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E877248F-8804-4E17-9EE0-0FED1FAA645E}" xr6:coauthVersionLast="47" xr6:coauthVersionMax="47" xr10:uidLastSave="{00000000-0000-0000-0000-000000000000}"/>
  <bookViews>
    <workbookView xWindow="-120" yWindow="-120" windowWidth="29040" windowHeight="15405" tabRatio="932" xr2:uid="{00000000-000D-0000-FFFF-FFFF00000000}"/>
  </bookViews>
  <sheets>
    <sheet name="Sets data" sheetId="4" r:id="rId1"/>
    <sheet name="Set comments" sheetId="15" r:id="rId2"/>
    <sheet name="ESO Dungeon constants" sheetId="5" r:id="rId3"/>
    <sheet name="ESO zone constants" sheetId="7" r:id="rId4"/>
    <sheet name="ESO map constants" sheetId="9" r:id="rId5"/>
    <sheet name="ESO dumped WayshrineInfo" sheetId="18" r:id="rId6"/>
    <sheet name="ESO wayshrine names" sheetId="12" r:id="rId7"/>
    <sheet name="SetCollectionsMapToZoneId" sheetId="20" r:id="rId8"/>
    <sheet name="Workarea" sheetId="25" r:id="rId9"/>
    <sheet name="LibSets constants" sheetId="2" r:id="rId10"/>
    <sheet name="Set procs" sheetId="19" state="hidden" r:id="rId11"/>
  </sheets>
  <definedNames>
    <definedName name="_xlnm._FilterDatabase" localSheetId="5" hidden="1">'ESO dumped WayshrineInfo'!$A$2:$N$527</definedName>
    <definedName name="_xlnm._FilterDatabase" localSheetId="2" hidden="1">'ESO Dungeon constants'!$A$2:$J$122</definedName>
    <definedName name="_xlnm._FilterDatabase" localSheetId="4" hidden="1">'ESO map constants'!$A$2:$F$48</definedName>
    <definedName name="_xlnm._FilterDatabase" localSheetId="6" hidden="1">'ESO wayshrine names'!$A$2:$B$525</definedName>
    <definedName name="_xlnm._FilterDatabase" localSheetId="3" hidden="1">'ESO zone constants'!$A$2:$L$983</definedName>
    <definedName name="_xlnm._FilterDatabase" localSheetId="9" hidden="1">'LibSets constants'!#REF!</definedName>
    <definedName name="_xlnm._FilterDatabase" localSheetId="1" hidden="1">'Set comments'!$A$2:$D$2</definedName>
    <definedName name="_xlnm._FilterDatabase" localSheetId="10" hidden="1">'Set procs'!$A$2:$G$503</definedName>
    <definedName name="_xlnm._FilterDatabase" localSheetId="7" hidden="1">SetCollectionsMapToZoneId!$A$2:$F$2</definedName>
    <definedName name="_xlnm._FilterDatabase" localSheetId="0" hidden="1">'Sets data'!$A$2:$BH$636</definedName>
    <definedName name="_xlnm._FilterDatabase" localSheetId="8"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441" i="4" l="1"/>
  <c r="T443" i="4"/>
  <c r="T445" i="4"/>
  <c r="T457" i="4"/>
  <c r="T458" i="4"/>
  <c r="T459" i="4"/>
  <c r="T501" i="4"/>
  <c r="T502" i="4"/>
  <c r="T519" i="4"/>
  <c r="T520" i="4"/>
  <c r="T521" i="4"/>
  <c r="T522" i="4"/>
  <c r="T523" i="4"/>
  <c r="T524" i="4"/>
  <c r="T525" i="4"/>
  <c r="T540" i="4"/>
  <c r="T541" i="4"/>
  <c r="T542" i="4"/>
  <c r="T549" i="4"/>
  <c r="T550" i="4"/>
  <c r="T551" i="4"/>
  <c r="T552" i="4"/>
  <c r="T553" i="4"/>
  <c r="T554" i="4"/>
  <c r="T557" i="4"/>
  <c r="T558" i="4"/>
  <c r="T559" i="4"/>
  <c r="T574" i="4"/>
  <c r="T575" i="4"/>
  <c r="T576" i="4"/>
  <c r="U576" i="4" s="1"/>
  <c r="T577" i="4"/>
  <c r="T578" i="4"/>
  <c r="BD578" i="4" s="1"/>
  <c r="T585" i="4"/>
  <c r="T586" i="4"/>
  <c r="T587" i="4"/>
  <c r="T588" i="4"/>
  <c r="T589" i="4"/>
  <c r="T593" i="4"/>
  <c r="T594" i="4"/>
  <c r="BD594" i="4" s="1"/>
  <c r="T595" i="4"/>
  <c r="BD595" i="4" s="1"/>
  <c r="T607" i="4"/>
  <c r="T608" i="4"/>
  <c r="BD608" i="4" s="1"/>
  <c r="T609" i="4"/>
  <c r="T610" i="4"/>
  <c r="T611" i="4"/>
  <c r="BD611" i="4" s="1"/>
  <c r="T612" i="4"/>
  <c r="T613" i="4"/>
  <c r="T614" i="4"/>
  <c r="T615" i="4"/>
  <c r="T616" i="4"/>
  <c r="T617" i="4"/>
  <c r="T618" i="4"/>
  <c r="T627" i="4"/>
  <c r="U627" i="4" s="1"/>
  <c r="T628" i="4"/>
  <c r="U628" i="4" s="1"/>
  <c r="T629" i="4"/>
  <c r="U629" i="4" s="1"/>
  <c r="T630" i="4"/>
  <c r="U630" i="4" s="1"/>
  <c r="T631" i="4"/>
  <c r="T632" i="4"/>
  <c r="T633" i="4"/>
  <c r="T634" i="4"/>
  <c r="T635" i="4"/>
  <c r="U635" i="4" s="1"/>
  <c r="T636" i="4"/>
  <c r="Q171" i="4"/>
  <c r="T171" i="4" s="1"/>
  <c r="Q172" i="4"/>
  <c r="T172" i="4" s="1"/>
  <c r="Q173" i="4"/>
  <c r="T173" i="4" s="1"/>
  <c r="Q279" i="4"/>
  <c r="T279" i="4" s="1"/>
  <c r="Q280" i="4"/>
  <c r="T280" i="4" s="1"/>
  <c r="Q281" i="4"/>
  <c r="T281" i="4" s="1"/>
  <c r="Q282" i="4"/>
  <c r="T282" i="4" s="1"/>
  <c r="Q287" i="4"/>
  <c r="T287" i="4" s="1"/>
  <c r="Q328" i="4"/>
  <c r="T328" i="4" s="1"/>
  <c r="Q329" i="4"/>
  <c r="T329" i="4" s="1"/>
  <c r="Q446" i="4"/>
  <c r="T446" i="4" s="1"/>
  <c r="Q479" i="4"/>
  <c r="T479" i="4" s="1"/>
  <c r="Q610" i="4"/>
  <c r="Q611" i="4"/>
  <c r="Q612" i="4"/>
  <c r="L4" i="7"/>
  <c r="K4" i="7"/>
  <c r="L3" i="7"/>
  <c r="K3" i="7"/>
  <c r="K532" i="18"/>
  <c r="L532" i="18"/>
  <c r="M532" i="18"/>
  <c r="N532" i="18"/>
  <c r="K533" i="18"/>
  <c r="L533" i="18"/>
  <c r="M533" i="18"/>
  <c r="N533" i="18"/>
  <c r="K534" i="18"/>
  <c r="L534" i="18"/>
  <c r="M534" i="18"/>
  <c r="N534" i="18"/>
  <c r="K535" i="18"/>
  <c r="L535" i="18"/>
  <c r="M535" i="18"/>
  <c r="N535" i="18"/>
  <c r="J532" i="18"/>
  <c r="J533" i="18"/>
  <c r="J534" i="18"/>
  <c r="J535" i="18"/>
  <c r="B644" i="15"/>
  <c r="C644" i="15"/>
  <c r="B638" i="15"/>
  <c r="C638" i="15"/>
  <c r="B639" i="15"/>
  <c r="C639" i="15"/>
  <c r="B640" i="15"/>
  <c r="C640" i="15"/>
  <c r="B641" i="15"/>
  <c r="C641" i="15"/>
  <c r="B642" i="15"/>
  <c r="C642" i="15"/>
  <c r="B643" i="15"/>
  <c r="C643" i="15"/>
  <c r="K979" i="7"/>
  <c r="L979" i="7"/>
  <c r="K980" i="7"/>
  <c r="L980" i="7"/>
  <c r="K981" i="7"/>
  <c r="L981" i="7"/>
  <c r="K982" i="7"/>
  <c r="L982" i="7"/>
  <c r="K983" i="7"/>
  <c r="L983" i="7"/>
  <c r="H979" i="7"/>
  <c r="I979" i="7"/>
  <c r="H980" i="7"/>
  <c r="I980" i="7"/>
  <c r="H981" i="7"/>
  <c r="I981" i="7"/>
  <c r="H982" i="7"/>
  <c r="I982" i="7"/>
  <c r="H983" i="7"/>
  <c r="I983" i="7"/>
  <c r="F965" i="7"/>
  <c r="F966" i="7"/>
  <c r="F967" i="7"/>
  <c r="F968" i="7"/>
  <c r="F969" i="7"/>
  <c r="F970" i="7"/>
  <c r="F971" i="7"/>
  <c r="F972" i="7"/>
  <c r="F973" i="7"/>
  <c r="F974" i="7"/>
  <c r="F975" i="7"/>
  <c r="F976" i="7"/>
  <c r="F977" i="7"/>
  <c r="F978" i="7"/>
  <c r="F979" i="7"/>
  <c r="F980" i="7"/>
  <c r="F981" i="7"/>
  <c r="F982" i="7"/>
  <c r="F983" i="7"/>
  <c r="G980" i="7"/>
  <c r="G981" i="7"/>
  <c r="G982" i="7"/>
  <c r="G983" i="7"/>
  <c r="J523" i="18"/>
  <c r="J524" i="18"/>
  <c r="J525" i="18"/>
  <c r="J526" i="18"/>
  <c r="J527" i="18"/>
  <c r="J528" i="18"/>
  <c r="J529" i="18"/>
  <c r="J530" i="18"/>
  <c r="J531" i="18"/>
  <c r="L523" i="18"/>
  <c r="M523" i="18"/>
  <c r="N523" i="18"/>
  <c r="L524" i="18"/>
  <c r="M524" i="18"/>
  <c r="N524" i="18"/>
  <c r="L528" i="18"/>
  <c r="M528" i="18"/>
  <c r="N528" i="18"/>
  <c r="L529" i="18"/>
  <c r="M529" i="18"/>
  <c r="N529" i="18"/>
  <c r="L530" i="18"/>
  <c r="M530" i="18"/>
  <c r="N530" i="18"/>
  <c r="L531" i="18"/>
  <c r="M531" i="18"/>
  <c r="N531" i="18"/>
  <c r="K529" i="18"/>
  <c r="K530" i="18"/>
  <c r="K531" i="18"/>
  <c r="K528" i="18"/>
  <c r="K524" i="18"/>
  <c r="K523" i="18"/>
  <c r="BF630" i="4"/>
  <c r="BF631" i="4"/>
  <c r="BF632" i="4"/>
  <c r="BF633" i="4"/>
  <c r="BF634" i="4"/>
  <c r="BF635" i="4"/>
  <c r="BF636" i="4"/>
  <c r="BF3" i="4"/>
  <c r="BF4" i="4"/>
  <c r="BF5" i="4"/>
  <c r="BF6" i="4"/>
  <c r="BF7" i="4"/>
  <c r="BF8" i="4"/>
  <c r="BF9" i="4"/>
  <c r="BF10" i="4"/>
  <c r="BF11" i="4"/>
  <c r="BF12" i="4"/>
  <c r="BF13" i="4"/>
  <c r="BF14" i="4"/>
  <c r="BF15" i="4"/>
  <c r="BF16" i="4"/>
  <c r="BF17" i="4"/>
  <c r="BF18" i="4"/>
  <c r="BF19" i="4"/>
  <c r="BF20" i="4"/>
  <c r="BF21" i="4"/>
  <c r="BF22" i="4"/>
  <c r="BF23" i="4"/>
  <c r="BF24" i="4"/>
  <c r="BF25" i="4"/>
  <c r="BF26" i="4"/>
  <c r="BF27" i="4"/>
  <c r="BF28" i="4"/>
  <c r="BF29" i="4"/>
  <c r="BF30" i="4"/>
  <c r="BF31" i="4"/>
  <c r="BF32" i="4"/>
  <c r="BF33" i="4"/>
  <c r="BF34" i="4"/>
  <c r="BF35" i="4"/>
  <c r="BF36" i="4"/>
  <c r="BF37" i="4"/>
  <c r="BF38" i="4"/>
  <c r="BF39" i="4"/>
  <c r="BF40" i="4"/>
  <c r="BF41" i="4"/>
  <c r="BF42" i="4"/>
  <c r="BF43" i="4"/>
  <c r="BF44" i="4"/>
  <c r="BF45" i="4"/>
  <c r="BF46" i="4"/>
  <c r="BF47" i="4"/>
  <c r="BF48" i="4"/>
  <c r="BF49" i="4"/>
  <c r="BF50" i="4"/>
  <c r="BF51" i="4"/>
  <c r="BF52" i="4"/>
  <c r="BF53" i="4"/>
  <c r="BF54" i="4"/>
  <c r="BF55" i="4"/>
  <c r="BF56" i="4"/>
  <c r="BF57" i="4"/>
  <c r="BF58" i="4"/>
  <c r="BF59" i="4"/>
  <c r="BF60" i="4"/>
  <c r="BF61" i="4"/>
  <c r="BF62" i="4"/>
  <c r="BF63" i="4"/>
  <c r="BF64" i="4"/>
  <c r="BF65" i="4"/>
  <c r="BF66" i="4"/>
  <c r="BF67" i="4"/>
  <c r="BF68" i="4"/>
  <c r="BF69" i="4"/>
  <c r="BF70" i="4"/>
  <c r="BF71" i="4"/>
  <c r="BF72" i="4"/>
  <c r="BF73" i="4"/>
  <c r="BF74" i="4"/>
  <c r="BF75" i="4"/>
  <c r="BF76" i="4"/>
  <c r="BF77" i="4"/>
  <c r="BF78" i="4"/>
  <c r="BF79" i="4"/>
  <c r="BF80" i="4"/>
  <c r="BF81" i="4"/>
  <c r="BF82" i="4"/>
  <c r="BF83" i="4"/>
  <c r="BF84" i="4"/>
  <c r="BF85" i="4"/>
  <c r="BF86" i="4"/>
  <c r="BF87" i="4"/>
  <c r="BF88" i="4"/>
  <c r="BF89" i="4"/>
  <c r="BF90" i="4"/>
  <c r="BF91" i="4"/>
  <c r="BF92" i="4"/>
  <c r="BF93" i="4"/>
  <c r="BF94" i="4"/>
  <c r="BF95" i="4"/>
  <c r="BF96" i="4"/>
  <c r="BF97" i="4"/>
  <c r="BF98" i="4"/>
  <c r="BF99" i="4"/>
  <c r="BF100" i="4"/>
  <c r="BF101" i="4"/>
  <c r="BF102" i="4"/>
  <c r="BF103" i="4"/>
  <c r="BF104" i="4"/>
  <c r="BF105" i="4"/>
  <c r="BF106" i="4"/>
  <c r="BF107" i="4"/>
  <c r="BF108" i="4"/>
  <c r="BF109" i="4"/>
  <c r="BF110" i="4"/>
  <c r="BF111" i="4"/>
  <c r="BF112" i="4"/>
  <c r="BF113" i="4"/>
  <c r="BF114" i="4"/>
  <c r="BF115" i="4"/>
  <c r="BF116" i="4"/>
  <c r="BF117" i="4"/>
  <c r="BF118" i="4"/>
  <c r="BF119" i="4"/>
  <c r="BF120" i="4"/>
  <c r="BF121" i="4"/>
  <c r="BF122" i="4"/>
  <c r="BF123" i="4"/>
  <c r="BF124" i="4"/>
  <c r="BF125" i="4"/>
  <c r="BF126" i="4"/>
  <c r="BF127" i="4"/>
  <c r="BF128" i="4"/>
  <c r="BF129" i="4"/>
  <c r="BF130" i="4"/>
  <c r="BF131" i="4"/>
  <c r="BF132" i="4"/>
  <c r="BF133" i="4"/>
  <c r="BF134" i="4"/>
  <c r="BF135" i="4"/>
  <c r="BF136" i="4"/>
  <c r="BF137" i="4"/>
  <c r="BF138" i="4"/>
  <c r="BF139" i="4"/>
  <c r="BF140" i="4"/>
  <c r="BF141" i="4"/>
  <c r="BF142" i="4"/>
  <c r="BF143" i="4"/>
  <c r="BF144" i="4"/>
  <c r="BF145" i="4"/>
  <c r="BF146" i="4"/>
  <c r="BF147" i="4"/>
  <c r="BF148" i="4"/>
  <c r="BF149" i="4"/>
  <c r="BF150" i="4"/>
  <c r="BF151" i="4"/>
  <c r="BF152" i="4"/>
  <c r="BF153" i="4"/>
  <c r="BF154" i="4"/>
  <c r="BF155" i="4"/>
  <c r="BF156" i="4"/>
  <c r="BF157" i="4"/>
  <c r="BF158" i="4"/>
  <c r="BF159" i="4"/>
  <c r="BF160" i="4"/>
  <c r="BF161" i="4"/>
  <c r="BF162" i="4"/>
  <c r="BF163" i="4"/>
  <c r="BF164" i="4"/>
  <c r="BF165" i="4"/>
  <c r="BF166" i="4"/>
  <c r="BF167" i="4"/>
  <c r="BF168" i="4"/>
  <c r="BF169" i="4"/>
  <c r="BF170" i="4"/>
  <c r="BF171" i="4"/>
  <c r="BF172" i="4"/>
  <c r="BF173" i="4"/>
  <c r="BF174" i="4"/>
  <c r="BF175" i="4"/>
  <c r="BF176" i="4"/>
  <c r="BF177" i="4"/>
  <c r="BF178" i="4"/>
  <c r="BF179" i="4"/>
  <c r="BF180" i="4"/>
  <c r="BF181" i="4"/>
  <c r="BF182" i="4"/>
  <c r="BF183" i="4"/>
  <c r="BF184" i="4"/>
  <c r="BF185" i="4"/>
  <c r="BF186" i="4"/>
  <c r="BF187" i="4"/>
  <c r="BF188" i="4"/>
  <c r="BF189" i="4"/>
  <c r="BF190" i="4"/>
  <c r="BF191" i="4"/>
  <c r="BF192" i="4"/>
  <c r="BF193" i="4"/>
  <c r="BF194" i="4"/>
  <c r="BF195" i="4"/>
  <c r="BF196" i="4"/>
  <c r="BF197" i="4"/>
  <c r="BF198" i="4"/>
  <c r="BF199" i="4"/>
  <c r="BF200" i="4"/>
  <c r="BF201" i="4"/>
  <c r="BF202" i="4"/>
  <c r="BF203" i="4"/>
  <c r="BF204" i="4"/>
  <c r="BF205" i="4"/>
  <c r="BF206" i="4"/>
  <c r="BF207" i="4"/>
  <c r="BF208" i="4"/>
  <c r="BF209" i="4"/>
  <c r="BF210" i="4"/>
  <c r="BF211"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67" i="4"/>
  <c r="BF268" i="4"/>
  <c r="BF269" i="4"/>
  <c r="BF270" i="4"/>
  <c r="BF271" i="4"/>
  <c r="BF272" i="4"/>
  <c r="BF273" i="4"/>
  <c r="BF274" i="4"/>
  <c r="BF275" i="4"/>
  <c r="BF276" i="4"/>
  <c r="BF277" i="4"/>
  <c r="BF278" i="4"/>
  <c r="BF279" i="4"/>
  <c r="BF280" i="4"/>
  <c r="BF281" i="4"/>
  <c r="BF282" i="4"/>
  <c r="BF283" i="4"/>
  <c r="BF284" i="4"/>
  <c r="BF285" i="4"/>
  <c r="BF286" i="4"/>
  <c r="BF287" i="4"/>
  <c r="BF288" i="4"/>
  <c r="BF289" i="4"/>
  <c r="BF290" i="4"/>
  <c r="BF291" i="4"/>
  <c r="BF292" i="4"/>
  <c r="BF293" i="4"/>
  <c r="BF294" i="4"/>
  <c r="BF295" i="4"/>
  <c r="BF296" i="4"/>
  <c r="BF297" i="4"/>
  <c r="BF298" i="4"/>
  <c r="BF299" i="4"/>
  <c r="BF300" i="4"/>
  <c r="BF301" i="4"/>
  <c r="BF302" i="4"/>
  <c r="BF303" i="4"/>
  <c r="BF304" i="4"/>
  <c r="BF305" i="4"/>
  <c r="BF306" i="4"/>
  <c r="BF307" i="4"/>
  <c r="BF308" i="4"/>
  <c r="BF309" i="4"/>
  <c r="BF310" i="4"/>
  <c r="BF311" i="4"/>
  <c r="BF312" i="4"/>
  <c r="BF313" i="4"/>
  <c r="BF314" i="4"/>
  <c r="BF315" i="4"/>
  <c r="BF316" i="4"/>
  <c r="BF317" i="4"/>
  <c r="BF318" i="4"/>
  <c r="BF319" i="4"/>
  <c r="BF320" i="4"/>
  <c r="BF321" i="4"/>
  <c r="BF322" i="4"/>
  <c r="BF323" i="4"/>
  <c r="BF324" i="4"/>
  <c r="BF325" i="4"/>
  <c r="BF326" i="4"/>
  <c r="BF327" i="4"/>
  <c r="BF328" i="4"/>
  <c r="BF329" i="4"/>
  <c r="BF330" i="4"/>
  <c r="BF331" i="4"/>
  <c r="BF332" i="4"/>
  <c r="BF333" i="4"/>
  <c r="BF334" i="4"/>
  <c r="BF335" i="4"/>
  <c r="BF336" i="4"/>
  <c r="BF337" i="4"/>
  <c r="BF338" i="4"/>
  <c r="BF339" i="4"/>
  <c r="BF340" i="4"/>
  <c r="BF341" i="4"/>
  <c r="BF342" i="4"/>
  <c r="BF343" i="4"/>
  <c r="BF344" i="4"/>
  <c r="BF345" i="4"/>
  <c r="BF346" i="4"/>
  <c r="BF347" i="4"/>
  <c r="BF348" i="4"/>
  <c r="BF349" i="4"/>
  <c r="BF350" i="4"/>
  <c r="BF351" i="4"/>
  <c r="BF352" i="4"/>
  <c r="BF353" i="4"/>
  <c r="BF354" i="4"/>
  <c r="BF355" i="4"/>
  <c r="BF356" i="4"/>
  <c r="BF357" i="4"/>
  <c r="BF358" i="4"/>
  <c r="BF359" i="4"/>
  <c r="BF360" i="4"/>
  <c r="BF361" i="4"/>
  <c r="BF362" i="4"/>
  <c r="BF363" i="4"/>
  <c r="BF364" i="4"/>
  <c r="BF365" i="4"/>
  <c r="BF366" i="4"/>
  <c r="BF367" i="4"/>
  <c r="BF368" i="4"/>
  <c r="BF369" i="4"/>
  <c r="BF370" i="4"/>
  <c r="BF371" i="4"/>
  <c r="BF372" i="4"/>
  <c r="BF373" i="4"/>
  <c r="BF374" i="4"/>
  <c r="BF375" i="4"/>
  <c r="BF376" i="4"/>
  <c r="BF377" i="4"/>
  <c r="BF378" i="4"/>
  <c r="BF379" i="4"/>
  <c r="BF380" i="4"/>
  <c r="BF381" i="4"/>
  <c r="BF382" i="4"/>
  <c r="BF383" i="4"/>
  <c r="BF384" i="4"/>
  <c r="BF385" i="4"/>
  <c r="BF386"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0" i="4"/>
  <c r="BF421" i="4"/>
  <c r="BF422" i="4"/>
  <c r="BF423" i="4"/>
  <c r="BF424" i="4"/>
  <c r="BF425" i="4"/>
  <c r="BF426" i="4"/>
  <c r="BF427" i="4"/>
  <c r="BF428" i="4"/>
  <c r="BF429" i="4"/>
  <c r="BF430" i="4"/>
  <c r="BF431" i="4"/>
  <c r="BF432" i="4"/>
  <c r="BF433" i="4"/>
  <c r="BF434" i="4"/>
  <c r="BF435" i="4"/>
  <c r="BF436" i="4"/>
  <c r="BF437" i="4"/>
  <c r="BF438" i="4"/>
  <c r="BF439" i="4"/>
  <c r="BF440" i="4"/>
  <c r="BF441" i="4"/>
  <c r="BF442" i="4"/>
  <c r="BF443" i="4"/>
  <c r="BF444" i="4"/>
  <c r="BF445" i="4"/>
  <c r="BF446" i="4"/>
  <c r="BF447" i="4"/>
  <c r="BF448" i="4"/>
  <c r="BF449" i="4"/>
  <c r="BF450" i="4"/>
  <c r="BF451" i="4"/>
  <c r="BF452" i="4"/>
  <c r="BF453" i="4"/>
  <c r="BF454" i="4"/>
  <c r="BF455" i="4"/>
  <c r="BF456" i="4"/>
  <c r="BF457" i="4"/>
  <c r="BF458" i="4"/>
  <c r="BF459" i="4"/>
  <c r="BF460" i="4"/>
  <c r="BF461" i="4"/>
  <c r="BF462" i="4"/>
  <c r="BF463" i="4"/>
  <c r="BF464" i="4"/>
  <c r="BF465" i="4"/>
  <c r="BF466" i="4"/>
  <c r="BF467" i="4"/>
  <c r="BF468" i="4"/>
  <c r="BF469" i="4"/>
  <c r="BF470" i="4"/>
  <c r="BF471" i="4"/>
  <c r="BF472" i="4"/>
  <c r="BF473" i="4"/>
  <c r="BF474" i="4"/>
  <c r="BF475" i="4"/>
  <c r="BF476" i="4"/>
  <c r="BF477" i="4"/>
  <c r="BF478" i="4"/>
  <c r="BF479" i="4"/>
  <c r="BF480" i="4"/>
  <c r="BF481" i="4"/>
  <c r="BF482" i="4"/>
  <c r="BF483" i="4"/>
  <c r="BF484" i="4"/>
  <c r="BF485" i="4"/>
  <c r="BF486" i="4"/>
  <c r="BF487" i="4"/>
  <c r="BF488" i="4"/>
  <c r="BF489" i="4"/>
  <c r="BF490" i="4"/>
  <c r="BF491" i="4"/>
  <c r="BF492" i="4"/>
  <c r="BF493" i="4"/>
  <c r="BF494" i="4"/>
  <c r="BF495" i="4"/>
  <c r="BF496" i="4"/>
  <c r="BF497" i="4"/>
  <c r="BF498" i="4"/>
  <c r="BF499" i="4"/>
  <c r="BF500" i="4"/>
  <c r="BF501" i="4"/>
  <c r="BF502" i="4"/>
  <c r="BF503" i="4"/>
  <c r="BF504" i="4"/>
  <c r="BF505" i="4"/>
  <c r="BF506" i="4"/>
  <c r="BF507" i="4"/>
  <c r="BF508" i="4"/>
  <c r="BF509" i="4"/>
  <c r="BF510" i="4"/>
  <c r="BF511" i="4"/>
  <c r="BF512" i="4"/>
  <c r="BF513" i="4"/>
  <c r="BF514" i="4"/>
  <c r="BF515" i="4"/>
  <c r="BF516" i="4"/>
  <c r="BF517" i="4"/>
  <c r="BF518" i="4"/>
  <c r="BF519" i="4"/>
  <c r="BF520" i="4"/>
  <c r="BF521" i="4"/>
  <c r="BF522" i="4"/>
  <c r="BF523" i="4"/>
  <c r="BF524" i="4"/>
  <c r="BF525" i="4"/>
  <c r="BF526" i="4"/>
  <c r="BF527" i="4"/>
  <c r="BF528" i="4"/>
  <c r="BF529" i="4"/>
  <c r="BF530" i="4"/>
  <c r="BF531" i="4"/>
  <c r="BF532" i="4"/>
  <c r="BF533" i="4"/>
  <c r="BF534" i="4"/>
  <c r="BF535" i="4"/>
  <c r="BF536" i="4"/>
  <c r="BF537" i="4"/>
  <c r="BF538" i="4"/>
  <c r="BF539" i="4"/>
  <c r="BF540" i="4"/>
  <c r="BF541" i="4"/>
  <c r="BF542" i="4"/>
  <c r="BF543" i="4"/>
  <c r="BF544" i="4"/>
  <c r="BF545" i="4"/>
  <c r="BF546" i="4"/>
  <c r="BF547" i="4"/>
  <c r="BF548" i="4"/>
  <c r="BF549" i="4"/>
  <c r="BF550" i="4"/>
  <c r="BF551" i="4"/>
  <c r="BF552" i="4"/>
  <c r="BF553" i="4"/>
  <c r="BF554" i="4"/>
  <c r="BF555" i="4"/>
  <c r="BF556" i="4"/>
  <c r="BF557" i="4"/>
  <c r="BF558" i="4"/>
  <c r="BF559" i="4"/>
  <c r="BF560" i="4"/>
  <c r="BF561" i="4"/>
  <c r="BF562" i="4"/>
  <c r="BF563" i="4"/>
  <c r="BF564" i="4"/>
  <c r="BF565" i="4"/>
  <c r="BF566" i="4"/>
  <c r="BF567" i="4"/>
  <c r="BF568" i="4"/>
  <c r="BF569" i="4"/>
  <c r="BF570" i="4"/>
  <c r="BF571" i="4"/>
  <c r="BF572" i="4"/>
  <c r="BF573" i="4"/>
  <c r="BF574" i="4"/>
  <c r="BF575" i="4"/>
  <c r="BF576" i="4"/>
  <c r="BF577" i="4"/>
  <c r="BF578" i="4"/>
  <c r="BF579" i="4"/>
  <c r="BF580" i="4"/>
  <c r="BF581" i="4"/>
  <c r="BF582" i="4"/>
  <c r="BF583" i="4"/>
  <c r="BF584" i="4"/>
  <c r="BF585" i="4"/>
  <c r="BF586" i="4"/>
  <c r="BF587" i="4"/>
  <c r="BF588" i="4"/>
  <c r="BF589" i="4"/>
  <c r="BF590" i="4"/>
  <c r="BF591" i="4"/>
  <c r="BF592" i="4"/>
  <c r="BF593" i="4"/>
  <c r="BF594" i="4"/>
  <c r="BF595" i="4"/>
  <c r="BF596" i="4"/>
  <c r="BF597" i="4"/>
  <c r="BF598" i="4"/>
  <c r="BF599" i="4"/>
  <c r="BF600" i="4"/>
  <c r="BF601" i="4"/>
  <c r="BF602" i="4"/>
  <c r="BF603" i="4"/>
  <c r="BF604" i="4"/>
  <c r="BF605" i="4"/>
  <c r="BF606" i="4"/>
  <c r="BF607" i="4"/>
  <c r="BF608" i="4"/>
  <c r="BF609" i="4"/>
  <c r="BF610" i="4"/>
  <c r="BF611" i="4"/>
  <c r="BF612" i="4"/>
  <c r="BF613" i="4"/>
  <c r="BF614" i="4"/>
  <c r="BF615" i="4"/>
  <c r="BF616" i="4"/>
  <c r="BF617" i="4"/>
  <c r="BF618" i="4"/>
  <c r="BF619" i="4"/>
  <c r="BF620" i="4"/>
  <c r="BF621" i="4"/>
  <c r="BF622" i="4"/>
  <c r="BF623" i="4"/>
  <c r="BF624" i="4"/>
  <c r="BF625" i="4"/>
  <c r="BF626" i="4"/>
  <c r="BF627" i="4"/>
  <c r="BF628" i="4"/>
  <c r="BF629" i="4"/>
  <c r="R627" i="4"/>
  <c r="Q627" i="4" s="1"/>
  <c r="R628" i="4"/>
  <c r="Q628" i="4" s="1"/>
  <c r="R629" i="4"/>
  <c r="Q629" i="4" s="1"/>
  <c r="AK630" i="4"/>
  <c r="AP630" i="4"/>
  <c r="AU630" i="4"/>
  <c r="BG630" i="4"/>
  <c r="U631" i="4"/>
  <c r="AK631" i="4"/>
  <c r="AP631" i="4"/>
  <c r="AU631" i="4"/>
  <c r="BG631" i="4"/>
  <c r="U632" i="4"/>
  <c r="AK632" i="4"/>
  <c r="AP632" i="4"/>
  <c r="AU632" i="4"/>
  <c r="BG632" i="4"/>
  <c r="BD633" i="4"/>
  <c r="AK633" i="4"/>
  <c r="AP633" i="4"/>
  <c r="AU633" i="4"/>
  <c r="BG633" i="4"/>
  <c r="BD634" i="4"/>
  <c r="AK634" i="4"/>
  <c r="AP634" i="4"/>
  <c r="AU634" i="4"/>
  <c r="BG634" i="4"/>
  <c r="AK635" i="4"/>
  <c r="AP635" i="4"/>
  <c r="AU635" i="4"/>
  <c r="BG635" i="4"/>
  <c r="U636" i="4"/>
  <c r="AK636" i="4"/>
  <c r="AP636" i="4"/>
  <c r="AU636" i="4"/>
  <c r="BG636" i="4"/>
  <c r="D630" i="4"/>
  <c r="D631" i="4"/>
  <c r="D632" i="4"/>
  <c r="D633" i="4"/>
  <c r="D634" i="4"/>
  <c r="D635" i="4"/>
  <c r="D636" i="4"/>
  <c r="C37" i="20"/>
  <c r="J37" i="20" s="1"/>
  <c r="G37" i="20"/>
  <c r="H37" i="20"/>
  <c r="I37" i="20"/>
  <c r="BG4" i="4"/>
  <c r="BG5" i="4"/>
  <c r="BG6" i="4"/>
  <c r="BG10" i="4"/>
  <c r="BG11" i="4"/>
  <c r="BG12" i="4"/>
  <c r="BG13" i="4"/>
  <c r="BG14" i="4"/>
  <c r="BG15" i="4"/>
  <c r="BG17" i="4"/>
  <c r="BG18" i="4"/>
  <c r="BG19" i="4"/>
  <c r="BG20" i="4"/>
  <c r="BG21" i="4"/>
  <c r="BG22" i="4"/>
  <c r="BG24" i="4"/>
  <c r="BG25" i="4"/>
  <c r="BG26" i="4"/>
  <c r="BG27" i="4"/>
  <c r="BG28" i="4"/>
  <c r="BG29" i="4"/>
  <c r="BG30" i="4"/>
  <c r="BG31" i="4"/>
  <c r="BG33" i="4"/>
  <c r="BG35" i="4"/>
  <c r="BG36" i="4"/>
  <c r="BG37" i="4"/>
  <c r="BG38" i="4"/>
  <c r="BG39" i="4"/>
  <c r="BG40" i="4"/>
  <c r="BG42" i="4"/>
  <c r="BG43" i="4"/>
  <c r="BG44" i="4"/>
  <c r="BG46" i="4"/>
  <c r="BG47" i="4"/>
  <c r="BG48" i="4"/>
  <c r="BG50" i="4"/>
  <c r="BG51" i="4"/>
  <c r="BG52" i="4"/>
  <c r="BG53" i="4"/>
  <c r="BG54" i="4"/>
  <c r="BG55" i="4"/>
  <c r="BG56" i="4"/>
  <c r="BG57" i="4"/>
  <c r="BG59" i="4"/>
  <c r="BG60" i="4"/>
  <c r="BG61" i="4"/>
  <c r="BG62" i="4"/>
  <c r="BG63" i="4"/>
  <c r="BG64" i="4"/>
  <c r="BG66" i="4"/>
  <c r="BG68" i="4"/>
  <c r="BG69" i="4"/>
  <c r="BG72" i="4"/>
  <c r="BG73" i="4"/>
  <c r="BG74" i="4"/>
  <c r="BG75" i="4"/>
  <c r="BG76" i="4"/>
  <c r="BG77" i="4"/>
  <c r="BG78" i="4"/>
  <c r="BG80" i="4"/>
  <c r="BG81" i="4"/>
  <c r="BG84" i="4"/>
  <c r="BG85" i="4"/>
  <c r="BG87" i="4"/>
  <c r="BG88" i="4"/>
  <c r="BG89" i="4"/>
  <c r="BG92" i="4"/>
  <c r="BG94" i="4"/>
  <c r="BG96" i="4"/>
  <c r="BG97" i="4"/>
  <c r="BG98" i="4"/>
  <c r="BG99" i="4"/>
  <c r="BG100" i="4"/>
  <c r="BG101" i="4"/>
  <c r="BG102" i="4"/>
  <c r="BG103" i="4"/>
  <c r="BG104" i="4"/>
  <c r="BG105" i="4"/>
  <c r="BG115" i="4"/>
  <c r="BG116" i="4"/>
  <c r="BG119" i="4"/>
  <c r="BG122" i="4"/>
  <c r="BG123" i="4"/>
  <c r="BG126" i="4"/>
  <c r="BG127" i="4"/>
  <c r="BG128" i="4"/>
  <c r="BG129" i="4"/>
  <c r="BG130" i="4"/>
  <c r="BG131" i="4"/>
  <c r="BG132" i="4"/>
  <c r="BG133" i="4"/>
  <c r="BG134" i="4"/>
  <c r="BG135" i="4"/>
  <c r="BG136" i="4"/>
  <c r="BG137" i="4"/>
  <c r="BG138" i="4"/>
  <c r="BG139" i="4"/>
  <c r="BG140" i="4"/>
  <c r="BG141" i="4"/>
  <c r="BG142" i="4"/>
  <c r="BG143" i="4"/>
  <c r="BG144" i="4"/>
  <c r="BG145" i="4"/>
  <c r="BG147" i="4"/>
  <c r="BG149" i="4"/>
  <c r="BG150" i="4"/>
  <c r="BG151" i="4"/>
  <c r="BG155" i="4"/>
  <c r="BG156" i="4"/>
  <c r="BG157" i="4"/>
  <c r="BG158" i="4"/>
  <c r="BG159" i="4"/>
  <c r="BG160" i="4"/>
  <c r="BG161" i="4"/>
  <c r="BG162" i="4"/>
  <c r="BG163" i="4"/>
  <c r="BG164" i="4"/>
  <c r="BG165" i="4"/>
  <c r="BG166" i="4"/>
  <c r="BG167" i="4"/>
  <c r="BG171" i="4"/>
  <c r="BG172" i="4"/>
  <c r="BG173" i="4"/>
  <c r="BG174" i="4"/>
  <c r="BG175" i="4"/>
  <c r="BD176" i="4"/>
  <c r="BE176" i="4"/>
  <c r="BG176" i="4"/>
  <c r="BH176" i="4"/>
  <c r="BG177" i="4"/>
  <c r="BG179" i="4"/>
  <c r="BG185" i="4"/>
  <c r="BG186" i="4"/>
  <c r="BG187" i="4"/>
  <c r="BG188" i="4"/>
  <c r="BG189" i="4"/>
  <c r="BG190" i="4"/>
  <c r="BG191" i="4"/>
  <c r="BG202" i="4"/>
  <c r="BG203" i="4"/>
  <c r="BG204" i="4"/>
  <c r="BG205" i="4"/>
  <c r="BG206" i="4"/>
  <c r="BG207" i="4"/>
  <c r="BG212" i="4"/>
  <c r="BG213" i="4"/>
  <c r="BG214" i="4"/>
  <c r="BG215" i="4"/>
  <c r="BG216" i="4"/>
  <c r="BG217" i="4"/>
  <c r="BG218" i="4"/>
  <c r="BG219" i="4"/>
  <c r="BD220" i="4"/>
  <c r="BE220" i="4"/>
  <c r="BG220" i="4"/>
  <c r="BH220" i="4"/>
  <c r="BG221" i="4"/>
  <c r="BG222" i="4"/>
  <c r="BG223" i="4"/>
  <c r="BG224" i="4"/>
  <c r="BG225" i="4"/>
  <c r="BG226" i="4"/>
  <c r="BG227" i="4"/>
  <c r="BG228" i="4"/>
  <c r="BG229" i="4"/>
  <c r="BG230" i="4"/>
  <c r="BG231" i="4"/>
  <c r="BG232" i="4"/>
  <c r="BG233" i="4"/>
  <c r="BG234" i="4"/>
  <c r="BG235" i="4"/>
  <c r="BG236" i="4"/>
  <c r="BG237" i="4"/>
  <c r="BG238" i="4"/>
  <c r="BG239" i="4"/>
  <c r="BG240" i="4"/>
  <c r="BG241" i="4"/>
  <c r="BG242" i="4"/>
  <c r="BG243" i="4"/>
  <c r="BG244" i="4"/>
  <c r="BG245" i="4"/>
  <c r="BG246" i="4"/>
  <c r="BG247" i="4"/>
  <c r="BG248" i="4"/>
  <c r="BG249" i="4"/>
  <c r="BG250" i="4"/>
  <c r="BG251" i="4"/>
  <c r="BG252" i="4"/>
  <c r="BG253" i="4"/>
  <c r="BG254" i="4"/>
  <c r="BG255" i="4"/>
  <c r="BG256" i="4"/>
  <c r="BG257" i="4"/>
  <c r="BG258" i="4"/>
  <c r="BG259" i="4"/>
  <c r="BG260" i="4"/>
  <c r="BG261" i="4"/>
  <c r="BG262" i="4"/>
  <c r="BG263" i="4"/>
  <c r="BG264" i="4"/>
  <c r="BG265" i="4"/>
  <c r="BG266" i="4"/>
  <c r="BG273" i="4"/>
  <c r="BG274" i="4"/>
  <c r="BG275" i="4"/>
  <c r="BG276" i="4"/>
  <c r="BG277" i="4"/>
  <c r="BG278" i="4"/>
  <c r="BG279" i="4"/>
  <c r="BG280" i="4"/>
  <c r="BG281" i="4"/>
  <c r="BG282" i="4"/>
  <c r="BG288" i="4"/>
  <c r="BG289" i="4"/>
  <c r="BG290" i="4"/>
  <c r="BG291" i="4"/>
  <c r="BG292" i="4"/>
  <c r="BG293" i="4"/>
  <c r="BG294" i="4"/>
  <c r="BG295" i="4"/>
  <c r="BG296" i="4"/>
  <c r="BG297" i="4"/>
  <c r="BG298" i="4"/>
  <c r="BG299" i="4"/>
  <c r="BG300" i="4"/>
  <c r="BG301" i="4"/>
  <c r="BG302" i="4"/>
  <c r="BG303" i="4"/>
  <c r="BG304" i="4"/>
  <c r="BG305" i="4"/>
  <c r="BG306" i="4"/>
  <c r="BG307" i="4"/>
  <c r="BG308" i="4"/>
  <c r="BG309" i="4"/>
  <c r="BG330" i="4"/>
  <c r="BG331" i="4"/>
  <c r="BG332" i="4"/>
  <c r="BG333" i="4"/>
  <c r="BG334" i="4"/>
  <c r="BG335" i="4"/>
  <c r="BG344" i="4"/>
  <c r="BG345" i="4"/>
  <c r="BG346" i="4"/>
  <c r="BG347" i="4"/>
  <c r="BG348" i="4"/>
  <c r="BG349" i="4"/>
  <c r="BG350" i="4"/>
  <c r="BG351" i="4"/>
  <c r="BG352" i="4"/>
  <c r="BG353" i="4"/>
  <c r="BG354" i="4"/>
  <c r="BG355" i="4"/>
  <c r="BG356" i="4"/>
  <c r="BG357" i="4"/>
  <c r="BG376" i="4"/>
  <c r="BG377" i="4"/>
  <c r="BG378" i="4"/>
  <c r="BG379" i="4"/>
  <c r="BG380" i="4"/>
  <c r="BG381" i="4"/>
  <c r="BG382" i="4"/>
  <c r="BG383" i="4"/>
  <c r="BG384" i="4"/>
  <c r="BG385" i="4"/>
  <c r="BG386" i="4"/>
  <c r="BG387" i="4"/>
  <c r="BG388" i="4"/>
  <c r="BG389" i="4"/>
  <c r="BG398" i="4"/>
  <c r="BG399" i="4"/>
  <c r="BG400" i="4"/>
  <c r="BG401" i="4"/>
  <c r="BG402" i="4"/>
  <c r="BG403" i="4"/>
  <c r="BG404" i="4"/>
  <c r="BG405" i="4"/>
  <c r="BG406" i="4"/>
  <c r="BG407" i="4"/>
  <c r="BG408" i="4"/>
  <c r="BG409" i="4"/>
  <c r="BG410" i="4"/>
  <c r="BG411" i="4"/>
  <c r="BG412" i="4"/>
  <c r="BG413" i="4"/>
  <c r="BG414" i="4"/>
  <c r="BG415" i="4"/>
  <c r="BG416" i="4"/>
  <c r="BG417" i="4"/>
  <c r="BG418" i="4"/>
  <c r="BG419" i="4"/>
  <c r="BD423" i="4"/>
  <c r="BE423" i="4"/>
  <c r="BG423" i="4"/>
  <c r="BH423" i="4"/>
  <c r="BD424" i="4"/>
  <c r="BE424" i="4"/>
  <c r="BG424" i="4"/>
  <c r="BH424" i="4"/>
  <c r="BD425" i="4"/>
  <c r="BE425" i="4"/>
  <c r="BG425" i="4"/>
  <c r="BH425" i="4"/>
  <c r="BD426" i="4"/>
  <c r="BE426" i="4"/>
  <c r="BG426" i="4"/>
  <c r="BH426" i="4"/>
  <c r="BG427" i="4"/>
  <c r="BG428" i="4"/>
  <c r="BG429" i="4"/>
  <c r="BG430" i="4"/>
  <c r="BG431" i="4"/>
  <c r="BD440" i="4"/>
  <c r="BE440" i="4"/>
  <c r="BG440" i="4"/>
  <c r="BH440" i="4"/>
  <c r="BG441" i="4"/>
  <c r="BD442" i="4"/>
  <c r="BE442" i="4"/>
  <c r="BG442" i="4"/>
  <c r="BH442" i="4"/>
  <c r="BG443" i="4"/>
  <c r="BD444" i="4"/>
  <c r="BE444" i="4"/>
  <c r="BG444" i="4"/>
  <c r="BH444" i="4"/>
  <c r="BG445" i="4"/>
  <c r="BG446" i="4"/>
  <c r="BD447" i="4"/>
  <c r="BE447" i="4"/>
  <c r="BG447" i="4"/>
  <c r="BH447" i="4"/>
  <c r="BD448" i="4"/>
  <c r="BE448" i="4"/>
  <c r="BG448" i="4"/>
  <c r="BH448" i="4"/>
  <c r="BD449" i="4"/>
  <c r="BE449" i="4"/>
  <c r="BG449" i="4"/>
  <c r="BH449" i="4"/>
  <c r="BD450" i="4"/>
  <c r="BE450" i="4"/>
  <c r="BG450" i="4"/>
  <c r="BH450" i="4"/>
  <c r="BG451" i="4"/>
  <c r="BG452" i="4"/>
  <c r="BG453" i="4"/>
  <c r="BG454" i="4"/>
  <c r="BG455" i="4"/>
  <c r="BG456" i="4"/>
  <c r="BG457" i="4"/>
  <c r="BG458" i="4"/>
  <c r="BG459" i="4"/>
  <c r="BG474" i="4"/>
  <c r="BG475" i="4"/>
  <c r="BG476" i="4"/>
  <c r="BG477" i="4"/>
  <c r="BG478" i="4"/>
  <c r="BG479" i="4"/>
  <c r="BG480" i="4"/>
  <c r="BG481" i="4"/>
  <c r="BG482" i="4"/>
  <c r="BG495" i="4"/>
  <c r="BG496" i="4"/>
  <c r="BG497" i="4"/>
  <c r="BG498" i="4"/>
  <c r="BG499" i="4"/>
  <c r="BG500" i="4"/>
  <c r="BG501" i="4"/>
  <c r="BG505" i="4"/>
  <c r="BG506" i="4"/>
  <c r="BG507" i="4"/>
  <c r="BG508" i="4"/>
  <c r="BG509" i="4"/>
  <c r="BG510" i="4"/>
  <c r="BG519" i="4"/>
  <c r="BG520" i="4"/>
  <c r="BG521" i="4"/>
  <c r="BG522" i="4"/>
  <c r="BG523" i="4"/>
  <c r="BG524" i="4"/>
  <c r="BG525" i="4"/>
  <c r="BG526" i="4"/>
  <c r="BG527" i="4"/>
  <c r="BG528" i="4"/>
  <c r="BG529" i="4"/>
  <c r="BG530" i="4"/>
  <c r="BG531" i="4"/>
  <c r="BG532" i="4"/>
  <c r="BG533" i="4"/>
  <c r="BG534" i="4"/>
  <c r="BG535" i="4"/>
  <c r="BG536" i="4"/>
  <c r="BG537" i="4"/>
  <c r="BG538" i="4"/>
  <c r="BG539" i="4"/>
  <c r="BG543" i="4"/>
  <c r="BG544" i="4"/>
  <c r="BG545" i="4"/>
  <c r="BG546" i="4"/>
  <c r="BG547" i="4"/>
  <c r="BG548" i="4"/>
  <c r="BG549" i="4"/>
  <c r="BG550" i="4"/>
  <c r="BG551" i="4"/>
  <c r="BG555" i="4"/>
  <c r="BG556" i="4"/>
  <c r="BG557" i="4"/>
  <c r="BG558" i="4"/>
  <c r="BG559" i="4"/>
  <c r="BG560" i="4"/>
  <c r="BG561" i="4"/>
  <c r="BG562" i="4"/>
  <c r="BG563" i="4"/>
  <c r="BG564" i="4"/>
  <c r="BG565" i="4"/>
  <c r="BG574" i="4"/>
  <c r="BG575" i="4"/>
  <c r="BG576" i="4"/>
  <c r="BG577" i="4"/>
  <c r="BG578" i="4"/>
  <c r="BG579" i="4"/>
  <c r="BG580" i="4"/>
  <c r="BG581" i="4"/>
  <c r="BG582" i="4"/>
  <c r="BG583" i="4"/>
  <c r="BG584" i="4"/>
  <c r="BG585" i="4"/>
  <c r="BG586" i="4"/>
  <c r="BG590" i="4"/>
  <c r="BG591" i="4"/>
  <c r="BG592" i="4"/>
  <c r="BG593" i="4"/>
  <c r="BG594" i="4"/>
  <c r="BG595" i="4"/>
  <c r="BG596" i="4"/>
  <c r="BG597" i="4"/>
  <c r="BG598" i="4"/>
  <c r="BG599" i="4"/>
  <c r="BG600" i="4"/>
  <c r="BG601" i="4"/>
  <c r="BG602" i="4"/>
  <c r="BG603" i="4"/>
  <c r="BG604" i="4"/>
  <c r="BG605" i="4"/>
  <c r="BG606" i="4"/>
  <c r="BG610" i="4"/>
  <c r="BG611" i="4"/>
  <c r="BG612" i="4"/>
  <c r="BG613" i="4"/>
  <c r="BG614" i="4"/>
  <c r="BG615" i="4"/>
  <c r="BG616" i="4"/>
  <c r="BG617" i="4"/>
  <c r="BG618" i="4"/>
  <c r="BG627" i="4"/>
  <c r="BG628" i="4"/>
  <c r="BG629" i="4"/>
  <c r="Z119" i="4"/>
  <c r="AJ609" i="4"/>
  <c r="AI609" i="4"/>
  <c r="AJ608" i="4"/>
  <c r="AI608" i="4"/>
  <c r="AJ607" i="4"/>
  <c r="AI607" i="4"/>
  <c r="AJ589" i="4"/>
  <c r="AI589" i="4"/>
  <c r="AJ588" i="4"/>
  <c r="AI588" i="4"/>
  <c r="AJ587" i="4"/>
  <c r="AI587" i="4"/>
  <c r="AJ554" i="4"/>
  <c r="AI554" i="4"/>
  <c r="AJ553" i="4"/>
  <c r="AI553" i="4"/>
  <c r="AJ552" i="4"/>
  <c r="AI552" i="4"/>
  <c r="AJ542" i="4"/>
  <c r="AI542" i="4"/>
  <c r="AJ541" i="4"/>
  <c r="AI541" i="4"/>
  <c r="AJ540" i="4"/>
  <c r="AI540" i="4"/>
  <c r="AJ369" i="4"/>
  <c r="AI369" i="4"/>
  <c r="AJ368" i="4"/>
  <c r="AI368" i="4"/>
  <c r="AJ367" i="4"/>
  <c r="AI367" i="4"/>
  <c r="AJ366" i="4"/>
  <c r="AI366" i="4"/>
  <c r="AJ365" i="4"/>
  <c r="AI365" i="4"/>
  <c r="AJ364" i="4"/>
  <c r="AI364" i="4"/>
  <c r="AJ201" i="4"/>
  <c r="AI201" i="4"/>
  <c r="AJ200" i="4"/>
  <c r="AI200" i="4"/>
  <c r="AJ199" i="4"/>
  <c r="AI199" i="4"/>
  <c r="AJ198" i="4"/>
  <c r="AI198" i="4"/>
  <c r="AJ197" i="4"/>
  <c r="AI197" i="4"/>
  <c r="AJ196" i="4"/>
  <c r="AI196" i="4"/>
  <c r="AJ114" i="4"/>
  <c r="AI114" i="4"/>
  <c r="AJ113" i="4"/>
  <c r="AI113" i="4"/>
  <c r="AJ112" i="4"/>
  <c r="AI112" i="4"/>
  <c r="AJ111" i="4"/>
  <c r="AI111" i="4"/>
  <c r="AJ110" i="4"/>
  <c r="AI110" i="4"/>
  <c r="AJ109" i="4"/>
  <c r="AI109" i="4"/>
  <c r="AJ108" i="4"/>
  <c r="AI108" i="4"/>
  <c r="AJ107" i="4"/>
  <c r="AI107" i="4"/>
  <c r="AJ106" i="4"/>
  <c r="AI106" i="4"/>
  <c r="AJ95" i="4"/>
  <c r="AI95" i="4"/>
  <c r="AJ93" i="4"/>
  <c r="AI93" i="4"/>
  <c r="AJ91" i="4"/>
  <c r="AI91" i="4"/>
  <c r="AJ90" i="4"/>
  <c r="AI90" i="4"/>
  <c r="AJ86" i="4"/>
  <c r="AI86" i="4"/>
  <c r="AJ83" i="4"/>
  <c r="AI83" i="4"/>
  <c r="AJ82" i="4"/>
  <c r="AI82" i="4"/>
  <c r="AJ79" i="4"/>
  <c r="AI79" i="4"/>
  <c r="AJ71" i="4"/>
  <c r="AI71" i="4"/>
  <c r="AJ67" i="4"/>
  <c r="AI67" i="4"/>
  <c r="AJ65" i="4"/>
  <c r="AI65" i="4"/>
  <c r="AJ58" i="4"/>
  <c r="AI58" i="4"/>
  <c r="AJ49" i="4"/>
  <c r="AI49" i="4"/>
  <c r="AJ45" i="4"/>
  <c r="AI45" i="4"/>
  <c r="AJ41" i="4"/>
  <c r="AI41" i="4"/>
  <c r="AJ34" i="4"/>
  <c r="AI34" i="4"/>
  <c r="AJ32" i="4"/>
  <c r="AI32" i="4"/>
  <c r="AJ23" i="4"/>
  <c r="AI23" i="4"/>
  <c r="AJ9" i="4"/>
  <c r="AI9" i="4"/>
  <c r="X609" i="4"/>
  <c r="W609" i="4"/>
  <c r="X608" i="4"/>
  <c r="W608" i="4"/>
  <c r="X607" i="4"/>
  <c r="W607" i="4"/>
  <c r="X589" i="4"/>
  <c r="W589" i="4"/>
  <c r="X588" i="4"/>
  <c r="W588" i="4"/>
  <c r="X587" i="4"/>
  <c r="W587" i="4"/>
  <c r="X554" i="4"/>
  <c r="W554" i="4"/>
  <c r="X553" i="4"/>
  <c r="W553" i="4"/>
  <c r="X552" i="4"/>
  <c r="W552" i="4"/>
  <c r="X542" i="4"/>
  <c r="W542" i="4"/>
  <c r="X541" i="4"/>
  <c r="W541" i="4"/>
  <c r="X540" i="4"/>
  <c r="W540" i="4"/>
  <c r="X369" i="4"/>
  <c r="W369" i="4"/>
  <c r="X368" i="4"/>
  <c r="W368" i="4"/>
  <c r="X367" i="4"/>
  <c r="W367" i="4"/>
  <c r="X366" i="4"/>
  <c r="W366" i="4"/>
  <c r="X365" i="4"/>
  <c r="W365" i="4"/>
  <c r="X364" i="4"/>
  <c r="W364" i="4"/>
  <c r="X201" i="4"/>
  <c r="W201" i="4"/>
  <c r="X200" i="4"/>
  <c r="W200" i="4"/>
  <c r="X199" i="4"/>
  <c r="W199" i="4"/>
  <c r="X198" i="4"/>
  <c r="W198" i="4"/>
  <c r="X197" i="4"/>
  <c r="W197" i="4"/>
  <c r="X196" i="4"/>
  <c r="W196" i="4"/>
  <c r="X114" i="4"/>
  <c r="W114" i="4"/>
  <c r="X113" i="4"/>
  <c r="W113" i="4"/>
  <c r="X112" i="4"/>
  <c r="W112" i="4"/>
  <c r="X111" i="4"/>
  <c r="W111" i="4"/>
  <c r="X110" i="4"/>
  <c r="W110" i="4"/>
  <c r="X109" i="4"/>
  <c r="W109" i="4"/>
  <c r="X108" i="4"/>
  <c r="W108" i="4"/>
  <c r="X107" i="4"/>
  <c r="W107" i="4"/>
  <c r="X106" i="4"/>
  <c r="W106" i="4"/>
  <c r="X95" i="4"/>
  <c r="W95" i="4"/>
  <c r="X93" i="4"/>
  <c r="W93" i="4"/>
  <c r="X91" i="4"/>
  <c r="W91" i="4"/>
  <c r="X90" i="4"/>
  <c r="W90" i="4"/>
  <c r="X86" i="4"/>
  <c r="W86" i="4"/>
  <c r="X83" i="4"/>
  <c r="W83" i="4"/>
  <c r="X82" i="4"/>
  <c r="W82" i="4"/>
  <c r="X79" i="4"/>
  <c r="W79" i="4"/>
  <c r="X71" i="4"/>
  <c r="W71" i="4"/>
  <c r="X67" i="4"/>
  <c r="W67" i="4"/>
  <c r="X65" i="4"/>
  <c r="W65" i="4"/>
  <c r="X58" i="4"/>
  <c r="W58" i="4"/>
  <c r="X49" i="4"/>
  <c r="W49" i="4"/>
  <c r="X45" i="4"/>
  <c r="W45" i="4"/>
  <c r="X41" i="4"/>
  <c r="W41" i="4"/>
  <c r="X34" i="4"/>
  <c r="W34" i="4"/>
  <c r="X32" i="4"/>
  <c r="W32" i="4"/>
  <c r="X23" i="4"/>
  <c r="W23" i="4"/>
  <c r="X9" i="4"/>
  <c r="W9" i="4"/>
  <c r="AY609" i="4"/>
  <c r="AX609" i="4"/>
  <c r="AY608" i="4"/>
  <c r="AX608" i="4"/>
  <c r="AY607" i="4"/>
  <c r="AX607" i="4"/>
  <c r="AY589" i="4"/>
  <c r="AX589" i="4"/>
  <c r="AY588" i="4"/>
  <c r="AX588" i="4"/>
  <c r="AY587" i="4"/>
  <c r="AX587" i="4"/>
  <c r="AY554" i="4"/>
  <c r="AX554" i="4"/>
  <c r="AY553" i="4"/>
  <c r="AX553" i="4"/>
  <c r="AY552" i="4"/>
  <c r="AX552" i="4"/>
  <c r="AY542" i="4"/>
  <c r="AX542" i="4"/>
  <c r="AY541" i="4"/>
  <c r="AX541" i="4"/>
  <c r="AY540" i="4"/>
  <c r="AX540" i="4"/>
  <c r="AY369" i="4"/>
  <c r="AX369" i="4"/>
  <c r="AY368" i="4"/>
  <c r="AX368" i="4"/>
  <c r="AY367" i="4"/>
  <c r="AX367" i="4"/>
  <c r="AY366" i="4"/>
  <c r="AX366" i="4"/>
  <c r="AY365" i="4"/>
  <c r="AX365" i="4"/>
  <c r="AY364" i="4"/>
  <c r="AX364" i="4"/>
  <c r="AY201" i="4"/>
  <c r="AX201" i="4"/>
  <c r="AY200" i="4"/>
  <c r="AX200" i="4"/>
  <c r="AY199" i="4"/>
  <c r="AX199" i="4"/>
  <c r="AY198" i="4"/>
  <c r="AX198" i="4"/>
  <c r="AY197" i="4"/>
  <c r="AX197" i="4"/>
  <c r="AY196" i="4"/>
  <c r="AX196" i="4"/>
  <c r="AY114" i="4"/>
  <c r="AX114" i="4"/>
  <c r="AY113" i="4"/>
  <c r="AX113" i="4"/>
  <c r="AY112" i="4"/>
  <c r="AX112" i="4"/>
  <c r="AY111" i="4"/>
  <c r="AX111" i="4"/>
  <c r="AY110" i="4"/>
  <c r="AX110" i="4"/>
  <c r="AY109" i="4"/>
  <c r="AX109" i="4"/>
  <c r="AY108" i="4"/>
  <c r="AX108" i="4"/>
  <c r="AY107" i="4"/>
  <c r="AX107" i="4"/>
  <c r="AY106" i="4"/>
  <c r="AX106" i="4"/>
  <c r="AY95" i="4"/>
  <c r="AX95" i="4"/>
  <c r="AY93" i="4"/>
  <c r="AX93" i="4"/>
  <c r="AY91" i="4"/>
  <c r="AX91" i="4"/>
  <c r="AY90" i="4"/>
  <c r="AX90" i="4"/>
  <c r="AY86" i="4"/>
  <c r="AX86" i="4"/>
  <c r="AY83" i="4"/>
  <c r="AX83" i="4"/>
  <c r="AY82" i="4"/>
  <c r="AX82" i="4"/>
  <c r="AY79" i="4"/>
  <c r="AX79" i="4"/>
  <c r="AY71" i="4"/>
  <c r="AX71" i="4"/>
  <c r="AY67" i="4"/>
  <c r="AX67" i="4"/>
  <c r="AY65" i="4"/>
  <c r="AX65" i="4"/>
  <c r="AY58" i="4"/>
  <c r="AX58" i="4"/>
  <c r="AY49" i="4"/>
  <c r="AX49" i="4"/>
  <c r="AY45" i="4"/>
  <c r="AX45" i="4"/>
  <c r="AY41" i="4"/>
  <c r="AX41" i="4"/>
  <c r="AY34" i="4"/>
  <c r="AX34" i="4"/>
  <c r="AY32" i="4"/>
  <c r="AX32" i="4"/>
  <c r="AY23" i="4"/>
  <c r="AX23" i="4"/>
  <c r="AY9" i="4"/>
  <c r="AX9" i="4"/>
  <c r="AT609" i="4"/>
  <c r="AS609" i="4"/>
  <c r="AT608" i="4"/>
  <c r="AS608" i="4"/>
  <c r="AT607" i="4"/>
  <c r="AS607" i="4"/>
  <c r="AT589" i="4"/>
  <c r="AS589" i="4"/>
  <c r="AT588" i="4"/>
  <c r="AS588" i="4"/>
  <c r="AT587" i="4"/>
  <c r="AS587" i="4"/>
  <c r="AT554" i="4"/>
  <c r="AS554" i="4"/>
  <c r="AT553" i="4"/>
  <c r="AS553" i="4"/>
  <c r="AT552" i="4"/>
  <c r="AS552" i="4"/>
  <c r="AT542" i="4"/>
  <c r="AS542" i="4"/>
  <c r="AT541" i="4"/>
  <c r="AS541" i="4"/>
  <c r="AT540" i="4"/>
  <c r="AS540" i="4"/>
  <c r="AT369" i="4"/>
  <c r="AS369" i="4"/>
  <c r="AT368" i="4"/>
  <c r="AS368" i="4"/>
  <c r="AT367" i="4"/>
  <c r="AS367" i="4"/>
  <c r="AT366" i="4"/>
  <c r="AS366" i="4"/>
  <c r="AT365" i="4"/>
  <c r="AS365" i="4"/>
  <c r="AT364" i="4"/>
  <c r="AS364" i="4"/>
  <c r="AT201" i="4"/>
  <c r="AS201" i="4"/>
  <c r="AT200" i="4"/>
  <c r="AS200" i="4"/>
  <c r="AT199" i="4"/>
  <c r="AS199" i="4"/>
  <c r="AT198" i="4"/>
  <c r="AS198" i="4"/>
  <c r="AT197" i="4"/>
  <c r="AS197" i="4"/>
  <c r="AT196" i="4"/>
  <c r="AS196" i="4"/>
  <c r="AT114" i="4"/>
  <c r="AS114" i="4"/>
  <c r="AT113" i="4"/>
  <c r="AS113" i="4"/>
  <c r="AT112" i="4"/>
  <c r="AS112" i="4"/>
  <c r="AT111" i="4"/>
  <c r="AS111" i="4"/>
  <c r="AT110" i="4"/>
  <c r="AS110" i="4"/>
  <c r="AT109" i="4"/>
  <c r="AS109" i="4"/>
  <c r="AT108" i="4"/>
  <c r="AS108" i="4"/>
  <c r="AT107" i="4"/>
  <c r="AS107" i="4"/>
  <c r="AT106" i="4"/>
  <c r="AS106" i="4"/>
  <c r="AT95" i="4"/>
  <c r="AS95" i="4"/>
  <c r="AT93" i="4"/>
  <c r="AS93" i="4"/>
  <c r="AT91" i="4"/>
  <c r="AS91" i="4"/>
  <c r="AT90" i="4"/>
  <c r="AS90" i="4"/>
  <c r="AT86" i="4"/>
  <c r="AS86" i="4"/>
  <c r="AT83" i="4"/>
  <c r="AS83" i="4"/>
  <c r="AT82" i="4"/>
  <c r="AS82" i="4"/>
  <c r="AT79" i="4"/>
  <c r="AS79" i="4"/>
  <c r="AT71" i="4"/>
  <c r="AS71" i="4"/>
  <c r="AT67" i="4"/>
  <c r="AS67" i="4"/>
  <c r="AT65" i="4"/>
  <c r="AS65" i="4"/>
  <c r="AT58" i="4"/>
  <c r="AS58" i="4"/>
  <c r="AT49" i="4"/>
  <c r="AS49" i="4"/>
  <c r="AT45" i="4"/>
  <c r="AS45" i="4"/>
  <c r="AT41" i="4"/>
  <c r="AS41" i="4"/>
  <c r="AT34" i="4"/>
  <c r="AS34" i="4"/>
  <c r="AT32" i="4"/>
  <c r="AS32" i="4"/>
  <c r="AT23" i="4"/>
  <c r="AS23" i="4"/>
  <c r="AT9" i="4"/>
  <c r="AS9" i="4"/>
  <c r="AO609" i="4"/>
  <c r="AN609" i="4"/>
  <c r="AO608" i="4"/>
  <c r="AN608" i="4"/>
  <c r="AO607" i="4"/>
  <c r="AN607" i="4"/>
  <c r="AO589" i="4"/>
  <c r="AN589" i="4"/>
  <c r="AO588" i="4"/>
  <c r="AN588" i="4"/>
  <c r="AO587" i="4"/>
  <c r="AN587" i="4"/>
  <c r="AO554" i="4"/>
  <c r="AN554" i="4"/>
  <c r="AO553" i="4"/>
  <c r="AN553" i="4"/>
  <c r="AO552" i="4"/>
  <c r="AN552" i="4"/>
  <c r="AO542" i="4"/>
  <c r="AN542" i="4"/>
  <c r="AO541" i="4"/>
  <c r="AN541" i="4"/>
  <c r="AO540" i="4"/>
  <c r="AN540" i="4"/>
  <c r="AO369" i="4"/>
  <c r="AN369" i="4"/>
  <c r="AO368" i="4"/>
  <c r="AN368" i="4"/>
  <c r="AO367" i="4"/>
  <c r="AN367" i="4"/>
  <c r="AO366" i="4"/>
  <c r="AN366" i="4"/>
  <c r="AO365" i="4"/>
  <c r="AN365" i="4"/>
  <c r="AO364" i="4"/>
  <c r="AN364" i="4"/>
  <c r="AO201" i="4"/>
  <c r="AN201" i="4"/>
  <c r="AO200" i="4"/>
  <c r="AN200" i="4"/>
  <c r="AO199" i="4"/>
  <c r="AN199" i="4"/>
  <c r="AO198" i="4"/>
  <c r="AN198" i="4"/>
  <c r="AO197" i="4"/>
  <c r="AN197" i="4"/>
  <c r="AO196" i="4"/>
  <c r="AN196" i="4"/>
  <c r="AO114" i="4"/>
  <c r="AN114" i="4"/>
  <c r="AO113" i="4"/>
  <c r="AN113" i="4"/>
  <c r="AO112" i="4"/>
  <c r="AN112" i="4"/>
  <c r="AO111" i="4"/>
  <c r="AN111" i="4"/>
  <c r="AO110" i="4"/>
  <c r="AN110" i="4"/>
  <c r="AO109" i="4"/>
  <c r="AN109" i="4"/>
  <c r="AO108" i="4"/>
  <c r="AN108" i="4"/>
  <c r="AO107" i="4"/>
  <c r="AN107" i="4"/>
  <c r="AO106" i="4"/>
  <c r="AN106" i="4"/>
  <c r="AO95" i="4"/>
  <c r="AN95" i="4"/>
  <c r="AO93" i="4"/>
  <c r="AN93" i="4"/>
  <c r="AO91" i="4"/>
  <c r="AN91" i="4"/>
  <c r="AO90" i="4"/>
  <c r="AN90" i="4"/>
  <c r="AO86" i="4"/>
  <c r="AN86" i="4"/>
  <c r="AO83" i="4"/>
  <c r="AN83" i="4"/>
  <c r="AO82" i="4"/>
  <c r="AN82" i="4"/>
  <c r="AO79" i="4"/>
  <c r="AN79" i="4"/>
  <c r="AO71" i="4"/>
  <c r="AN71" i="4"/>
  <c r="AO67" i="4"/>
  <c r="AN67" i="4"/>
  <c r="AO65" i="4"/>
  <c r="AN65" i="4"/>
  <c r="AO58" i="4"/>
  <c r="AN58" i="4"/>
  <c r="AO49" i="4"/>
  <c r="AN49" i="4"/>
  <c r="AO45" i="4"/>
  <c r="AN45" i="4"/>
  <c r="AO41" i="4"/>
  <c r="AN41" i="4"/>
  <c r="AO34" i="4"/>
  <c r="AN34" i="4"/>
  <c r="AO32" i="4"/>
  <c r="AN32" i="4"/>
  <c r="AO23" i="4"/>
  <c r="AN23" i="4"/>
  <c r="AO9" i="4"/>
  <c r="AN9" i="4"/>
  <c r="AC199" i="4"/>
  <c r="AD199" i="4"/>
  <c r="AC200" i="4"/>
  <c r="AD200" i="4"/>
  <c r="AC201" i="4"/>
  <c r="AD201" i="4"/>
  <c r="AD197" i="4"/>
  <c r="AC197" i="4"/>
  <c r="AD196" i="4"/>
  <c r="AC196" i="4"/>
  <c r="AC541" i="4"/>
  <c r="AD541" i="4"/>
  <c r="AC542" i="4"/>
  <c r="AD542" i="4"/>
  <c r="AD609" i="4"/>
  <c r="AC609" i="4"/>
  <c r="AD608" i="4"/>
  <c r="AC608" i="4"/>
  <c r="AD607" i="4"/>
  <c r="AC607" i="4"/>
  <c r="AD589" i="4"/>
  <c r="AC589" i="4"/>
  <c r="AD588" i="4"/>
  <c r="AC588" i="4"/>
  <c r="AD587" i="4"/>
  <c r="AC587" i="4"/>
  <c r="AF629" i="4"/>
  <c r="AG629" i="4" s="1"/>
  <c r="AF628" i="4"/>
  <c r="AG628" i="4" s="1"/>
  <c r="AF627" i="4"/>
  <c r="AG627" i="4" s="1"/>
  <c r="AF609" i="4"/>
  <c r="AG609" i="4" s="1"/>
  <c r="AF608" i="4"/>
  <c r="AG608" i="4" s="1"/>
  <c r="AF607" i="4"/>
  <c r="AG607" i="4" s="1"/>
  <c r="AF589" i="4"/>
  <c r="AG589" i="4" s="1"/>
  <c r="AF588" i="4"/>
  <c r="AG588" i="4" s="1"/>
  <c r="AF587" i="4"/>
  <c r="AG587" i="4" s="1"/>
  <c r="AF554" i="4"/>
  <c r="AG554" i="4" s="1"/>
  <c r="AF553" i="4"/>
  <c r="AG553" i="4" s="1"/>
  <c r="AF552" i="4"/>
  <c r="AG552" i="4" s="1"/>
  <c r="AF542" i="4"/>
  <c r="AG542" i="4" s="1"/>
  <c r="AF541" i="4"/>
  <c r="AG541" i="4" s="1"/>
  <c r="AF540" i="4"/>
  <c r="AG540" i="4" s="1"/>
  <c r="AF369" i="4"/>
  <c r="AG369" i="4" s="1"/>
  <c r="AF368" i="4"/>
  <c r="AG368" i="4" s="1"/>
  <c r="AF367" i="4"/>
  <c r="AG367" i="4" s="1"/>
  <c r="AF366" i="4"/>
  <c r="AG366" i="4" s="1"/>
  <c r="AF365" i="4"/>
  <c r="AG365" i="4" s="1"/>
  <c r="AF364" i="4"/>
  <c r="AG364" i="4" s="1"/>
  <c r="AF201" i="4"/>
  <c r="AG201" i="4" s="1"/>
  <c r="AF200" i="4"/>
  <c r="AG200" i="4" s="1"/>
  <c r="AF199" i="4"/>
  <c r="AG199" i="4" s="1"/>
  <c r="AF198" i="4"/>
  <c r="AG198" i="4" s="1"/>
  <c r="AF197" i="4"/>
  <c r="AG197" i="4" s="1"/>
  <c r="AF196" i="4"/>
  <c r="AF114" i="4"/>
  <c r="AG114" i="4" s="1"/>
  <c r="AF113" i="4"/>
  <c r="AG113" i="4" s="1"/>
  <c r="AF112" i="4"/>
  <c r="AG112" i="4" s="1"/>
  <c r="AF111" i="4"/>
  <c r="AG111" i="4" s="1"/>
  <c r="AF110" i="4"/>
  <c r="AG110" i="4" s="1"/>
  <c r="AF109" i="4"/>
  <c r="AG109" i="4" s="1"/>
  <c r="AF108" i="4"/>
  <c r="AG108" i="4" s="1"/>
  <c r="AF107" i="4"/>
  <c r="AG107" i="4" s="1"/>
  <c r="AF106" i="4"/>
  <c r="AG106" i="4" s="1"/>
  <c r="AF95" i="4"/>
  <c r="AG95" i="4" s="1"/>
  <c r="AF93" i="4"/>
  <c r="AG93" i="4" s="1"/>
  <c r="AF91" i="4"/>
  <c r="AG91" i="4" s="1"/>
  <c r="AF90" i="4"/>
  <c r="AG90" i="4" s="1"/>
  <c r="AF86" i="4"/>
  <c r="AG86" i="4" s="1"/>
  <c r="AF83" i="4"/>
  <c r="AG83" i="4" s="1"/>
  <c r="AF82" i="4"/>
  <c r="AG82" i="4" s="1"/>
  <c r="AF79" i="4"/>
  <c r="AG79" i="4" s="1"/>
  <c r="AF71" i="4"/>
  <c r="AG71" i="4" s="1"/>
  <c r="AF67" i="4"/>
  <c r="AG67" i="4" s="1"/>
  <c r="Z155" i="4"/>
  <c r="AF149" i="4"/>
  <c r="AF150" i="4"/>
  <c r="AF151" i="4"/>
  <c r="AF152" i="4"/>
  <c r="AG152" i="4" s="1"/>
  <c r="AF153" i="4"/>
  <c r="AG153" i="4" s="1"/>
  <c r="AF154" i="4"/>
  <c r="AG154" i="4" s="1"/>
  <c r="AF208" i="4"/>
  <c r="AG208" i="4" s="1"/>
  <c r="AF209" i="4"/>
  <c r="AG209" i="4" s="1"/>
  <c r="AF210" i="4"/>
  <c r="AG210" i="4" s="1"/>
  <c r="AF211" i="4"/>
  <c r="AG211" i="4" s="1"/>
  <c r="AF220" i="4"/>
  <c r="AG220" i="4" s="1"/>
  <c r="AF550" i="4"/>
  <c r="AG550" i="4" s="1"/>
  <c r="AF557" i="4"/>
  <c r="AG557" i="4" s="1"/>
  <c r="AF558" i="4"/>
  <c r="AG558" i="4" s="1"/>
  <c r="AF559" i="4"/>
  <c r="AG559" i="4" s="1"/>
  <c r="B635" i="15"/>
  <c r="C635" i="15"/>
  <c r="B636" i="15"/>
  <c r="C636" i="15"/>
  <c r="B637" i="15"/>
  <c r="C637" i="15"/>
  <c r="N389" i="18"/>
  <c r="M389" i="18"/>
  <c r="L389" i="18"/>
  <c r="K389" i="18"/>
  <c r="J389" i="18"/>
  <c r="AU629" i="4"/>
  <c r="AP629" i="4"/>
  <c r="AK629" i="4"/>
  <c r="Z629" i="4"/>
  <c r="AA629" i="4" s="1"/>
  <c r="AU628" i="4"/>
  <c r="AP628" i="4"/>
  <c r="AK628" i="4"/>
  <c r="Z628" i="4"/>
  <c r="AA628" i="4" s="1"/>
  <c r="AU627" i="4"/>
  <c r="AP627" i="4"/>
  <c r="AK627" i="4"/>
  <c r="Z627" i="4"/>
  <c r="AA627" i="4" s="1"/>
  <c r="D627" i="4"/>
  <c r="D628" i="4"/>
  <c r="D629" i="4"/>
  <c r="AD626" i="4"/>
  <c r="AC626" i="4"/>
  <c r="AD625" i="4"/>
  <c r="AC625" i="4"/>
  <c r="AD624" i="4"/>
  <c r="AC624" i="4"/>
  <c r="AD623" i="4"/>
  <c r="AC623" i="4"/>
  <c r="AD622" i="4"/>
  <c r="AC622" i="4"/>
  <c r="AD621" i="4"/>
  <c r="AC621" i="4"/>
  <c r="AD620" i="4"/>
  <c r="AC620" i="4"/>
  <c r="AD619" i="4"/>
  <c r="AC619" i="4"/>
  <c r="AD573" i="4"/>
  <c r="AC573" i="4"/>
  <c r="AD572" i="4"/>
  <c r="AC572" i="4"/>
  <c r="AD571" i="4"/>
  <c r="AC571" i="4"/>
  <c r="AD570" i="4"/>
  <c r="AC570" i="4"/>
  <c r="AD569" i="4"/>
  <c r="AC569" i="4"/>
  <c r="AD568" i="4"/>
  <c r="AC568" i="4"/>
  <c r="AD567" i="4"/>
  <c r="AC567" i="4"/>
  <c r="AD566" i="4"/>
  <c r="AC566" i="4"/>
  <c r="AC117" i="4"/>
  <c r="AD125" i="4"/>
  <c r="AD124" i="4"/>
  <c r="AD121" i="4"/>
  <c r="AD120" i="4"/>
  <c r="AD118" i="4"/>
  <c r="AD117" i="4"/>
  <c r="AD148" i="4"/>
  <c r="AD146" i="4"/>
  <c r="AD195" i="4"/>
  <c r="AD194" i="4"/>
  <c r="AD193" i="4"/>
  <c r="AD192" i="4"/>
  <c r="AD286" i="4"/>
  <c r="AD285" i="4"/>
  <c r="AD284" i="4"/>
  <c r="AD283" i="4"/>
  <c r="AD321" i="4"/>
  <c r="AD320" i="4"/>
  <c r="AD319" i="4"/>
  <c r="AD318" i="4"/>
  <c r="AD317" i="4"/>
  <c r="AD316" i="4"/>
  <c r="AD315" i="4"/>
  <c r="AD314" i="4"/>
  <c r="AD313" i="4"/>
  <c r="AD312" i="4"/>
  <c r="AD311" i="4"/>
  <c r="AD310" i="4"/>
  <c r="AD343" i="4"/>
  <c r="AD342" i="4"/>
  <c r="AD341" i="4"/>
  <c r="AD340" i="4"/>
  <c r="AD339" i="4"/>
  <c r="AD338" i="4"/>
  <c r="AD337" i="4"/>
  <c r="AD336" i="4"/>
  <c r="AD397" i="4"/>
  <c r="AD396" i="4"/>
  <c r="AD395" i="4"/>
  <c r="AD394" i="4"/>
  <c r="AD393" i="4"/>
  <c r="AD392" i="4"/>
  <c r="AD391" i="4"/>
  <c r="AD390" i="4"/>
  <c r="AC125" i="4"/>
  <c r="AC124" i="4"/>
  <c r="AC121" i="4"/>
  <c r="AC120" i="4"/>
  <c r="AC118" i="4"/>
  <c r="AC148" i="4"/>
  <c r="AC146" i="4"/>
  <c r="AC195" i="4"/>
  <c r="AC194" i="4"/>
  <c r="AC193" i="4"/>
  <c r="AC192" i="4"/>
  <c r="AC286" i="4"/>
  <c r="AC285" i="4"/>
  <c r="AC284" i="4"/>
  <c r="AC283" i="4"/>
  <c r="AC321" i="4"/>
  <c r="AC320" i="4"/>
  <c r="AC319" i="4"/>
  <c r="AC318" i="4"/>
  <c r="AC317" i="4"/>
  <c r="AC316" i="4"/>
  <c r="AC315" i="4"/>
  <c r="AC314" i="4"/>
  <c r="AC313" i="4"/>
  <c r="AC312" i="4"/>
  <c r="AC311" i="4"/>
  <c r="AC310" i="4"/>
  <c r="AC343" i="4"/>
  <c r="AC342" i="4"/>
  <c r="AC341" i="4"/>
  <c r="AC340" i="4"/>
  <c r="AC339" i="4"/>
  <c r="AC338" i="4"/>
  <c r="AC337" i="4"/>
  <c r="AC336" i="4"/>
  <c r="AC397" i="4"/>
  <c r="AC396" i="4"/>
  <c r="AC395" i="4"/>
  <c r="AC394" i="4"/>
  <c r="AC393" i="4"/>
  <c r="AC392" i="4"/>
  <c r="AC391" i="4"/>
  <c r="AC390" i="4"/>
  <c r="B618" i="15"/>
  <c r="C618" i="15"/>
  <c r="B619" i="15"/>
  <c r="C619" i="15"/>
  <c r="B620" i="15"/>
  <c r="C620" i="15"/>
  <c r="B621" i="15"/>
  <c r="C621" i="15"/>
  <c r="B622" i="15"/>
  <c r="C622" i="15"/>
  <c r="B623" i="15"/>
  <c r="C623" i="15"/>
  <c r="B624" i="15"/>
  <c r="C624" i="15"/>
  <c r="B625" i="15"/>
  <c r="C625" i="15"/>
  <c r="B626" i="15"/>
  <c r="C626" i="15"/>
  <c r="B627" i="15"/>
  <c r="C627" i="15"/>
  <c r="B628" i="15"/>
  <c r="C628" i="15"/>
  <c r="B629" i="15"/>
  <c r="C629" i="15"/>
  <c r="B630" i="15"/>
  <c r="C630" i="15"/>
  <c r="B631" i="15"/>
  <c r="C631" i="15"/>
  <c r="B632" i="15"/>
  <c r="C632" i="15"/>
  <c r="B633" i="15"/>
  <c r="C633" i="15"/>
  <c r="B634" i="15"/>
  <c r="C634" i="15"/>
  <c r="H95" i="20"/>
  <c r="F48" i="9"/>
  <c r="F49" i="9"/>
  <c r="F943" i="7"/>
  <c r="F944" i="7"/>
  <c r="F945" i="7"/>
  <c r="F946" i="7"/>
  <c r="F947" i="7"/>
  <c r="F948" i="7"/>
  <c r="F949" i="7"/>
  <c r="F950" i="7"/>
  <c r="F951" i="7"/>
  <c r="F952" i="7"/>
  <c r="F953" i="7"/>
  <c r="F954" i="7"/>
  <c r="F955" i="7"/>
  <c r="F956" i="7"/>
  <c r="F957" i="7"/>
  <c r="F958" i="7"/>
  <c r="F959" i="7"/>
  <c r="F960" i="7"/>
  <c r="F961" i="7"/>
  <c r="F962" i="7"/>
  <c r="F963" i="7"/>
  <c r="F964" i="7"/>
  <c r="K944" i="7"/>
  <c r="L944" i="7"/>
  <c r="K945" i="7"/>
  <c r="L945" i="7"/>
  <c r="K946" i="7"/>
  <c r="L946" i="7"/>
  <c r="K947" i="7"/>
  <c r="L947" i="7"/>
  <c r="K948" i="7"/>
  <c r="L948" i="7"/>
  <c r="K949" i="7"/>
  <c r="L949" i="7"/>
  <c r="K950" i="7"/>
  <c r="L950" i="7"/>
  <c r="K951" i="7"/>
  <c r="L951" i="7"/>
  <c r="K952" i="7"/>
  <c r="L952" i="7"/>
  <c r="K953" i="7"/>
  <c r="L953" i="7"/>
  <c r="K954" i="7"/>
  <c r="L954" i="7"/>
  <c r="K955" i="7"/>
  <c r="L955" i="7"/>
  <c r="K956" i="7"/>
  <c r="L956" i="7"/>
  <c r="K957" i="7"/>
  <c r="L957" i="7"/>
  <c r="K958" i="7"/>
  <c r="L958" i="7"/>
  <c r="K959" i="7"/>
  <c r="L959" i="7"/>
  <c r="K960" i="7"/>
  <c r="L960" i="7"/>
  <c r="K961" i="7"/>
  <c r="L961" i="7"/>
  <c r="K962" i="7"/>
  <c r="L962" i="7"/>
  <c r="K963" i="7"/>
  <c r="L963" i="7"/>
  <c r="K964" i="7"/>
  <c r="L964" i="7"/>
  <c r="K965" i="7"/>
  <c r="L965" i="7"/>
  <c r="K966" i="7"/>
  <c r="L966" i="7"/>
  <c r="K967" i="7"/>
  <c r="L967" i="7"/>
  <c r="K968" i="7"/>
  <c r="L968" i="7"/>
  <c r="K969" i="7"/>
  <c r="L969" i="7"/>
  <c r="K970" i="7"/>
  <c r="L970" i="7"/>
  <c r="K971" i="7"/>
  <c r="L971" i="7"/>
  <c r="K972" i="7"/>
  <c r="L972" i="7"/>
  <c r="K973" i="7"/>
  <c r="L973" i="7"/>
  <c r="K974" i="7"/>
  <c r="L974" i="7"/>
  <c r="K975" i="7"/>
  <c r="L975" i="7"/>
  <c r="K976" i="7"/>
  <c r="L976" i="7"/>
  <c r="K977" i="7"/>
  <c r="L977" i="7"/>
  <c r="K978" i="7"/>
  <c r="L978" i="7"/>
  <c r="G943" i="7"/>
  <c r="H943" i="7"/>
  <c r="I943" i="7"/>
  <c r="G944" i="7"/>
  <c r="H944" i="7"/>
  <c r="I944" i="7"/>
  <c r="G945" i="7"/>
  <c r="H945" i="7"/>
  <c r="I945" i="7"/>
  <c r="G946" i="7"/>
  <c r="H946" i="7"/>
  <c r="I946" i="7"/>
  <c r="G947" i="7"/>
  <c r="H947" i="7"/>
  <c r="I947" i="7"/>
  <c r="G948" i="7"/>
  <c r="H948" i="7"/>
  <c r="I948" i="7"/>
  <c r="G949" i="7"/>
  <c r="H949" i="7"/>
  <c r="I949" i="7"/>
  <c r="G950" i="7"/>
  <c r="H950" i="7"/>
  <c r="I950" i="7"/>
  <c r="G951" i="7"/>
  <c r="H951" i="7"/>
  <c r="I951" i="7"/>
  <c r="G952" i="7"/>
  <c r="H952" i="7"/>
  <c r="I952" i="7"/>
  <c r="G953" i="7"/>
  <c r="H953" i="7"/>
  <c r="I953" i="7"/>
  <c r="G954" i="7"/>
  <c r="H954" i="7"/>
  <c r="I954" i="7"/>
  <c r="G955" i="7"/>
  <c r="H955" i="7"/>
  <c r="I955" i="7"/>
  <c r="G956" i="7"/>
  <c r="H956" i="7"/>
  <c r="I956" i="7"/>
  <c r="G957" i="7"/>
  <c r="H957" i="7"/>
  <c r="I957" i="7"/>
  <c r="G958" i="7"/>
  <c r="H958" i="7"/>
  <c r="I958" i="7"/>
  <c r="G959" i="7"/>
  <c r="H959" i="7"/>
  <c r="I959" i="7"/>
  <c r="G960" i="7"/>
  <c r="H960" i="7"/>
  <c r="I960" i="7"/>
  <c r="G961" i="7"/>
  <c r="H961" i="7"/>
  <c r="I961" i="7"/>
  <c r="G962" i="7"/>
  <c r="H962" i="7"/>
  <c r="I962" i="7"/>
  <c r="G963" i="7"/>
  <c r="H963" i="7"/>
  <c r="I963" i="7"/>
  <c r="G964" i="7"/>
  <c r="H964" i="7"/>
  <c r="I964" i="7"/>
  <c r="G965" i="7"/>
  <c r="H965" i="7"/>
  <c r="I965" i="7"/>
  <c r="G966" i="7"/>
  <c r="H966" i="7"/>
  <c r="I966" i="7"/>
  <c r="G967" i="7"/>
  <c r="H967" i="7"/>
  <c r="I967" i="7"/>
  <c r="G968" i="7"/>
  <c r="H968" i="7"/>
  <c r="I968" i="7"/>
  <c r="G969" i="7"/>
  <c r="H969" i="7"/>
  <c r="I969" i="7"/>
  <c r="G970" i="7"/>
  <c r="H970" i="7"/>
  <c r="I970" i="7"/>
  <c r="G971" i="7"/>
  <c r="H971" i="7"/>
  <c r="I971" i="7"/>
  <c r="G972" i="7"/>
  <c r="H972" i="7"/>
  <c r="I972" i="7"/>
  <c r="G973" i="7"/>
  <c r="H973" i="7"/>
  <c r="I973" i="7"/>
  <c r="G974" i="7"/>
  <c r="H974" i="7"/>
  <c r="D95" i="20" s="1"/>
  <c r="J95" i="20" s="1"/>
  <c r="I974" i="7"/>
  <c r="G975" i="7"/>
  <c r="H975" i="7"/>
  <c r="I975" i="7"/>
  <c r="G976" i="7"/>
  <c r="H976" i="7"/>
  <c r="I976" i="7"/>
  <c r="G977" i="7"/>
  <c r="H977" i="7"/>
  <c r="I977" i="7"/>
  <c r="G978" i="7"/>
  <c r="H978" i="7"/>
  <c r="I978" i="7"/>
  <c r="G979" i="7"/>
  <c r="R611" i="4"/>
  <c r="R612" i="4"/>
  <c r="R619" i="4"/>
  <c r="Q619" i="4" s="1"/>
  <c r="T619" i="4" s="1"/>
  <c r="R620" i="4"/>
  <c r="Q620" i="4" s="1"/>
  <c r="T620" i="4" s="1"/>
  <c r="R621" i="4"/>
  <c r="Q621" i="4" s="1"/>
  <c r="T621" i="4" s="1"/>
  <c r="R622" i="4"/>
  <c r="Q622" i="4" s="1"/>
  <c r="T622" i="4" s="1"/>
  <c r="R623" i="4"/>
  <c r="Q623" i="4" s="1"/>
  <c r="T623" i="4" s="1"/>
  <c r="R624" i="4"/>
  <c r="Q624" i="4" s="1"/>
  <c r="T624" i="4" s="1"/>
  <c r="R625" i="4"/>
  <c r="Q625" i="4" s="1"/>
  <c r="T625" i="4" s="1"/>
  <c r="R626" i="4"/>
  <c r="Q626" i="4" s="1"/>
  <c r="T626" i="4" s="1"/>
  <c r="R610" i="4"/>
  <c r="U610" i="4"/>
  <c r="AA610" i="4"/>
  <c r="AG610" i="4"/>
  <c r="AU610" i="4"/>
  <c r="AA611" i="4"/>
  <c r="AG611" i="4"/>
  <c r="AU611" i="4"/>
  <c r="BD612" i="4"/>
  <c r="AA612" i="4"/>
  <c r="AG612" i="4"/>
  <c r="AU612" i="4"/>
  <c r="AK613" i="4"/>
  <c r="AP613" i="4"/>
  <c r="AU613" i="4"/>
  <c r="U614" i="4"/>
  <c r="AK614" i="4"/>
  <c r="AP614" i="4"/>
  <c r="AU614" i="4"/>
  <c r="U615" i="4"/>
  <c r="AK615" i="4"/>
  <c r="AP615" i="4"/>
  <c r="AU615" i="4"/>
  <c r="BD616" i="4"/>
  <c r="AK616" i="4"/>
  <c r="AP616" i="4"/>
  <c r="AU616" i="4"/>
  <c r="BD617" i="4"/>
  <c r="AK617" i="4"/>
  <c r="AP617" i="4"/>
  <c r="AU617" i="4"/>
  <c r="U618" i="4"/>
  <c r="AK618" i="4"/>
  <c r="AP618" i="4"/>
  <c r="AU618" i="4"/>
  <c r="AK619" i="4"/>
  <c r="AP619" i="4"/>
  <c r="AU619" i="4"/>
  <c r="AK620" i="4"/>
  <c r="AP620" i="4"/>
  <c r="AU620" i="4"/>
  <c r="AK621" i="4"/>
  <c r="AP621" i="4"/>
  <c r="AU621" i="4"/>
  <c r="AK622" i="4"/>
  <c r="AP622" i="4"/>
  <c r="AU622" i="4"/>
  <c r="AK623" i="4"/>
  <c r="AP623" i="4"/>
  <c r="AU623" i="4"/>
  <c r="AK624" i="4"/>
  <c r="AP624" i="4"/>
  <c r="AU624" i="4"/>
  <c r="AK625" i="4"/>
  <c r="AP625" i="4"/>
  <c r="AU625" i="4"/>
  <c r="AK626" i="4"/>
  <c r="AP626" i="4"/>
  <c r="AU626" i="4"/>
  <c r="D610" i="4"/>
  <c r="D611" i="4"/>
  <c r="D612" i="4"/>
  <c r="D613" i="4"/>
  <c r="D614" i="4"/>
  <c r="D615" i="4"/>
  <c r="D616" i="4"/>
  <c r="D617" i="4"/>
  <c r="D618" i="4"/>
  <c r="D619" i="4"/>
  <c r="D620" i="4"/>
  <c r="D621" i="4"/>
  <c r="D622" i="4"/>
  <c r="D623" i="4"/>
  <c r="D624" i="4"/>
  <c r="D625" i="4"/>
  <c r="D626" i="4"/>
  <c r="K506" i="18"/>
  <c r="L506" i="18"/>
  <c r="M506" i="18"/>
  <c r="N506" i="18"/>
  <c r="K517" i="18"/>
  <c r="L517" i="18"/>
  <c r="M517" i="18"/>
  <c r="N517" i="18"/>
  <c r="K518" i="18"/>
  <c r="L518" i="18"/>
  <c r="M518" i="18"/>
  <c r="N518" i="18"/>
  <c r="K519" i="18"/>
  <c r="L519" i="18"/>
  <c r="M519" i="18"/>
  <c r="N519" i="18"/>
  <c r="K520" i="18"/>
  <c r="L520" i="18"/>
  <c r="M520" i="18"/>
  <c r="N520" i="18"/>
  <c r="K521" i="18"/>
  <c r="L521" i="18"/>
  <c r="M521" i="18"/>
  <c r="N521" i="18"/>
  <c r="K522" i="18"/>
  <c r="L522" i="18"/>
  <c r="M522" i="18"/>
  <c r="N522" i="18"/>
  <c r="K525" i="18"/>
  <c r="L525" i="18"/>
  <c r="M525" i="18"/>
  <c r="N525" i="18"/>
  <c r="K526" i="18"/>
  <c r="L526" i="18"/>
  <c r="M526" i="18"/>
  <c r="N526" i="18"/>
  <c r="K527" i="18"/>
  <c r="L527" i="18"/>
  <c r="M527" i="18"/>
  <c r="N527" i="18"/>
  <c r="K507" i="18"/>
  <c r="L507" i="18"/>
  <c r="M507" i="18"/>
  <c r="N507" i="18"/>
  <c r="K508" i="18"/>
  <c r="L508" i="18"/>
  <c r="M508" i="18"/>
  <c r="N508" i="18"/>
  <c r="K509" i="18"/>
  <c r="L509" i="18"/>
  <c r="M509" i="18"/>
  <c r="N509" i="18"/>
  <c r="K510" i="18"/>
  <c r="L510" i="18"/>
  <c r="M510" i="18"/>
  <c r="N510" i="18"/>
  <c r="K511" i="18"/>
  <c r="L511" i="18"/>
  <c r="M511" i="18"/>
  <c r="N511" i="18"/>
  <c r="K512" i="18"/>
  <c r="L512" i="18"/>
  <c r="M512" i="18"/>
  <c r="N512" i="18"/>
  <c r="K513" i="18"/>
  <c r="L513" i="18"/>
  <c r="M513" i="18"/>
  <c r="N513" i="18"/>
  <c r="K514" i="18"/>
  <c r="L514" i="18"/>
  <c r="M514" i="18"/>
  <c r="N514" i="18"/>
  <c r="K515" i="18"/>
  <c r="L515" i="18"/>
  <c r="M515" i="18"/>
  <c r="N515" i="18"/>
  <c r="K516" i="18"/>
  <c r="L516" i="18"/>
  <c r="M516" i="18"/>
  <c r="N516" i="18"/>
  <c r="J506" i="18"/>
  <c r="J517" i="18"/>
  <c r="J518" i="18"/>
  <c r="J519" i="18"/>
  <c r="J520" i="18"/>
  <c r="J521" i="18"/>
  <c r="J522" i="18"/>
  <c r="J507" i="18"/>
  <c r="J508" i="18"/>
  <c r="J509" i="18"/>
  <c r="J510" i="18"/>
  <c r="J511" i="18"/>
  <c r="J512" i="18"/>
  <c r="J513" i="18"/>
  <c r="J514" i="18"/>
  <c r="J515" i="18"/>
  <c r="J516" i="18"/>
  <c r="C35" i="20"/>
  <c r="J35" i="20" s="1"/>
  <c r="G35" i="20"/>
  <c r="H35" i="20"/>
  <c r="I35" i="20"/>
  <c r="B607" i="15"/>
  <c r="C607" i="15"/>
  <c r="B608" i="15"/>
  <c r="C608" i="15"/>
  <c r="B609" i="15"/>
  <c r="C609" i="15"/>
  <c r="B610" i="15"/>
  <c r="C610" i="15"/>
  <c r="B611" i="15"/>
  <c r="C611" i="15"/>
  <c r="B612" i="15"/>
  <c r="C612" i="15"/>
  <c r="B613" i="15"/>
  <c r="C613" i="15"/>
  <c r="B614" i="15"/>
  <c r="C614" i="15"/>
  <c r="B615" i="15"/>
  <c r="C615" i="15"/>
  <c r="B616" i="15"/>
  <c r="C616" i="15"/>
  <c r="B617" i="15"/>
  <c r="C617" i="15"/>
  <c r="Z609" i="4"/>
  <c r="BD609" i="4"/>
  <c r="Z608" i="4"/>
  <c r="Z607" i="4"/>
  <c r="AA607" i="4" s="1"/>
  <c r="BD607" i="4"/>
  <c r="R609" i="4"/>
  <c r="Q609" i="4" s="1"/>
  <c r="R608" i="4"/>
  <c r="Q608" i="4" s="1"/>
  <c r="R607" i="4"/>
  <c r="Q607" i="4" s="1"/>
  <c r="D96" i="20"/>
  <c r="D101" i="20"/>
  <c r="L939" i="7"/>
  <c r="L940" i="7"/>
  <c r="L941" i="7"/>
  <c r="L942" i="7"/>
  <c r="L943" i="7"/>
  <c r="K939" i="7"/>
  <c r="K940" i="7"/>
  <c r="K941" i="7"/>
  <c r="K942" i="7"/>
  <c r="K943" i="7"/>
  <c r="G935" i="7"/>
  <c r="H935" i="7"/>
  <c r="AP594" i="4" s="1"/>
  <c r="I935" i="7"/>
  <c r="G936" i="7"/>
  <c r="H936" i="7"/>
  <c r="I936" i="7"/>
  <c r="G937" i="7"/>
  <c r="H937" i="7"/>
  <c r="I937" i="7"/>
  <c r="G938" i="7"/>
  <c r="H938" i="7"/>
  <c r="I938" i="7"/>
  <c r="G939" i="7"/>
  <c r="H939" i="7"/>
  <c r="D82" i="20" s="1"/>
  <c r="J82" i="20" s="1"/>
  <c r="I939" i="7"/>
  <c r="G940" i="7"/>
  <c r="H940" i="7"/>
  <c r="D83" i="20" s="1"/>
  <c r="J83" i="20" s="1"/>
  <c r="I940" i="7"/>
  <c r="G941" i="7"/>
  <c r="H941" i="7"/>
  <c r="I941" i="7"/>
  <c r="G942" i="7"/>
  <c r="H942" i="7"/>
  <c r="I942" i="7"/>
  <c r="G934" i="7"/>
  <c r="H934" i="7"/>
  <c r="I934" i="7"/>
  <c r="K934" i="7"/>
  <c r="L934" i="7"/>
  <c r="K935" i="7"/>
  <c r="L935" i="7"/>
  <c r="K936" i="7"/>
  <c r="L936" i="7"/>
  <c r="K937" i="7"/>
  <c r="L937" i="7"/>
  <c r="K938" i="7"/>
  <c r="L938" i="7"/>
  <c r="F936" i="7"/>
  <c r="F937" i="7"/>
  <c r="F938" i="7"/>
  <c r="F939" i="7"/>
  <c r="F940" i="7"/>
  <c r="F941" i="7"/>
  <c r="F942" i="7"/>
  <c r="E123" i="5"/>
  <c r="E124" i="5"/>
  <c r="E125" i="5"/>
  <c r="E126" i="5"/>
  <c r="D609" i="4"/>
  <c r="D608" i="4"/>
  <c r="D607" i="4"/>
  <c r="J504" i="18"/>
  <c r="J505" i="18"/>
  <c r="K504" i="18"/>
  <c r="L504" i="18"/>
  <c r="M504" i="18"/>
  <c r="N504" i="18"/>
  <c r="K505" i="18"/>
  <c r="L505" i="18"/>
  <c r="M505" i="18"/>
  <c r="N505" i="18"/>
  <c r="F123" i="5"/>
  <c r="G123" i="5" s="1"/>
  <c r="I123" i="5"/>
  <c r="J123" i="5"/>
  <c r="F124" i="5"/>
  <c r="G124" i="5" s="1"/>
  <c r="I124" i="5"/>
  <c r="J124" i="5"/>
  <c r="F125" i="5"/>
  <c r="G125" i="5" s="1"/>
  <c r="I125" i="5"/>
  <c r="J125" i="5"/>
  <c r="F126" i="5"/>
  <c r="G126" i="5" s="1"/>
  <c r="I126" i="5"/>
  <c r="J126" i="5"/>
  <c r="G83" i="20"/>
  <c r="H83" i="20"/>
  <c r="I83" i="20"/>
  <c r="G82" i="20"/>
  <c r="H82" i="20"/>
  <c r="I82" i="20"/>
  <c r="AK599" i="4"/>
  <c r="AP599" i="4"/>
  <c r="AU599" i="4"/>
  <c r="AK600" i="4"/>
  <c r="AP600" i="4"/>
  <c r="AU600" i="4"/>
  <c r="AK601" i="4"/>
  <c r="AP601" i="4"/>
  <c r="AU601" i="4"/>
  <c r="AK602" i="4"/>
  <c r="AP602" i="4"/>
  <c r="AU602" i="4"/>
  <c r="AK603" i="4"/>
  <c r="AP603" i="4"/>
  <c r="AU603" i="4"/>
  <c r="AK604" i="4"/>
  <c r="AP604" i="4"/>
  <c r="AU604" i="4"/>
  <c r="AK605" i="4"/>
  <c r="AP605" i="4"/>
  <c r="AU605" i="4"/>
  <c r="AK606" i="4"/>
  <c r="AP606" i="4"/>
  <c r="AU606" i="4"/>
  <c r="R599" i="4"/>
  <c r="Q599" i="4" s="1"/>
  <c r="T599" i="4" s="1"/>
  <c r="R600" i="4"/>
  <c r="Q600" i="4" s="1"/>
  <c r="T600" i="4" s="1"/>
  <c r="R601" i="4"/>
  <c r="Q601" i="4" s="1"/>
  <c r="T601" i="4" s="1"/>
  <c r="R602" i="4"/>
  <c r="Q602" i="4" s="1"/>
  <c r="T602" i="4" s="1"/>
  <c r="R603" i="4"/>
  <c r="Q603" i="4" s="1"/>
  <c r="T603" i="4" s="1"/>
  <c r="R604" i="4"/>
  <c r="Q604" i="4" s="1"/>
  <c r="T604" i="4" s="1"/>
  <c r="R605" i="4"/>
  <c r="Q605" i="4" s="1"/>
  <c r="T605" i="4" s="1"/>
  <c r="R606" i="4"/>
  <c r="Q606" i="4" s="1"/>
  <c r="T606" i="4" s="1"/>
  <c r="D600" i="4"/>
  <c r="D601" i="4"/>
  <c r="D602" i="4"/>
  <c r="D603" i="4"/>
  <c r="D604" i="4"/>
  <c r="D605" i="4"/>
  <c r="D606" i="4"/>
  <c r="D599" i="4"/>
  <c r="AU590" i="4"/>
  <c r="AU591" i="4"/>
  <c r="AU592" i="4"/>
  <c r="AU594" i="4"/>
  <c r="AU595" i="4"/>
  <c r="AU596" i="4"/>
  <c r="AU597" i="4"/>
  <c r="AU598" i="4"/>
  <c r="AP590" i="4"/>
  <c r="AP591" i="4"/>
  <c r="AP592" i="4"/>
  <c r="AP596" i="4"/>
  <c r="AP597" i="4"/>
  <c r="AP598" i="4"/>
  <c r="AK590" i="4"/>
  <c r="AK591" i="4"/>
  <c r="AK594" i="4"/>
  <c r="AK596" i="4"/>
  <c r="AK597" i="4"/>
  <c r="AK598" i="4"/>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J503" i="18"/>
  <c r="K503" i="18"/>
  <c r="L503" i="18"/>
  <c r="M503" i="18"/>
  <c r="N503"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6" i="20"/>
  <c r="H36" i="20"/>
  <c r="G36" i="20"/>
  <c r="C36" i="20"/>
  <c r="F912" i="7"/>
  <c r="G912" i="7"/>
  <c r="H912" i="7"/>
  <c r="I912" i="7"/>
  <c r="K912" i="7"/>
  <c r="L912"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G932" i="7"/>
  <c r="H932" i="7"/>
  <c r="I932" i="7"/>
  <c r="K932" i="7"/>
  <c r="L932" i="7"/>
  <c r="F933" i="7"/>
  <c r="G933" i="7"/>
  <c r="H933" i="7"/>
  <c r="I933" i="7"/>
  <c r="K933" i="7"/>
  <c r="L933" i="7"/>
  <c r="F934" i="7"/>
  <c r="F935"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BD593" i="4"/>
  <c r="D594" i="4"/>
  <c r="D595" i="4"/>
  <c r="K496" i="18"/>
  <c r="L496" i="18"/>
  <c r="M496" i="18"/>
  <c r="N496" i="18"/>
  <c r="J496" i="18"/>
  <c r="F46" i="9"/>
  <c r="F884" i="7"/>
  <c r="G884" i="7"/>
  <c r="H884" i="7"/>
  <c r="I884" i="7"/>
  <c r="K884" i="7"/>
  <c r="L884" i="7"/>
  <c r="F886" i="7"/>
  <c r="G886" i="7"/>
  <c r="H886" i="7"/>
  <c r="I886" i="7"/>
  <c r="K886" i="7"/>
  <c r="L886" i="7"/>
  <c r="F887" i="7"/>
  <c r="G887" i="7"/>
  <c r="H887" i="7"/>
  <c r="I887" i="7"/>
  <c r="K887" i="7"/>
  <c r="L887" i="7"/>
  <c r="F888" i="7"/>
  <c r="G888" i="7"/>
  <c r="H888" i="7"/>
  <c r="I888" i="7"/>
  <c r="K888" i="7"/>
  <c r="L888"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AP593" i="4" s="1"/>
  <c r="I903" i="7"/>
  <c r="K903" i="7"/>
  <c r="L903" i="7"/>
  <c r="F904" i="7"/>
  <c r="G904" i="7"/>
  <c r="H904" i="7"/>
  <c r="I904" i="7"/>
  <c r="K904" i="7"/>
  <c r="L904" i="7"/>
  <c r="F905" i="7"/>
  <c r="G905" i="7"/>
  <c r="H905" i="7"/>
  <c r="I905" i="7"/>
  <c r="K905" i="7"/>
  <c r="L905" i="7"/>
  <c r="F906" i="7"/>
  <c r="G906" i="7"/>
  <c r="H906" i="7"/>
  <c r="I906" i="7"/>
  <c r="K906" i="7"/>
  <c r="L906" i="7"/>
  <c r="F907" i="7"/>
  <c r="G907" i="7"/>
  <c r="H907" i="7"/>
  <c r="I907" i="7"/>
  <c r="K907" i="7"/>
  <c r="L907" i="7"/>
  <c r="F910" i="7"/>
  <c r="G910" i="7"/>
  <c r="H910" i="7"/>
  <c r="D94" i="20" s="1"/>
  <c r="I910" i="7"/>
  <c r="K910" i="7"/>
  <c r="L910" i="7"/>
  <c r="F915" i="7"/>
  <c r="G915" i="7"/>
  <c r="H915" i="7"/>
  <c r="I915" i="7"/>
  <c r="K915" i="7"/>
  <c r="L915" i="7"/>
  <c r="F916" i="7"/>
  <c r="G916" i="7"/>
  <c r="H916" i="7"/>
  <c r="I916" i="7"/>
  <c r="K916" i="7"/>
  <c r="L916" i="7"/>
  <c r="F917" i="7"/>
  <c r="G917" i="7"/>
  <c r="H917" i="7"/>
  <c r="I917" i="7"/>
  <c r="K917" i="7"/>
  <c r="L917" i="7"/>
  <c r="F918" i="7"/>
  <c r="G918" i="7"/>
  <c r="H918" i="7"/>
  <c r="I918" i="7"/>
  <c r="K918" i="7"/>
  <c r="L918" i="7"/>
  <c r="F913" i="7"/>
  <c r="F914" i="7"/>
  <c r="G913" i="7"/>
  <c r="G914" i="7"/>
  <c r="H914" i="7"/>
  <c r="D81" i="20" s="1"/>
  <c r="J81" i="20" s="1"/>
  <c r="I914" i="7"/>
  <c r="I913" i="7"/>
  <c r="K913" i="7"/>
  <c r="L913" i="7"/>
  <c r="K914" i="7"/>
  <c r="L914" i="7"/>
  <c r="H913" i="7"/>
  <c r="D80" i="20" s="1"/>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G3" i="4"/>
  <c r="R587" i="4"/>
  <c r="Q587" i="4" s="1"/>
  <c r="BD587" i="4"/>
  <c r="Z587" i="4"/>
  <c r="AA587" i="4" s="1"/>
  <c r="R588" i="4"/>
  <c r="Q588" i="4" s="1"/>
  <c r="BD588" i="4"/>
  <c r="Z588" i="4"/>
  <c r="AA588" i="4" s="1"/>
  <c r="R589" i="4"/>
  <c r="Q589" i="4" s="1"/>
  <c r="BD589" i="4"/>
  <c r="Z589" i="4"/>
  <c r="AA589" i="4" s="1"/>
  <c r="AK580" i="4"/>
  <c r="AP580" i="4"/>
  <c r="AU580" i="4"/>
  <c r="AK581" i="4"/>
  <c r="AP581" i="4"/>
  <c r="AU581" i="4"/>
  <c r="AK579" i="4"/>
  <c r="AP579" i="4"/>
  <c r="AU579" i="4"/>
  <c r="BD585" i="4"/>
  <c r="AK585" i="4"/>
  <c r="AP585" i="4"/>
  <c r="AU585" i="4"/>
  <c r="AK583" i="4"/>
  <c r="AP583" i="4"/>
  <c r="AU583" i="4"/>
  <c r="AK584" i="4"/>
  <c r="AP584" i="4"/>
  <c r="AU584" i="4"/>
  <c r="AK582" i="4"/>
  <c r="AP582" i="4"/>
  <c r="AU582" i="4"/>
  <c r="U586" i="4"/>
  <c r="AK586" i="4"/>
  <c r="AP586" i="4"/>
  <c r="AU586" i="4"/>
  <c r="H80" i="20"/>
  <c r="I80" i="20"/>
  <c r="H81" i="20"/>
  <c r="I81" i="20"/>
  <c r="G80" i="20"/>
  <c r="G81" i="20"/>
  <c r="E119" i="5"/>
  <c r="F119" i="5"/>
  <c r="G119" i="5" s="1"/>
  <c r="I119" i="5"/>
  <c r="J119" i="5"/>
  <c r="E120" i="5"/>
  <c r="F120" i="5"/>
  <c r="G120" i="5" s="1"/>
  <c r="I120" i="5"/>
  <c r="J120" i="5"/>
  <c r="E121" i="5"/>
  <c r="F121" i="5"/>
  <c r="G121" i="5" s="1"/>
  <c r="I121" i="5"/>
  <c r="J121" i="5"/>
  <c r="E122" i="5"/>
  <c r="F122" i="5"/>
  <c r="G122" i="5" s="1"/>
  <c r="I122" i="5"/>
  <c r="J122" i="5"/>
  <c r="BD557" i="4"/>
  <c r="BD558" i="4"/>
  <c r="BD559" i="4"/>
  <c r="BD574" i="4"/>
  <c r="BD575" i="4"/>
  <c r="U577" i="4"/>
  <c r="BD551" i="4"/>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H94" i="20"/>
  <c r="F45" i="9"/>
  <c r="G889" i="7"/>
  <c r="H889" i="7"/>
  <c r="AK564" i="4" s="1"/>
  <c r="I889" i="7"/>
  <c r="K889" i="7"/>
  <c r="L889" i="7"/>
  <c r="F889" i="7"/>
  <c r="M482"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M481" i="18"/>
  <c r="N481" i="18"/>
  <c r="J482" i="18"/>
  <c r="K482" i="18"/>
  <c r="L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J495" i="18"/>
  <c r="K495" i="18"/>
  <c r="L495" i="18"/>
  <c r="M495" i="18"/>
  <c r="N495" i="18"/>
  <c r="I76" i="20"/>
  <c r="H76" i="20"/>
  <c r="G76" i="20"/>
  <c r="G77" i="20"/>
  <c r="H77" i="20"/>
  <c r="I77" i="20"/>
  <c r="I33" i="20"/>
  <c r="H33" i="20"/>
  <c r="G33" i="20"/>
  <c r="C33" i="20"/>
  <c r="AD422" i="4"/>
  <c r="AD421" i="4"/>
  <c r="AD420" i="4"/>
  <c r="AC422" i="4"/>
  <c r="AC421" i="4"/>
  <c r="AC420" i="4"/>
  <c r="Z176" i="4"/>
  <c r="AA176" i="4" s="1"/>
  <c r="AK7" i="4"/>
  <c r="AK8" i="4"/>
  <c r="AK12" i="4"/>
  <c r="AK13" i="4"/>
  <c r="AK16" i="4"/>
  <c r="AK17" i="4"/>
  <c r="AK19" i="4"/>
  <c r="AK21" i="4"/>
  <c r="AK22" i="4"/>
  <c r="AK24" i="4"/>
  <c r="AK25" i="4"/>
  <c r="AK26" i="4"/>
  <c r="AK27" i="4"/>
  <c r="AK28" i="4"/>
  <c r="AK30" i="4"/>
  <c r="AK33" i="4"/>
  <c r="AK35" i="4"/>
  <c r="AK36" i="4"/>
  <c r="AK37" i="4"/>
  <c r="AK43" i="4"/>
  <c r="AK53" i="4"/>
  <c r="AK54" i="4"/>
  <c r="AK55" i="4"/>
  <c r="AK56" i="4"/>
  <c r="AK57" i="4"/>
  <c r="AK59" i="4"/>
  <c r="AK60" i="4"/>
  <c r="AK61" i="4"/>
  <c r="AK62" i="4"/>
  <c r="AK63" i="4"/>
  <c r="AK64" i="4"/>
  <c r="AK66" i="4"/>
  <c r="AK69" i="4"/>
  <c r="AK70" i="4"/>
  <c r="AK73" i="4"/>
  <c r="AK74" i="4"/>
  <c r="AK77" i="4"/>
  <c r="AK78" i="4"/>
  <c r="AK84" i="4"/>
  <c r="AK85" i="4"/>
  <c r="AK92" i="4"/>
  <c r="Z161" i="4"/>
  <c r="AA161" i="4" s="1"/>
  <c r="Z165" i="4"/>
  <c r="AA165" i="4" s="1"/>
  <c r="Z156" i="4"/>
  <c r="AA156" i="4" s="1"/>
  <c r="Z167" i="4"/>
  <c r="AA167" i="4" s="1"/>
  <c r="R4" i="4"/>
  <c r="Q4" i="4" s="1"/>
  <c r="T4" i="4" s="1"/>
  <c r="R5" i="4"/>
  <c r="Q5" i="4" s="1"/>
  <c r="T5" i="4" s="1"/>
  <c r="R6" i="4"/>
  <c r="Q6" i="4" s="1"/>
  <c r="T6" i="4" s="1"/>
  <c r="R7" i="4"/>
  <c r="Q7" i="4" s="1"/>
  <c r="T7" i="4" s="1"/>
  <c r="R8" i="4"/>
  <c r="Q8" i="4" s="1"/>
  <c r="T8" i="4" s="1"/>
  <c r="R9" i="4"/>
  <c r="Q9" i="4" s="1"/>
  <c r="T9" i="4" s="1"/>
  <c r="R10" i="4"/>
  <c r="Q10" i="4" s="1"/>
  <c r="T10" i="4" s="1"/>
  <c r="R11" i="4"/>
  <c r="Q11" i="4" s="1"/>
  <c r="T11" i="4" s="1"/>
  <c r="R12" i="4"/>
  <c r="Q12" i="4" s="1"/>
  <c r="T12" i="4" s="1"/>
  <c r="R13" i="4"/>
  <c r="Q13" i="4" s="1"/>
  <c r="T13" i="4" s="1"/>
  <c r="R14" i="4"/>
  <c r="Q14" i="4" s="1"/>
  <c r="T14" i="4" s="1"/>
  <c r="R15" i="4"/>
  <c r="Q15" i="4" s="1"/>
  <c r="T15" i="4" s="1"/>
  <c r="R16" i="4"/>
  <c r="Q16" i="4" s="1"/>
  <c r="T16" i="4" s="1"/>
  <c r="R17" i="4"/>
  <c r="Q17" i="4" s="1"/>
  <c r="T17" i="4" s="1"/>
  <c r="R18" i="4"/>
  <c r="Q18" i="4" s="1"/>
  <c r="T18" i="4" s="1"/>
  <c r="R19" i="4"/>
  <c r="Q19" i="4" s="1"/>
  <c r="T19" i="4" s="1"/>
  <c r="R20" i="4"/>
  <c r="Q20" i="4" s="1"/>
  <c r="T20" i="4" s="1"/>
  <c r="R23" i="4"/>
  <c r="Q23" i="4" s="1"/>
  <c r="T23" i="4" s="1"/>
  <c r="R28" i="4"/>
  <c r="Q28" i="4" s="1"/>
  <c r="T28" i="4" s="1"/>
  <c r="R29" i="4"/>
  <c r="Q29" i="4" s="1"/>
  <c r="T29" i="4" s="1"/>
  <c r="R31" i="4"/>
  <c r="Q31" i="4" s="1"/>
  <c r="T31" i="4" s="1"/>
  <c r="R32" i="4"/>
  <c r="Q32" i="4" s="1"/>
  <c r="T32" i="4" s="1"/>
  <c r="R34" i="4"/>
  <c r="Q34" i="4" s="1"/>
  <c r="T34" i="4" s="1"/>
  <c r="R35" i="4"/>
  <c r="Q35" i="4" s="1"/>
  <c r="T35" i="4" s="1"/>
  <c r="R37" i="4"/>
  <c r="Q37" i="4" s="1"/>
  <c r="T37" i="4" s="1"/>
  <c r="R38" i="4"/>
  <c r="Q38" i="4" s="1"/>
  <c r="T38" i="4" s="1"/>
  <c r="R39" i="4"/>
  <c r="Q39" i="4" s="1"/>
  <c r="T39" i="4" s="1"/>
  <c r="R40" i="4"/>
  <c r="Q40" i="4" s="1"/>
  <c r="T40" i="4" s="1"/>
  <c r="R41" i="4"/>
  <c r="Q41" i="4" s="1"/>
  <c r="T41" i="4" s="1"/>
  <c r="R42" i="4"/>
  <c r="Q42" i="4" s="1"/>
  <c r="T42" i="4" s="1"/>
  <c r="R43" i="4"/>
  <c r="Q43" i="4" s="1"/>
  <c r="T43" i="4" s="1"/>
  <c r="R44" i="4"/>
  <c r="Q44" i="4" s="1"/>
  <c r="T44" i="4" s="1"/>
  <c r="R45" i="4"/>
  <c r="Q45" i="4" s="1"/>
  <c r="T45" i="4" s="1"/>
  <c r="R46" i="4"/>
  <c r="Q46" i="4" s="1"/>
  <c r="T46" i="4" s="1"/>
  <c r="R47" i="4"/>
  <c r="Q47" i="4" s="1"/>
  <c r="T47" i="4" s="1"/>
  <c r="R48" i="4"/>
  <c r="Q48" i="4" s="1"/>
  <c r="T48" i="4" s="1"/>
  <c r="R49" i="4"/>
  <c r="Q49" i="4" s="1"/>
  <c r="T49" i="4" s="1"/>
  <c r="R50" i="4"/>
  <c r="Q50" i="4" s="1"/>
  <c r="T50" i="4" s="1"/>
  <c r="R51" i="4"/>
  <c r="Q51" i="4" s="1"/>
  <c r="T51" i="4" s="1"/>
  <c r="R52" i="4"/>
  <c r="Q52" i="4" s="1"/>
  <c r="T52" i="4" s="1"/>
  <c r="R53" i="4"/>
  <c r="Q53" i="4" s="1"/>
  <c r="T53" i="4" s="1"/>
  <c r="R54" i="4"/>
  <c r="Q54" i="4" s="1"/>
  <c r="T54" i="4" s="1"/>
  <c r="R58" i="4"/>
  <c r="Q58" i="4" s="1"/>
  <c r="T58" i="4" s="1"/>
  <c r="R59" i="4"/>
  <c r="Q59" i="4" s="1"/>
  <c r="T59" i="4" s="1"/>
  <c r="R65" i="4"/>
  <c r="Q65" i="4" s="1"/>
  <c r="T65" i="4" s="1"/>
  <c r="R66" i="4"/>
  <c r="Q66" i="4" s="1"/>
  <c r="T66" i="4" s="1"/>
  <c r="R67" i="4"/>
  <c r="Q67" i="4" s="1"/>
  <c r="T67" i="4" s="1"/>
  <c r="R68" i="4"/>
  <c r="Q68" i="4" s="1"/>
  <c r="T68" i="4" s="1"/>
  <c r="R69" i="4"/>
  <c r="Q69" i="4" s="1"/>
  <c r="T69" i="4" s="1"/>
  <c r="R70" i="4"/>
  <c r="Q70" i="4" s="1"/>
  <c r="T70" i="4" s="1"/>
  <c r="R71" i="4"/>
  <c r="Q71" i="4" s="1"/>
  <c r="T71" i="4" s="1"/>
  <c r="R72" i="4"/>
  <c r="Q72" i="4" s="1"/>
  <c r="T72" i="4" s="1"/>
  <c r="R73" i="4"/>
  <c r="Q73" i="4" s="1"/>
  <c r="T73" i="4" s="1"/>
  <c r="R74" i="4"/>
  <c r="Q74" i="4" s="1"/>
  <c r="T74" i="4" s="1"/>
  <c r="R75" i="4"/>
  <c r="Q75" i="4" s="1"/>
  <c r="T75" i="4" s="1"/>
  <c r="R76" i="4"/>
  <c r="Q76" i="4" s="1"/>
  <c r="T76" i="4" s="1"/>
  <c r="R77" i="4"/>
  <c r="Q77" i="4" s="1"/>
  <c r="T77" i="4" s="1"/>
  <c r="R78" i="4"/>
  <c r="Q78" i="4" s="1"/>
  <c r="T78" i="4" s="1"/>
  <c r="R79" i="4"/>
  <c r="Q79" i="4" s="1"/>
  <c r="T79" i="4" s="1"/>
  <c r="R80" i="4"/>
  <c r="Q80" i="4" s="1"/>
  <c r="T80" i="4" s="1"/>
  <c r="R81" i="4"/>
  <c r="Q81" i="4" s="1"/>
  <c r="T81" i="4" s="1"/>
  <c r="R82" i="4"/>
  <c r="Q82" i="4" s="1"/>
  <c r="T82" i="4" s="1"/>
  <c r="R83" i="4"/>
  <c r="Q83" i="4" s="1"/>
  <c r="T83" i="4" s="1"/>
  <c r="R84" i="4"/>
  <c r="Q84" i="4" s="1"/>
  <c r="T84" i="4" s="1"/>
  <c r="R85" i="4"/>
  <c r="Q85" i="4" s="1"/>
  <c r="T85" i="4" s="1"/>
  <c r="R86" i="4"/>
  <c r="Q86" i="4" s="1"/>
  <c r="T86" i="4" s="1"/>
  <c r="R87" i="4"/>
  <c r="Q87" i="4" s="1"/>
  <c r="T87" i="4" s="1"/>
  <c r="R88" i="4"/>
  <c r="Q88" i="4" s="1"/>
  <c r="T88" i="4" s="1"/>
  <c r="R89" i="4"/>
  <c r="Q89" i="4" s="1"/>
  <c r="T89" i="4" s="1"/>
  <c r="R90" i="4"/>
  <c r="Q90" i="4" s="1"/>
  <c r="T90" i="4" s="1"/>
  <c r="R91" i="4"/>
  <c r="Q91" i="4" s="1"/>
  <c r="T91" i="4" s="1"/>
  <c r="R92" i="4"/>
  <c r="Q92" i="4" s="1"/>
  <c r="T92" i="4" s="1"/>
  <c r="R93" i="4"/>
  <c r="Q93" i="4" s="1"/>
  <c r="T93" i="4" s="1"/>
  <c r="R94" i="4"/>
  <c r="Q94" i="4" s="1"/>
  <c r="T94" i="4" s="1"/>
  <c r="R95" i="4"/>
  <c r="Q95" i="4" s="1"/>
  <c r="T95" i="4" s="1"/>
  <c r="R96" i="4"/>
  <c r="Q96" i="4" s="1"/>
  <c r="T96" i="4" s="1"/>
  <c r="R97" i="4"/>
  <c r="Q97" i="4" s="1"/>
  <c r="T97" i="4" s="1"/>
  <c r="R98" i="4"/>
  <c r="Q98" i="4" s="1"/>
  <c r="T98" i="4" s="1"/>
  <c r="R99" i="4"/>
  <c r="Q99" i="4" s="1"/>
  <c r="T99" i="4" s="1"/>
  <c r="R100" i="4"/>
  <c r="Q100" i="4" s="1"/>
  <c r="T100" i="4" s="1"/>
  <c r="R101" i="4"/>
  <c r="Q101" i="4" s="1"/>
  <c r="T101" i="4" s="1"/>
  <c r="R102" i="4"/>
  <c r="Q102" i="4" s="1"/>
  <c r="T102" i="4" s="1"/>
  <c r="R103" i="4"/>
  <c r="Q103" i="4" s="1"/>
  <c r="T103" i="4" s="1"/>
  <c r="R104" i="4"/>
  <c r="Q104" i="4" s="1"/>
  <c r="T104" i="4" s="1"/>
  <c r="R105" i="4"/>
  <c r="Q105" i="4" s="1"/>
  <c r="T105" i="4" s="1"/>
  <c r="R106" i="4"/>
  <c r="Q106" i="4" s="1"/>
  <c r="T106" i="4" s="1"/>
  <c r="R107" i="4"/>
  <c r="Q107" i="4" s="1"/>
  <c r="T107" i="4" s="1"/>
  <c r="R108" i="4"/>
  <c r="Q108" i="4" s="1"/>
  <c r="T108" i="4" s="1"/>
  <c r="R109" i="4"/>
  <c r="Q109" i="4" s="1"/>
  <c r="T109" i="4" s="1"/>
  <c r="R110" i="4"/>
  <c r="Q110" i="4" s="1"/>
  <c r="T110" i="4" s="1"/>
  <c r="R111" i="4"/>
  <c r="Q111" i="4" s="1"/>
  <c r="T111" i="4" s="1"/>
  <c r="R112" i="4"/>
  <c r="Q112" i="4" s="1"/>
  <c r="T112" i="4" s="1"/>
  <c r="R113" i="4"/>
  <c r="Q113" i="4" s="1"/>
  <c r="T113" i="4" s="1"/>
  <c r="R114" i="4"/>
  <c r="Q114" i="4" s="1"/>
  <c r="T114" i="4" s="1"/>
  <c r="R115" i="4"/>
  <c r="Q115" i="4" s="1"/>
  <c r="T115" i="4" s="1"/>
  <c r="R116" i="4"/>
  <c r="Q116" i="4" s="1"/>
  <c r="T116" i="4" s="1"/>
  <c r="R117" i="4"/>
  <c r="Q117" i="4" s="1"/>
  <c r="T117" i="4" s="1"/>
  <c r="R118" i="4"/>
  <c r="Q118" i="4" s="1"/>
  <c r="T118" i="4" s="1"/>
  <c r="R119" i="4"/>
  <c r="Q119" i="4" s="1"/>
  <c r="T119" i="4" s="1"/>
  <c r="R120" i="4"/>
  <c r="Q120" i="4" s="1"/>
  <c r="T120" i="4" s="1"/>
  <c r="R121" i="4"/>
  <c r="Q121" i="4" s="1"/>
  <c r="T121" i="4" s="1"/>
  <c r="R122" i="4"/>
  <c r="Q122" i="4" s="1"/>
  <c r="T122" i="4" s="1"/>
  <c r="R123" i="4"/>
  <c r="Q123" i="4" s="1"/>
  <c r="T123" i="4" s="1"/>
  <c r="R124" i="4"/>
  <c r="Q124" i="4" s="1"/>
  <c r="T124" i="4" s="1"/>
  <c r="R125" i="4"/>
  <c r="Q125" i="4" s="1"/>
  <c r="T125" i="4" s="1"/>
  <c r="R126" i="4"/>
  <c r="Q126" i="4" s="1"/>
  <c r="T126" i="4" s="1"/>
  <c r="R127" i="4"/>
  <c r="Q127" i="4" s="1"/>
  <c r="T127" i="4" s="1"/>
  <c r="R128" i="4"/>
  <c r="Q128" i="4" s="1"/>
  <c r="T128" i="4" s="1"/>
  <c r="R130" i="4"/>
  <c r="Q130" i="4" s="1"/>
  <c r="T130" i="4" s="1"/>
  <c r="R131" i="4"/>
  <c r="Q131" i="4" s="1"/>
  <c r="T131" i="4" s="1"/>
  <c r="R132" i="4"/>
  <c r="Q132" i="4" s="1"/>
  <c r="T132" i="4" s="1"/>
  <c r="R133" i="4"/>
  <c r="Q133" i="4" s="1"/>
  <c r="T133" i="4" s="1"/>
  <c r="R134" i="4"/>
  <c r="Q134" i="4" s="1"/>
  <c r="T134" i="4" s="1"/>
  <c r="R135" i="4"/>
  <c r="Q135" i="4" s="1"/>
  <c r="T135" i="4" s="1"/>
  <c r="R137" i="4"/>
  <c r="Q137" i="4" s="1"/>
  <c r="T137" i="4" s="1"/>
  <c r="R138" i="4"/>
  <c r="Q138" i="4" s="1"/>
  <c r="T138" i="4" s="1"/>
  <c r="R139" i="4"/>
  <c r="Q139" i="4" s="1"/>
  <c r="T139" i="4" s="1"/>
  <c r="R140" i="4"/>
  <c r="Q140" i="4" s="1"/>
  <c r="T140" i="4" s="1"/>
  <c r="R141" i="4"/>
  <c r="Q141" i="4" s="1"/>
  <c r="T141" i="4" s="1"/>
  <c r="R142" i="4"/>
  <c r="Q142" i="4" s="1"/>
  <c r="T142" i="4" s="1"/>
  <c r="R143" i="4"/>
  <c r="Q143" i="4" s="1"/>
  <c r="T143" i="4" s="1"/>
  <c r="R144" i="4"/>
  <c r="Q144" i="4" s="1"/>
  <c r="T144" i="4" s="1"/>
  <c r="R145" i="4"/>
  <c r="Q145" i="4" s="1"/>
  <c r="T145" i="4" s="1"/>
  <c r="R146" i="4"/>
  <c r="Q146" i="4" s="1"/>
  <c r="T146" i="4" s="1"/>
  <c r="R147" i="4"/>
  <c r="Q147" i="4" s="1"/>
  <c r="T147" i="4" s="1"/>
  <c r="R148" i="4"/>
  <c r="Q148" i="4" s="1"/>
  <c r="T148" i="4" s="1"/>
  <c r="R152" i="4"/>
  <c r="Q152" i="4" s="1"/>
  <c r="T152" i="4" s="1"/>
  <c r="R153" i="4"/>
  <c r="Q153" i="4" s="1"/>
  <c r="T153" i="4" s="1"/>
  <c r="R154" i="4"/>
  <c r="Q154" i="4" s="1"/>
  <c r="T154" i="4" s="1"/>
  <c r="R155" i="4"/>
  <c r="Q155" i="4" s="1"/>
  <c r="T155" i="4" s="1"/>
  <c r="R156" i="4"/>
  <c r="Q156" i="4" s="1"/>
  <c r="T156" i="4" s="1"/>
  <c r="R157" i="4"/>
  <c r="Q157" i="4" s="1"/>
  <c r="T157" i="4" s="1"/>
  <c r="R158" i="4"/>
  <c r="Q158" i="4" s="1"/>
  <c r="T158" i="4" s="1"/>
  <c r="R159" i="4"/>
  <c r="Q159" i="4" s="1"/>
  <c r="T159" i="4" s="1"/>
  <c r="R160" i="4"/>
  <c r="Q160" i="4" s="1"/>
  <c r="T160" i="4" s="1"/>
  <c r="R161" i="4"/>
  <c r="Q161" i="4" s="1"/>
  <c r="T161" i="4" s="1"/>
  <c r="R162" i="4"/>
  <c r="Q162" i="4" s="1"/>
  <c r="T162" i="4" s="1"/>
  <c r="R163" i="4"/>
  <c r="Q163" i="4" s="1"/>
  <c r="T163" i="4" s="1"/>
  <c r="R164" i="4"/>
  <c r="Q164" i="4" s="1"/>
  <c r="T164" i="4" s="1"/>
  <c r="R165" i="4"/>
  <c r="Q165" i="4" s="1"/>
  <c r="T165" i="4" s="1"/>
  <c r="R166" i="4"/>
  <c r="Q166" i="4" s="1"/>
  <c r="T166" i="4" s="1"/>
  <c r="R167" i="4"/>
  <c r="Q167" i="4" s="1"/>
  <c r="T167" i="4" s="1"/>
  <c r="R168" i="4"/>
  <c r="Q168" i="4" s="1"/>
  <c r="T168" i="4" s="1"/>
  <c r="R169" i="4"/>
  <c r="Q169" i="4" s="1"/>
  <c r="T169" i="4" s="1"/>
  <c r="R170" i="4"/>
  <c r="Q170" i="4" s="1"/>
  <c r="T170" i="4" s="1"/>
  <c r="R171" i="4"/>
  <c r="R172" i="4"/>
  <c r="R173" i="4"/>
  <c r="R176" i="4"/>
  <c r="Q176" i="4" s="1"/>
  <c r="T176" i="4" s="1"/>
  <c r="R177" i="4"/>
  <c r="Q177" i="4" s="1"/>
  <c r="T177" i="4" s="1"/>
  <c r="R178" i="4"/>
  <c r="Q178" i="4" s="1"/>
  <c r="T178" i="4" s="1"/>
  <c r="R179" i="4"/>
  <c r="Q179" i="4" s="1"/>
  <c r="T179" i="4" s="1"/>
  <c r="R180" i="4"/>
  <c r="Q180" i="4" s="1"/>
  <c r="T180" i="4" s="1"/>
  <c r="R181" i="4"/>
  <c r="Q181" i="4" s="1"/>
  <c r="T181" i="4" s="1"/>
  <c r="R182" i="4"/>
  <c r="Q182" i="4" s="1"/>
  <c r="T182" i="4" s="1"/>
  <c r="R183" i="4"/>
  <c r="Q183" i="4" s="1"/>
  <c r="T183" i="4" s="1"/>
  <c r="R184" i="4"/>
  <c r="Q184" i="4" s="1"/>
  <c r="T184" i="4" s="1"/>
  <c r="R185" i="4"/>
  <c r="Q185" i="4" s="1"/>
  <c r="T185" i="4" s="1"/>
  <c r="R190" i="4"/>
  <c r="Q190" i="4" s="1"/>
  <c r="T190" i="4" s="1"/>
  <c r="R191" i="4"/>
  <c r="Q191" i="4" s="1"/>
  <c r="T191" i="4" s="1"/>
  <c r="R192" i="4"/>
  <c r="Q192" i="4" s="1"/>
  <c r="T192" i="4" s="1"/>
  <c r="R193" i="4"/>
  <c r="Q193" i="4" s="1"/>
  <c r="T193" i="4" s="1"/>
  <c r="R194" i="4"/>
  <c r="Q194" i="4" s="1"/>
  <c r="T194" i="4" s="1"/>
  <c r="R195" i="4"/>
  <c r="Q195" i="4" s="1"/>
  <c r="T195" i="4" s="1"/>
  <c r="R196" i="4"/>
  <c r="Q196" i="4" s="1"/>
  <c r="T196" i="4" s="1"/>
  <c r="R197" i="4"/>
  <c r="Q197" i="4" s="1"/>
  <c r="T197" i="4" s="1"/>
  <c r="R198" i="4"/>
  <c r="Q198" i="4" s="1"/>
  <c r="T198" i="4" s="1"/>
  <c r="R199" i="4"/>
  <c r="Q199" i="4" s="1"/>
  <c r="T199" i="4" s="1"/>
  <c r="R200" i="4"/>
  <c r="Q200" i="4" s="1"/>
  <c r="T200" i="4" s="1"/>
  <c r="R201" i="4"/>
  <c r="Q201" i="4" s="1"/>
  <c r="T201" i="4" s="1"/>
  <c r="R205" i="4"/>
  <c r="Q205" i="4" s="1"/>
  <c r="T205" i="4" s="1"/>
  <c r="R206" i="4"/>
  <c r="Q206" i="4" s="1"/>
  <c r="T206" i="4" s="1"/>
  <c r="R207" i="4"/>
  <c r="Q207" i="4" s="1"/>
  <c r="T207" i="4" s="1"/>
  <c r="R208" i="4"/>
  <c r="Q208" i="4" s="1"/>
  <c r="T208" i="4" s="1"/>
  <c r="R209" i="4"/>
  <c r="Q209" i="4" s="1"/>
  <c r="T209" i="4" s="1"/>
  <c r="R210" i="4"/>
  <c r="Q210" i="4" s="1"/>
  <c r="T210" i="4" s="1"/>
  <c r="R211" i="4"/>
  <c r="Q211" i="4" s="1"/>
  <c r="T211" i="4" s="1"/>
  <c r="R212" i="4"/>
  <c r="Q212" i="4" s="1"/>
  <c r="T212" i="4" s="1"/>
  <c r="R213" i="4"/>
  <c r="Q213" i="4" s="1"/>
  <c r="T213" i="4" s="1"/>
  <c r="R214" i="4"/>
  <c r="Q214" i="4" s="1"/>
  <c r="T214" i="4" s="1"/>
  <c r="R215" i="4"/>
  <c r="Q215" i="4" s="1"/>
  <c r="T215" i="4" s="1"/>
  <c r="R216" i="4"/>
  <c r="Q216" i="4" s="1"/>
  <c r="T216" i="4" s="1"/>
  <c r="R217" i="4"/>
  <c r="Q217" i="4" s="1"/>
  <c r="T217" i="4" s="1"/>
  <c r="R218" i="4"/>
  <c r="Q218" i="4" s="1"/>
  <c r="T218" i="4" s="1"/>
  <c r="R219" i="4"/>
  <c r="Q219" i="4" s="1"/>
  <c r="T219" i="4" s="1"/>
  <c r="R220" i="4"/>
  <c r="Q220" i="4" s="1"/>
  <c r="T220" i="4" s="1"/>
  <c r="R221" i="4"/>
  <c r="Q221" i="4" s="1"/>
  <c r="T221" i="4" s="1"/>
  <c r="R222" i="4"/>
  <c r="Q222" i="4" s="1"/>
  <c r="T222" i="4" s="1"/>
  <c r="R223" i="4"/>
  <c r="Q223" i="4" s="1"/>
  <c r="T223" i="4" s="1"/>
  <c r="R224" i="4"/>
  <c r="Q224" i="4" s="1"/>
  <c r="T224" i="4" s="1"/>
  <c r="R225" i="4"/>
  <c r="Q225" i="4" s="1"/>
  <c r="T225" i="4" s="1"/>
  <c r="R226" i="4"/>
  <c r="Q226" i="4" s="1"/>
  <c r="T226" i="4" s="1"/>
  <c r="R227" i="4"/>
  <c r="Q227" i="4" s="1"/>
  <c r="T227" i="4" s="1"/>
  <c r="R228" i="4"/>
  <c r="Q228" i="4" s="1"/>
  <c r="T228" i="4" s="1"/>
  <c r="R229" i="4"/>
  <c r="Q229" i="4" s="1"/>
  <c r="T229" i="4" s="1"/>
  <c r="R230" i="4"/>
  <c r="Q230" i="4" s="1"/>
  <c r="T230" i="4" s="1"/>
  <c r="R231" i="4"/>
  <c r="Q231" i="4" s="1"/>
  <c r="T231" i="4" s="1"/>
  <c r="R232" i="4"/>
  <c r="Q232" i="4" s="1"/>
  <c r="T232" i="4" s="1"/>
  <c r="R233" i="4"/>
  <c r="Q233" i="4" s="1"/>
  <c r="T233" i="4" s="1"/>
  <c r="R234" i="4"/>
  <c r="Q234" i="4" s="1"/>
  <c r="T234" i="4" s="1"/>
  <c r="R235" i="4"/>
  <c r="Q235" i="4" s="1"/>
  <c r="T235" i="4" s="1"/>
  <c r="R236" i="4"/>
  <c r="Q236" i="4" s="1"/>
  <c r="T236" i="4" s="1"/>
  <c r="R238" i="4"/>
  <c r="Q238" i="4" s="1"/>
  <c r="T238" i="4" s="1"/>
  <c r="R239" i="4"/>
  <c r="Q239" i="4" s="1"/>
  <c r="T239" i="4" s="1"/>
  <c r="R240" i="4"/>
  <c r="Q240" i="4" s="1"/>
  <c r="T240" i="4" s="1"/>
  <c r="R241" i="4"/>
  <c r="Q241" i="4" s="1"/>
  <c r="T241" i="4" s="1"/>
  <c r="R242" i="4"/>
  <c r="Q242" i="4" s="1"/>
  <c r="T242" i="4" s="1"/>
  <c r="R243" i="4"/>
  <c r="Q243" i="4" s="1"/>
  <c r="T243" i="4" s="1"/>
  <c r="R244" i="4"/>
  <c r="Q244" i="4" s="1"/>
  <c r="T244" i="4" s="1"/>
  <c r="R245" i="4"/>
  <c r="Q245" i="4" s="1"/>
  <c r="T245" i="4" s="1"/>
  <c r="R246" i="4"/>
  <c r="Q246" i="4" s="1"/>
  <c r="T246" i="4" s="1"/>
  <c r="R247" i="4"/>
  <c r="Q247" i="4" s="1"/>
  <c r="T247" i="4" s="1"/>
  <c r="R248" i="4"/>
  <c r="Q248" i="4" s="1"/>
  <c r="T248" i="4" s="1"/>
  <c r="R249" i="4"/>
  <c r="Q249" i="4" s="1"/>
  <c r="T249" i="4" s="1"/>
  <c r="R250" i="4"/>
  <c r="Q250" i="4" s="1"/>
  <c r="T250" i="4" s="1"/>
  <c r="R251" i="4"/>
  <c r="Q251" i="4" s="1"/>
  <c r="T251" i="4" s="1"/>
  <c r="R252" i="4"/>
  <c r="Q252" i="4" s="1"/>
  <c r="T252" i="4" s="1"/>
  <c r="R253" i="4"/>
  <c r="Q253" i="4" s="1"/>
  <c r="T253" i="4" s="1"/>
  <c r="R254" i="4"/>
  <c r="Q254" i="4" s="1"/>
  <c r="T254" i="4" s="1"/>
  <c r="R255" i="4"/>
  <c r="Q255" i="4" s="1"/>
  <c r="T255" i="4" s="1"/>
  <c r="R256" i="4"/>
  <c r="Q256" i="4" s="1"/>
  <c r="T256" i="4" s="1"/>
  <c r="R257" i="4"/>
  <c r="Q257" i="4" s="1"/>
  <c r="T257" i="4" s="1"/>
  <c r="R258" i="4"/>
  <c r="Q258" i="4" s="1"/>
  <c r="T258" i="4" s="1"/>
  <c r="R259" i="4"/>
  <c r="Q259" i="4" s="1"/>
  <c r="T259" i="4" s="1"/>
  <c r="R260" i="4"/>
  <c r="Q260" i="4" s="1"/>
  <c r="T260" i="4" s="1"/>
  <c r="R261" i="4"/>
  <c r="Q261" i="4" s="1"/>
  <c r="T261" i="4" s="1"/>
  <c r="R262" i="4"/>
  <c r="Q262" i="4" s="1"/>
  <c r="T262" i="4" s="1"/>
  <c r="R263" i="4"/>
  <c r="Q263" i="4" s="1"/>
  <c r="T263" i="4" s="1"/>
  <c r="R264" i="4"/>
  <c r="Q264" i="4" s="1"/>
  <c r="T264" i="4" s="1"/>
  <c r="R265" i="4"/>
  <c r="Q265" i="4" s="1"/>
  <c r="T265" i="4" s="1"/>
  <c r="R266" i="4"/>
  <c r="Q266" i="4" s="1"/>
  <c r="T266" i="4" s="1"/>
  <c r="R267" i="4"/>
  <c r="Q267" i="4" s="1"/>
  <c r="T267" i="4" s="1"/>
  <c r="R268" i="4"/>
  <c r="Q268" i="4" s="1"/>
  <c r="T268" i="4" s="1"/>
  <c r="R269" i="4"/>
  <c r="Q269" i="4" s="1"/>
  <c r="T269" i="4" s="1"/>
  <c r="R270" i="4"/>
  <c r="Q270" i="4" s="1"/>
  <c r="T270" i="4" s="1"/>
  <c r="R271" i="4"/>
  <c r="Q271" i="4" s="1"/>
  <c r="T271" i="4" s="1"/>
  <c r="R272" i="4"/>
  <c r="Q272" i="4" s="1"/>
  <c r="T272" i="4" s="1"/>
  <c r="R273" i="4"/>
  <c r="Q273" i="4" s="1"/>
  <c r="T273" i="4" s="1"/>
  <c r="R274" i="4"/>
  <c r="Q274" i="4" s="1"/>
  <c r="T274" i="4" s="1"/>
  <c r="R275" i="4"/>
  <c r="Q275" i="4" s="1"/>
  <c r="T275" i="4" s="1"/>
  <c r="R279" i="4"/>
  <c r="R280" i="4"/>
  <c r="R281" i="4"/>
  <c r="R282" i="4"/>
  <c r="R283" i="4"/>
  <c r="Q283" i="4" s="1"/>
  <c r="T283" i="4" s="1"/>
  <c r="R284" i="4"/>
  <c r="Q284" i="4" s="1"/>
  <c r="T284" i="4" s="1"/>
  <c r="R285" i="4"/>
  <c r="Q285" i="4" s="1"/>
  <c r="T285" i="4" s="1"/>
  <c r="R286" i="4"/>
  <c r="Q286" i="4" s="1"/>
  <c r="T286" i="4" s="1"/>
  <c r="R287" i="4"/>
  <c r="R288" i="4"/>
  <c r="Q288" i="4" s="1"/>
  <c r="T288" i="4" s="1"/>
  <c r="R289" i="4"/>
  <c r="Q289" i="4" s="1"/>
  <c r="T289" i="4" s="1"/>
  <c r="R290" i="4"/>
  <c r="Q290" i="4" s="1"/>
  <c r="T290" i="4" s="1"/>
  <c r="R291" i="4"/>
  <c r="Q291" i="4" s="1"/>
  <c r="T291" i="4" s="1"/>
  <c r="R292" i="4"/>
  <c r="Q292" i="4" s="1"/>
  <c r="T292" i="4" s="1"/>
  <c r="R293" i="4"/>
  <c r="Q293" i="4" s="1"/>
  <c r="T293" i="4" s="1"/>
  <c r="R294" i="4"/>
  <c r="Q294" i="4" s="1"/>
  <c r="T294" i="4" s="1"/>
  <c r="R295" i="4"/>
  <c r="Q295" i="4" s="1"/>
  <c r="T295" i="4" s="1"/>
  <c r="R296" i="4"/>
  <c r="Q296" i="4" s="1"/>
  <c r="T296" i="4" s="1"/>
  <c r="R297" i="4"/>
  <c r="Q297" i="4" s="1"/>
  <c r="T297" i="4" s="1"/>
  <c r="R298" i="4"/>
  <c r="Q298" i="4" s="1"/>
  <c r="T298" i="4" s="1"/>
  <c r="R299" i="4"/>
  <c r="Q299" i="4" s="1"/>
  <c r="T299" i="4" s="1"/>
  <c r="R300" i="4"/>
  <c r="Q300" i="4" s="1"/>
  <c r="T300" i="4" s="1"/>
  <c r="R301" i="4"/>
  <c r="Q301" i="4" s="1"/>
  <c r="T301" i="4" s="1"/>
  <c r="R302" i="4"/>
  <c r="Q302" i="4" s="1"/>
  <c r="T302" i="4" s="1"/>
  <c r="R303" i="4"/>
  <c r="Q303" i="4" s="1"/>
  <c r="T303" i="4" s="1"/>
  <c r="R307" i="4"/>
  <c r="Q307" i="4" s="1"/>
  <c r="T307" i="4" s="1"/>
  <c r="R308" i="4"/>
  <c r="Q308" i="4" s="1"/>
  <c r="T308" i="4" s="1"/>
  <c r="R309" i="4"/>
  <c r="Q309" i="4" s="1"/>
  <c r="T309" i="4" s="1"/>
  <c r="R310" i="4"/>
  <c r="Q310" i="4" s="1"/>
  <c r="T310" i="4" s="1"/>
  <c r="R311" i="4"/>
  <c r="Q311" i="4" s="1"/>
  <c r="T311" i="4" s="1"/>
  <c r="R312" i="4"/>
  <c r="Q312" i="4" s="1"/>
  <c r="T312" i="4" s="1"/>
  <c r="R313" i="4"/>
  <c r="Q313" i="4" s="1"/>
  <c r="T313" i="4" s="1"/>
  <c r="R314" i="4"/>
  <c r="Q314" i="4" s="1"/>
  <c r="T314" i="4" s="1"/>
  <c r="R315" i="4"/>
  <c r="Q315" i="4" s="1"/>
  <c r="T315" i="4" s="1"/>
  <c r="R316" i="4"/>
  <c r="Q316" i="4" s="1"/>
  <c r="T316" i="4" s="1"/>
  <c r="R317" i="4"/>
  <c r="Q317" i="4" s="1"/>
  <c r="T317" i="4" s="1"/>
  <c r="R318" i="4"/>
  <c r="Q318" i="4" s="1"/>
  <c r="T318" i="4" s="1"/>
  <c r="R319" i="4"/>
  <c r="Q319" i="4" s="1"/>
  <c r="T319" i="4" s="1"/>
  <c r="R320" i="4"/>
  <c r="Q320" i="4" s="1"/>
  <c r="T320" i="4" s="1"/>
  <c r="R321" i="4"/>
  <c r="Q321" i="4" s="1"/>
  <c r="T321" i="4" s="1"/>
  <c r="R322" i="4"/>
  <c r="Q322" i="4" s="1"/>
  <c r="T322" i="4" s="1"/>
  <c r="R323" i="4"/>
  <c r="Q323" i="4" s="1"/>
  <c r="T323" i="4" s="1"/>
  <c r="R324" i="4"/>
  <c r="Q324" i="4" s="1"/>
  <c r="T324" i="4" s="1"/>
  <c r="R325" i="4"/>
  <c r="Q325" i="4" s="1"/>
  <c r="T325" i="4" s="1"/>
  <c r="R326" i="4"/>
  <c r="Q326" i="4" s="1"/>
  <c r="T326" i="4" s="1"/>
  <c r="R327" i="4"/>
  <c r="Q327" i="4" s="1"/>
  <c r="T327" i="4" s="1"/>
  <c r="R328" i="4"/>
  <c r="R329" i="4"/>
  <c r="R330" i="4"/>
  <c r="Q330" i="4" s="1"/>
  <c r="T330" i="4" s="1"/>
  <c r="R331" i="4"/>
  <c r="Q331" i="4" s="1"/>
  <c r="T331" i="4" s="1"/>
  <c r="R332" i="4"/>
  <c r="Q332" i="4" s="1"/>
  <c r="T332" i="4" s="1"/>
  <c r="R336" i="4"/>
  <c r="Q336" i="4" s="1"/>
  <c r="T336" i="4" s="1"/>
  <c r="R337" i="4"/>
  <c r="Q337" i="4" s="1"/>
  <c r="T337" i="4" s="1"/>
  <c r="R338" i="4"/>
  <c r="Q338" i="4" s="1"/>
  <c r="T338" i="4" s="1"/>
  <c r="R339" i="4"/>
  <c r="Q339" i="4" s="1"/>
  <c r="T339" i="4" s="1"/>
  <c r="R340" i="4"/>
  <c r="Q340" i="4" s="1"/>
  <c r="T340" i="4" s="1"/>
  <c r="R341" i="4"/>
  <c r="Q341" i="4" s="1"/>
  <c r="T341" i="4" s="1"/>
  <c r="R342" i="4"/>
  <c r="Q342" i="4" s="1"/>
  <c r="T342" i="4" s="1"/>
  <c r="R343" i="4"/>
  <c r="Q343" i="4" s="1"/>
  <c r="T343" i="4" s="1"/>
  <c r="R344" i="4"/>
  <c r="Q344" i="4" s="1"/>
  <c r="T344" i="4" s="1"/>
  <c r="R345" i="4"/>
  <c r="Q345" i="4" s="1"/>
  <c r="T345" i="4" s="1"/>
  <c r="R346" i="4"/>
  <c r="Q346" i="4" s="1"/>
  <c r="T346" i="4" s="1"/>
  <c r="R347" i="4"/>
  <c r="Q347" i="4" s="1"/>
  <c r="T347" i="4" s="1"/>
  <c r="R348" i="4"/>
  <c r="Q348" i="4" s="1"/>
  <c r="T348" i="4" s="1"/>
  <c r="R349" i="4"/>
  <c r="Q349" i="4" s="1"/>
  <c r="T349" i="4" s="1"/>
  <c r="R350" i="4"/>
  <c r="Q350" i="4" s="1"/>
  <c r="T350" i="4" s="1"/>
  <c r="R351" i="4"/>
  <c r="Q351" i="4" s="1"/>
  <c r="T351" i="4" s="1"/>
  <c r="R352" i="4"/>
  <c r="Q352" i="4" s="1"/>
  <c r="T352" i="4" s="1"/>
  <c r="R353" i="4"/>
  <c r="Q353" i="4" s="1"/>
  <c r="T353" i="4" s="1"/>
  <c r="R354" i="4"/>
  <c r="Q354" i="4" s="1"/>
  <c r="T354" i="4" s="1"/>
  <c r="R358" i="4"/>
  <c r="Q358" i="4" s="1"/>
  <c r="T358" i="4" s="1"/>
  <c r="R359" i="4"/>
  <c r="Q359" i="4" s="1"/>
  <c r="T359" i="4" s="1"/>
  <c r="R360" i="4"/>
  <c r="Q360" i="4" s="1"/>
  <c r="T360" i="4" s="1"/>
  <c r="R361" i="4"/>
  <c r="Q361" i="4" s="1"/>
  <c r="T361" i="4" s="1"/>
  <c r="R362" i="4"/>
  <c r="Q362" i="4" s="1"/>
  <c r="T362" i="4" s="1"/>
  <c r="R363" i="4"/>
  <c r="Q363" i="4" s="1"/>
  <c r="T363" i="4" s="1"/>
  <c r="R364" i="4"/>
  <c r="Q364" i="4" s="1"/>
  <c r="T364" i="4" s="1"/>
  <c r="R365" i="4"/>
  <c r="Q365" i="4" s="1"/>
  <c r="T365" i="4" s="1"/>
  <c r="R366" i="4"/>
  <c r="Q366" i="4" s="1"/>
  <c r="T366" i="4" s="1"/>
  <c r="R367" i="4"/>
  <c r="Q367" i="4" s="1"/>
  <c r="T367" i="4" s="1"/>
  <c r="R368" i="4"/>
  <c r="Q368" i="4" s="1"/>
  <c r="T368" i="4" s="1"/>
  <c r="R369" i="4"/>
  <c r="Q369" i="4" s="1"/>
  <c r="T369" i="4" s="1"/>
  <c r="R370" i="4"/>
  <c r="Q370" i="4" s="1"/>
  <c r="T370" i="4" s="1"/>
  <c r="R371" i="4"/>
  <c r="Q371" i="4" s="1"/>
  <c r="T371" i="4" s="1"/>
  <c r="R372" i="4"/>
  <c r="Q372" i="4" s="1"/>
  <c r="T372" i="4" s="1"/>
  <c r="R373" i="4"/>
  <c r="Q373" i="4" s="1"/>
  <c r="T373" i="4" s="1"/>
  <c r="R374" i="4"/>
  <c r="Q374" i="4" s="1"/>
  <c r="T374" i="4" s="1"/>
  <c r="R375" i="4"/>
  <c r="Q375" i="4" s="1"/>
  <c r="T375" i="4" s="1"/>
  <c r="R376" i="4"/>
  <c r="Q376" i="4" s="1"/>
  <c r="T376" i="4" s="1"/>
  <c r="R377" i="4"/>
  <c r="Q377" i="4" s="1"/>
  <c r="T377" i="4" s="1"/>
  <c r="R378" i="4"/>
  <c r="Q378" i="4" s="1"/>
  <c r="T378" i="4" s="1"/>
  <c r="R379" i="4"/>
  <c r="Q379" i="4" s="1"/>
  <c r="T379" i="4" s="1"/>
  <c r="R380" i="4"/>
  <c r="Q380" i="4" s="1"/>
  <c r="T380" i="4" s="1"/>
  <c r="R381" i="4"/>
  <c r="Q381" i="4" s="1"/>
  <c r="T381" i="4" s="1"/>
  <c r="R382" i="4"/>
  <c r="Q382" i="4" s="1"/>
  <c r="T382" i="4" s="1"/>
  <c r="R383" i="4"/>
  <c r="Q383" i="4" s="1"/>
  <c r="T383" i="4" s="1"/>
  <c r="R387" i="4"/>
  <c r="Q387" i="4" s="1"/>
  <c r="T387" i="4" s="1"/>
  <c r="R388" i="4"/>
  <c r="Q388" i="4" s="1"/>
  <c r="T388" i="4" s="1"/>
  <c r="R389" i="4"/>
  <c r="Q389" i="4" s="1"/>
  <c r="T389" i="4" s="1"/>
  <c r="R390" i="4"/>
  <c r="Q390" i="4" s="1"/>
  <c r="T390" i="4" s="1"/>
  <c r="R391" i="4"/>
  <c r="Q391" i="4" s="1"/>
  <c r="T391" i="4" s="1"/>
  <c r="R392" i="4"/>
  <c r="Q392" i="4" s="1"/>
  <c r="T392" i="4" s="1"/>
  <c r="R393" i="4"/>
  <c r="Q393" i="4" s="1"/>
  <c r="T393" i="4" s="1"/>
  <c r="R394" i="4"/>
  <c r="Q394" i="4" s="1"/>
  <c r="T394" i="4" s="1"/>
  <c r="R395" i="4"/>
  <c r="Q395" i="4" s="1"/>
  <c r="T395" i="4" s="1"/>
  <c r="R396" i="4"/>
  <c r="Q396" i="4" s="1"/>
  <c r="T396" i="4" s="1"/>
  <c r="R397" i="4"/>
  <c r="Q397" i="4" s="1"/>
  <c r="T397" i="4" s="1"/>
  <c r="R398" i="4"/>
  <c r="Q398" i="4" s="1"/>
  <c r="T398" i="4" s="1"/>
  <c r="R399" i="4"/>
  <c r="Q399" i="4" s="1"/>
  <c r="T399" i="4" s="1"/>
  <c r="R400" i="4"/>
  <c r="Q400" i="4" s="1"/>
  <c r="T400" i="4" s="1"/>
  <c r="R401" i="4"/>
  <c r="Q401" i="4" s="1"/>
  <c r="T401" i="4" s="1"/>
  <c r="R402" i="4"/>
  <c r="Q402" i="4" s="1"/>
  <c r="T402" i="4" s="1"/>
  <c r="R403" i="4"/>
  <c r="Q403" i="4" s="1"/>
  <c r="T403" i="4" s="1"/>
  <c r="R404" i="4"/>
  <c r="Q404" i="4" s="1"/>
  <c r="T404" i="4" s="1"/>
  <c r="R405" i="4"/>
  <c r="Q405" i="4" s="1"/>
  <c r="T405" i="4" s="1"/>
  <c r="R406" i="4"/>
  <c r="Q406" i="4" s="1"/>
  <c r="T406" i="4" s="1"/>
  <c r="R407" i="4"/>
  <c r="Q407" i="4" s="1"/>
  <c r="T407" i="4" s="1"/>
  <c r="R408" i="4"/>
  <c r="Q408" i="4" s="1"/>
  <c r="T408" i="4" s="1"/>
  <c r="R412" i="4"/>
  <c r="Q412" i="4" s="1"/>
  <c r="T412" i="4" s="1"/>
  <c r="R413" i="4"/>
  <c r="Q413" i="4" s="1"/>
  <c r="T413" i="4" s="1"/>
  <c r="R414" i="4"/>
  <c r="Q414" i="4" s="1"/>
  <c r="T414" i="4" s="1"/>
  <c r="R415" i="4"/>
  <c r="Q415" i="4" s="1"/>
  <c r="T415" i="4" s="1"/>
  <c r="R416" i="4"/>
  <c r="Q416" i="4" s="1"/>
  <c r="T416" i="4" s="1"/>
  <c r="R417" i="4"/>
  <c r="Q417" i="4" s="1"/>
  <c r="T417" i="4" s="1"/>
  <c r="R418" i="4"/>
  <c r="Q418" i="4" s="1"/>
  <c r="T418" i="4" s="1"/>
  <c r="R419" i="4"/>
  <c r="Q419" i="4" s="1"/>
  <c r="T419" i="4" s="1"/>
  <c r="R420" i="4"/>
  <c r="Q420" i="4" s="1"/>
  <c r="T420" i="4" s="1"/>
  <c r="R421" i="4"/>
  <c r="Q421" i="4" s="1"/>
  <c r="T421" i="4" s="1"/>
  <c r="R422" i="4"/>
  <c r="Q422" i="4" s="1"/>
  <c r="T422" i="4" s="1"/>
  <c r="R423" i="4"/>
  <c r="Q423" i="4" s="1"/>
  <c r="T423" i="4" s="1"/>
  <c r="R424" i="4"/>
  <c r="Q424" i="4" s="1"/>
  <c r="T424" i="4" s="1"/>
  <c r="R425" i="4"/>
  <c r="Q425" i="4" s="1"/>
  <c r="T425" i="4" s="1"/>
  <c r="R426" i="4"/>
  <c r="Q426" i="4" s="1"/>
  <c r="T426" i="4" s="1"/>
  <c r="R427" i="4"/>
  <c r="Q427" i="4" s="1"/>
  <c r="T427" i="4" s="1"/>
  <c r="R428" i="4"/>
  <c r="Q428" i="4" s="1"/>
  <c r="T428" i="4" s="1"/>
  <c r="R429" i="4"/>
  <c r="Q429" i="4" s="1"/>
  <c r="T429" i="4" s="1"/>
  <c r="R432" i="4"/>
  <c r="Q432" i="4" s="1"/>
  <c r="T432" i="4" s="1"/>
  <c r="R433" i="4"/>
  <c r="Q433" i="4" s="1"/>
  <c r="T433" i="4" s="1"/>
  <c r="R434" i="4"/>
  <c r="Q434" i="4" s="1"/>
  <c r="T434" i="4" s="1"/>
  <c r="R435" i="4"/>
  <c r="Q435" i="4" s="1"/>
  <c r="T435" i="4" s="1"/>
  <c r="R436" i="4"/>
  <c r="Q436" i="4" s="1"/>
  <c r="T436" i="4" s="1"/>
  <c r="R437" i="4"/>
  <c r="Q437" i="4" s="1"/>
  <c r="T437" i="4" s="1"/>
  <c r="R438" i="4"/>
  <c r="Q438" i="4" s="1"/>
  <c r="T438" i="4" s="1"/>
  <c r="R439" i="4"/>
  <c r="Q439" i="4" s="1"/>
  <c r="T439" i="4" s="1"/>
  <c r="R440" i="4"/>
  <c r="Q440" i="4" s="1"/>
  <c r="T440" i="4" s="1"/>
  <c r="R442" i="4"/>
  <c r="Q442" i="4" s="1"/>
  <c r="T442" i="4" s="1"/>
  <c r="R444" i="4"/>
  <c r="Q444" i="4" s="1"/>
  <c r="T444" i="4" s="1"/>
  <c r="R447" i="4"/>
  <c r="Q447" i="4" s="1"/>
  <c r="T447" i="4" s="1"/>
  <c r="R448" i="4"/>
  <c r="Q448" i="4" s="1"/>
  <c r="T448" i="4" s="1"/>
  <c r="R449" i="4"/>
  <c r="Q449" i="4" s="1"/>
  <c r="T449" i="4" s="1"/>
  <c r="R450" i="4"/>
  <c r="Q450" i="4" s="1"/>
  <c r="T450" i="4" s="1"/>
  <c r="R451" i="4"/>
  <c r="Q451" i="4" s="1"/>
  <c r="T451" i="4" s="1"/>
  <c r="R452" i="4"/>
  <c r="Q452" i="4" s="1"/>
  <c r="T452" i="4" s="1"/>
  <c r="R453" i="4"/>
  <c r="Q453" i="4" s="1"/>
  <c r="T453" i="4" s="1"/>
  <c r="R454" i="4"/>
  <c r="Q454" i="4" s="1"/>
  <c r="T454" i="4" s="1"/>
  <c r="R455" i="4"/>
  <c r="Q455" i="4" s="1"/>
  <c r="T455" i="4" s="1"/>
  <c r="R456" i="4"/>
  <c r="Q456" i="4" s="1"/>
  <c r="T456" i="4" s="1"/>
  <c r="R460" i="4"/>
  <c r="Q460" i="4" s="1"/>
  <c r="T460" i="4" s="1"/>
  <c r="R461" i="4"/>
  <c r="Q461" i="4" s="1"/>
  <c r="T461" i="4" s="1"/>
  <c r="R462" i="4"/>
  <c r="Q462" i="4" s="1"/>
  <c r="T462" i="4" s="1"/>
  <c r="R463" i="4"/>
  <c r="Q463" i="4" s="1"/>
  <c r="T463" i="4" s="1"/>
  <c r="R464" i="4"/>
  <c r="Q464" i="4" s="1"/>
  <c r="T464" i="4" s="1"/>
  <c r="R465" i="4"/>
  <c r="Q465" i="4" s="1"/>
  <c r="T465" i="4" s="1"/>
  <c r="R466" i="4"/>
  <c r="Q466" i="4" s="1"/>
  <c r="T466" i="4" s="1"/>
  <c r="R467" i="4"/>
  <c r="Q467" i="4" s="1"/>
  <c r="T467" i="4" s="1"/>
  <c r="R468" i="4"/>
  <c r="Q468" i="4" s="1"/>
  <c r="T468" i="4" s="1"/>
  <c r="R469" i="4"/>
  <c r="Q469" i="4" s="1"/>
  <c r="T469" i="4" s="1"/>
  <c r="R470" i="4"/>
  <c r="Q470" i="4" s="1"/>
  <c r="T470" i="4" s="1"/>
  <c r="R471" i="4"/>
  <c r="Q471" i="4" s="1"/>
  <c r="T471" i="4" s="1"/>
  <c r="R472" i="4"/>
  <c r="Q472" i="4" s="1"/>
  <c r="T472" i="4" s="1"/>
  <c r="R473" i="4"/>
  <c r="Q473" i="4" s="1"/>
  <c r="T473" i="4" s="1"/>
  <c r="R474" i="4"/>
  <c r="Q474" i="4" s="1"/>
  <c r="T474" i="4" s="1"/>
  <c r="R475" i="4"/>
  <c r="Q475" i="4" s="1"/>
  <c r="T475" i="4" s="1"/>
  <c r="R476" i="4"/>
  <c r="Q476" i="4" s="1"/>
  <c r="T476" i="4" s="1"/>
  <c r="R479" i="4"/>
  <c r="R480" i="4"/>
  <c r="Q480" i="4" s="1"/>
  <c r="T480" i="4" s="1"/>
  <c r="R481" i="4"/>
  <c r="Q481" i="4" s="1"/>
  <c r="T481" i="4" s="1"/>
  <c r="R482" i="4"/>
  <c r="Q482" i="4" s="1"/>
  <c r="T482" i="4" s="1"/>
  <c r="R483" i="4"/>
  <c r="Q483" i="4" s="1"/>
  <c r="T483" i="4" s="1"/>
  <c r="R484" i="4"/>
  <c r="Q484" i="4" s="1"/>
  <c r="T484" i="4" s="1"/>
  <c r="R485" i="4"/>
  <c r="Q485" i="4" s="1"/>
  <c r="T485" i="4" s="1"/>
  <c r="R486" i="4"/>
  <c r="Q486" i="4" s="1"/>
  <c r="T486" i="4" s="1"/>
  <c r="R487" i="4"/>
  <c r="Q487" i="4" s="1"/>
  <c r="T487" i="4" s="1"/>
  <c r="R488" i="4"/>
  <c r="Q488" i="4" s="1"/>
  <c r="T488" i="4" s="1"/>
  <c r="R489" i="4"/>
  <c r="Q489" i="4" s="1"/>
  <c r="T489" i="4" s="1"/>
  <c r="R490" i="4"/>
  <c r="Q490" i="4" s="1"/>
  <c r="T490" i="4" s="1"/>
  <c r="R491" i="4"/>
  <c r="Q491" i="4" s="1"/>
  <c r="T491" i="4" s="1"/>
  <c r="R492" i="4"/>
  <c r="Q492" i="4" s="1"/>
  <c r="T492" i="4" s="1"/>
  <c r="R493" i="4"/>
  <c r="Q493" i="4" s="1"/>
  <c r="T493" i="4" s="1"/>
  <c r="R494" i="4"/>
  <c r="Q494" i="4" s="1"/>
  <c r="T494" i="4" s="1"/>
  <c r="R495" i="4"/>
  <c r="Q495" i="4" s="1"/>
  <c r="T495" i="4" s="1"/>
  <c r="R496" i="4"/>
  <c r="Q496" i="4" s="1"/>
  <c r="T496" i="4" s="1"/>
  <c r="R497" i="4"/>
  <c r="Q497" i="4" s="1"/>
  <c r="T497" i="4" s="1"/>
  <c r="R498" i="4"/>
  <c r="Q498" i="4" s="1"/>
  <c r="T498" i="4" s="1"/>
  <c r="R499" i="4"/>
  <c r="Q499" i="4" s="1"/>
  <c r="T499" i="4" s="1"/>
  <c r="R500" i="4"/>
  <c r="Q500" i="4" s="1"/>
  <c r="T500" i="4" s="1"/>
  <c r="R503" i="4"/>
  <c r="Q503" i="4" s="1"/>
  <c r="T503" i="4" s="1"/>
  <c r="R504" i="4"/>
  <c r="Q504" i="4" s="1"/>
  <c r="T504" i="4" s="1"/>
  <c r="R505" i="4"/>
  <c r="Q505" i="4" s="1"/>
  <c r="T505" i="4" s="1"/>
  <c r="R506" i="4"/>
  <c r="Q506" i="4" s="1"/>
  <c r="T506" i="4" s="1"/>
  <c r="R507" i="4"/>
  <c r="Q507" i="4" s="1"/>
  <c r="T507" i="4" s="1"/>
  <c r="R511" i="4"/>
  <c r="Q511" i="4" s="1"/>
  <c r="T511" i="4" s="1"/>
  <c r="R512" i="4"/>
  <c r="Q512" i="4" s="1"/>
  <c r="T512" i="4" s="1"/>
  <c r="R513" i="4"/>
  <c r="Q513" i="4" s="1"/>
  <c r="T513" i="4" s="1"/>
  <c r="R514" i="4"/>
  <c r="Q514" i="4" s="1"/>
  <c r="T514" i="4" s="1"/>
  <c r="R515" i="4"/>
  <c r="Q515" i="4" s="1"/>
  <c r="T515" i="4" s="1"/>
  <c r="R516" i="4"/>
  <c r="Q516" i="4" s="1"/>
  <c r="T516" i="4" s="1"/>
  <c r="R517" i="4"/>
  <c r="Q517" i="4" s="1"/>
  <c r="T517" i="4" s="1"/>
  <c r="R518" i="4"/>
  <c r="Q518" i="4" s="1"/>
  <c r="T518" i="4" s="1"/>
  <c r="R523" i="4"/>
  <c r="Q523" i="4" s="1"/>
  <c r="R524" i="4"/>
  <c r="Q524" i="4" s="1"/>
  <c r="R525" i="4"/>
  <c r="Q525" i="4" s="1"/>
  <c r="R526" i="4"/>
  <c r="Q526" i="4" s="1"/>
  <c r="T526" i="4" s="1"/>
  <c r="R527" i="4"/>
  <c r="Q527" i="4" s="1"/>
  <c r="T527" i="4" s="1"/>
  <c r="R528" i="4"/>
  <c r="Q528" i="4" s="1"/>
  <c r="T528" i="4" s="1"/>
  <c r="R529" i="4"/>
  <c r="Q529" i="4" s="1"/>
  <c r="T529" i="4" s="1"/>
  <c r="R530" i="4"/>
  <c r="Q530" i="4" s="1"/>
  <c r="T530" i="4" s="1"/>
  <c r="R531" i="4"/>
  <c r="Q531" i="4" s="1"/>
  <c r="T531" i="4" s="1"/>
  <c r="R532" i="4"/>
  <c r="Q532" i="4" s="1"/>
  <c r="T532" i="4" s="1"/>
  <c r="R533" i="4"/>
  <c r="Q533" i="4" s="1"/>
  <c r="T533" i="4" s="1"/>
  <c r="R534" i="4"/>
  <c r="Q534" i="4" s="1"/>
  <c r="T534" i="4" s="1"/>
  <c r="R535" i="4"/>
  <c r="Q535" i="4" s="1"/>
  <c r="T535" i="4" s="1"/>
  <c r="R536" i="4"/>
  <c r="Q536" i="4" s="1"/>
  <c r="T536" i="4" s="1"/>
  <c r="R537" i="4"/>
  <c r="Q537" i="4" s="1"/>
  <c r="T537" i="4" s="1"/>
  <c r="R538" i="4"/>
  <c r="Q538" i="4" s="1"/>
  <c r="T538" i="4" s="1"/>
  <c r="R539" i="4"/>
  <c r="Q539" i="4" s="1"/>
  <c r="T539" i="4" s="1"/>
  <c r="R540" i="4"/>
  <c r="Q540" i="4" s="1"/>
  <c r="R541" i="4"/>
  <c r="Q541" i="4" s="1"/>
  <c r="R542" i="4"/>
  <c r="Q542" i="4" s="1"/>
  <c r="R543" i="4"/>
  <c r="Q543" i="4" s="1"/>
  <c r="T543" i="4" s="1"/>
  <c r="R544" i="4"/>
  <c r="Q544" i="4" s="1"/>
  <c r="T544" i="4" s="1"/>
  <c r="R545" i="4"/>
  <c r="Q545" i="4" s="1"/>
  <c r="T545" i="4" s="1"/>
  <c r="R546" i="4"/>
  <c r="Q546" i="4" s="1"/>
  <c r="T546" i="4" s="1"/>
  <c r="R547" i="4"/>
  <c r="Q547" i="4" s="1"/>
  <c r="T547" i="4" s="1"/>
  <c r="R548" i="4"/>
  <c r="Q548" i="4" s="1"/>
  <c r="T548" i="4" s="1"/>
  <c r="R552" i="4"/>
  <c r="Q552" i="4" s="1"/>
  <c r="R553" i="4"/>
  <c r="Q553" i="4" s="1"/>
  <c r="R554" i="4"/>
  <c r="Q554" i="4" s="1"/>
  <c r="R555" i="4"/>
  <c r="Q555" i="4" s="1"/>
  <c r="T555" i="4" s="1"/>
  <c r="R556" i="4"/>
  <c r="Q556" i="4" s="1"/>
  <c r="T556" i="4" s="1"/>
  <c r="R557" i="4"/>
  <c r="Q557" i="4" s="1"/>
  <c r="R558" i="4"/>
  <c r="Q558" i="4" s="1"/>
  <c r="R559" i="4"/>
  <c r="Q559" i="4" s="1"/>
  <c r="R3" i="4"/>
  <c r="Q3" i="4" s="1"/>
  <c r="T3" i="4" s="1"/>
  <c r="AU4" i="4"/>
  <c r="AU5" i="4"/>
  <c r="AU6" i="4"/>
  <c r="AU7" i="4"/>
  <c r="AU8" i="4"/>
  <c r="AU10" i="4"/>
  <c r="AU11" i="4"/>
  <c r="AU12" i="4"/>
  <c r="AU13" i="4"/>
  <c r="AU14" i="4"/>
  <c r="AU15" i="4"/>
  <c r="AU16" i="4"/>
  <c r="AU17" i="4"/>
  <c r="AU18" i="4"/>
  <c r="AU19" i="4"/>
  <c r="AU20" i="4"/>
  <c r="AU21" i="4"/>
  <c r="AU22" i="4"/>
  <c r="AU24" i="4"/>
  <c r="AU25" i="4"/>
  <c r="AU26" i="4"/>
  <c r="AU27" i="4"/>
  <c r="AU28" i="4"/>
  <c r="AU29" i="4"/>
  <c r="AU30" i="4"/>
  <c r="AU31" i="4"/>
  <c r="AU33" i="4"/>
  <c r="AU35" i="4"/>
  <c r="AU36" i="4"/>
  <c r="AU37" i="4"/>
  <c r="AU38" i="4"/>
  <c r="AU39" i="4"/>
  <c r="AU40" i="4"/>
  <c r="AU42" i="4"/>
  <c r="AU43" i="4"/>
  <c r="AU44" i="4"/>
  <c r="AU46" i="4"/>
  <c r="AU47" i="4"/>
  <c r="AU48" i="4"/>
  <c r="AU50" i="4"/>
  <c r="AU51" i="4"/>
  <c r="AU52" i="4"/>
  <c r="AU53" i="4"/>
  <c r="AU54" i="4"/>
  <c r="AU55" i="4"/>
  <c r="AU56" i="4"/>
  <c r="AU57" i="4"/>
  <c r="AU59" i="4"/>
  <c r="AU60" i="4"/>
  <c r="AU61" i="4"/>
  <c r="AU62" i="4"/>
  <c r="AU63" i="4"/>
  <c r="AU64" i="4"/>
  <c r="AU66" i="4"/>
  <c r="AU68" i="4"/>
  <c r="AU69" i="4"/>
  <c r="AU70" i="4"/>
  <c r="AU72" i="4"/>
  <c r="AU73" i="4"/>
  <c r="AU74" i="4"/>
  <c r="AU75" i="4"/>
  <c r="AU76" i="4"/>
  <c r="AU77" i="4"/>
  <c r="AU78" i="4"/>
  <c r="AU80" i="4"/>
  <c r="AU81" i="4"/>
  <c r="AU84" i="4"/>
  <c r="AU85" i="4"/>
  <c r="AU87" i="4"/>
  <c r="AU88" i="4"/>
  <c r="AU89" i="4"/>
  <c r="AU92" i="4"/>
  <c r="AU94" i="4"/>
  <c r="AU96" i="4"/>
  <c r="AU103" i="4"/>
  <c r="AU104" i="4"/>
  <c r="AU105"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3" i="4"/>
  <c r="AU544" i="4"/>
  <c r="AU545" i="4"/>
  <c r="AU546" i="4"/>
  <c r="AU547" i="4"/>
  <c r="AU548" i="4"/>
  <c r="AU550" i="4"/>
  <c r="AU551" i="4"/>
  <c r="AU555" i="4"/>
  <c r="AU556" i="4"/>
  <c r="AU557" i="4"/>
  <c r="AU558" i="4"/>
  <c r="AU559" i="4"/>
  <c r="AU3" i="4"/>
  <c r="AP4" i="4"/>
  <c r="AP5" i="4"/>
  <c r="AP6" i="4"/>
  <c r="AP7" i="4"/>
  <c r="AP8" i="4"/>
  <c r="AP10" i="4"/>
  <c r="AP11" i="4"/>
  <c r="AP12" i="4"/>
  <c r="AP13" i="4"/>
  <c r="AP14" i="4"/>
  <c r="AP15" i="4"/>
  <c r="AP16" i="4"/>
  <c r="AP17" i="4"/>
  <c r="AP18" i="4"/>
  <c r="AP19" i="4"/>
  <c r="AP20" i="4"/>
  <c r="AP21" i="4"/>
  <c r="AP22" i="4"/>
  <c r="AP24" i="4"/>
  <c r="AP25" i="4"/>
  <c r="AP26" i="4"/>
  <c r="AP27" i="4"/>
  <c r="AP28" i="4"/>
  <c r="AP29" i="4"/>
  <c r="AP30" i="4"/>
  <c r="AP31" i="4"/>
  <c r="AP33" i="4"/>
  <c r="AP35" i="4"/>
  <c r="AP36" i="4"/>
  <c r="AP37" i="4"/>
  <c r="AP38" i="4"/>
  <c r="AP39" i="4"/>
  <c r="AP40" i="4"/>
  <c r="AP42" i="4"/>
  <c r="AP43" i="4"/>
  <c r="AP44" i="4"/>
  <c r="AP46" i="4"/>
  <c r="AP47" i="4"/>
  <c r="AP48" i="4"/>
  <c r="AP50" i="4"/>
  <c r="AP51" i="4"/>
  <c r="AP52" i="4"/>
  <c r="AP53" i="4"/>
  <c r="AP54" i="4"/>
  <c r="AP55" i="4"/>
  <c r="AP56" i="4"/>
  <c r="AP57" i="4"/>
  <c r="AP59" i="4"/>
  <c r="AP60" i="4"/>
  <c r="AP61" i="4"/>
  <c r="AP62" i="4"/>
  <c r="AP63" i="4"/>
  <c r="AP64" i="4"/>
  <c r="AP66" i="4"/>
  <c r="AP68" i="4"/>
  <c r="AP69" i="4"/>
  <c r="AP70" i="4"/>
  <c r="AP72" i="4"/>
  <c r="AP73" i="4"/>
  <c r="AP74" i="4"/>
  <c r="AP75" i="4"/>
  <c r="AP76" i="4"/>
  <c r="AP77" i="4"/>
  <c r="AP78" i="4"/>
  <c r="AP80" i="4"/>
  <c r="AP81" i="4"/>
  <c r="AP84" i="4"/>
  <c r="AP85" i="4"/>
  <c r="AP87" i="4"/>
  <c r="AP88" i="4"/>
  <c r="AP89" i="4"/>
  <c r="AP92" i="4"/>
  <c r="AP94" i="4"/>
  <c r="AP96" i="4"/>
  <c r="AP103" i="4"/>
  <c r="AP104" i="4"/>
  <c r="AP105"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202" i="4"/>
  <c r="AP203" i="4"/>
  <c r="AP204" i="4"/>
  <c r="AP205" i="4"/>
  <c r="AP206"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3" i="4"/>
  <c r="AP544" i="4"/>
  <c r="AP545" i="4"/>
  <c r="AP546" i="4"/>
  <c r="AP547" i="4"/>
  <c r="AP548" i="4"/>
  <c r="AP555" i="4"/>
  <c r="AP556" i="4"/>
  <c r="AP557" i="4"/>
  <c r="AP558" i="4"/>
  <c r="AP559" i="4"/>
  <c r="AP3" i="4"/>
  <c r="AK103" i="4"/>
  <c r="AK104" i="4"/>
  <c r="AK105"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3" i="4"/>
  <c r="AK544" i="4"/>
  <c r="AK545" i="4"/>
  <c r="AK546" i="4"/>
  <c r="AK547" i="4"/>
  <c r="AK548"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69" i="4"/>
  <c r="AG69" i="4" s="1"/>
  <c r="AF74" i="4"/>
  <c r="AG74" i="4" s="1"/>
  <c r="AF77" i="4"/>
  <c r="AG77" i="4" s="1"/>
  <c r="AG156" i="4"/>
  <c r="AG157" i="4"/>
  <c r="AG161" i="4"/>
  <c r="AG164" i="4"/>
  <c r="AG165" i="4"/>
  <c r="AG167" i="4"/>
  <c r="AF171" i="4"/>
  <c r="AG171" i="4" s="1"/>
  <c r="AF172" i="4"/>
  <c r="AG172" i="4" s="1"/>
  <c r="AF173" i="4"/>
  <c r="AG173" i="4" s="1"/>
  <c r="AF176" i="4"/>
  <c r="AG176" i="4" s="1"/>
  <c r="AG196" i="4"/>
  <c r="AF169" i="4"/>
  <c r="AG169" i="4" s="1"/>
  <c r="AF170" i="4"/>
  <c r="AG170" i="4" s="1"/>
  <c r="AF168" i="4"/>
  <c r="AG168" i="4" s="1"/>
  <c r="AF279" i="4"/>
  <c r="AG279" i="4" s="1"/>
  <c r="AF280" i="4"/>
  <c r="AG280" i="4" s="1"/>
  <c r="AF281" i="4"/>
  <c r="AG281" i="4" s="1"/>
  <c r="AF282" i="4"/>
  <c r="AG282" i="4" s="1"/>
  <c r="AF287" i="4"/>
  <c r="AG287" i="4" s="1"/>
  <c r="AF328" i="4"/>
  <c r="AG328" i="4" s="1"/>
  <c r="AF329" i="4"/>
  <c r="AG329" i="4" s="1"/>
  <c r="AF420" i="4"/>
  <c r="AG420" i="4" s="1"/>
  <c r="AF421" i="4"/>
  <c r="AG421" i="4" s="1"/>
  <c r="AF422" i="4"/>
  <c r="AG422" i="4" s="1"/>
  <c r="AF440" i="4"/>
  <c r="AG440" i="4" s="1"/>
  <c r="AF423" i="4"/>
  <c r="AG423" i="4" s="1"/>
  <c r="AF424" i="4"/>
  <c r="AG424" i="4" s="1"/>
  <c r="AF425" i="4"/>
  <c r="AG425" i="4" s="1"/>
  <c r="AF426" i="4"/>
  <c r="AG426" i="4" s="1"/>
  <c r="AF442" i="4"/>
  <c r="AG442" i="4" s="1"/>
  <c r="AF444" i="4"/>
  <c r="AG444" i="4" s="1"/>
  <c r="AF447" i="4"/>
  <c r="AG447" i="4" s="1"/>
  <c r="AF448" i="4"/>
  <c r="AG448" i="4" s="1"/>
  <c r="AF449" i="4"/>
  <c r="AG449" i="4" s="1"/>
  <c r="AF450" i="4"/>
  <c r="AG450" i="4" s="1"/>
  <c r="AF523" i="4"/>
  <c r="AG523" i="4" s="1"/>
  <c r="AF524" i="4"/>
  <c r="AG524" i="4" s="1"/>
  <c r="AF525" i="4"/>
  <c r="AG525"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G502" i="4" s="1"/>
  <c r="BG572" i="4" l="1"/>
  <c r="BG625" i="4"/>
  <c r="AK592" i="4"/>
  <c r="BG393" i="4"/>
  <c r="BG313" i="4"/>
  <c r="BG195" i="4"/>
  <c r="BG394" i="4"/>
  <c r="BG623" i="4"/>
  <c r="BG314" i="4"/>
  <c r="BG391" i="4"/>
  <c r="BG311" i="4"/>
  <c r="BG193" i="4"/>
  <c r="BH627" i="4"/>
  <c r="BD635" i="4"/>
  <c r="BD630" i="4"/>
  <c r="BD636" i="4"/>
  <c r="U633" i="4"/>
  <c r="U634" i="4"/>
  <c r="BD631" i="4"/>
  <c r="BD632" i="4"/>
  <c r="BG146" i="4"/>
  <c r="BG392" i="4"/>
  <c r="BG312" i="4"/>
  <c r="BG194" i="4"/>
  <c r="BG343" i="4"/>
  <c r="BG286" i="4"/>
  <c r="BG395" i="4"/>
  <c r="BG315" i="4"/>
  <c r="BG148" i="4"/>
  <c r="BH607" i="4"/>
  <c r="BG573" i="4"/>
  <c r="BG626" i="4"/>
  <c r="BG569" i="4"/>
  <c r="BG118" i="4"/>
  <c r="BH629" i="4"/>
  <c r="BG397" i="4"/>
  <c r="BG317" i="4"/>
  <c r="BG120" i="4"/>
  <c r="BG607" i="4"/>
  <c r="BG336" i="4"/>
  <c r="BG318" i="4"/>
  <c r="BG620" i="4"/>
  <c r="BH171" i="4"/>
  <c r="BG339" i="4"/>
  <c r="BG321" i="4"/>
  <c r="BH23" i="4"/>
  <c r="BG568" i="4"/>
  <c r="BG621" i="4"/>
  <c r="BG342" i="4"/>
  <c r="BG285" i="4"/>
  <c r="BG622" i="4"/>
  <c r="BH612" i="4"/>
  <c r="BD627" i="4"/>
  <c r="BE611" i="4"/>
  <c r="BG420" i="4"/>
  <c r="BH364" i="4"/>
  <c r="BG422" i="4"/>
  <c r="BH587" i="4"/>
  <c r="BG390" i="4"/>
  <c r="BG310" i="4"/>
  <c r="BG192" i="4"/>
  <c r="BG570" i="4"/>
  <c r="BG571" i="4"/>
  <c r="BG624" i="4"/>
  <c r="BH628" i="4"/>
  <c r="BH610" i="4"/>
  <c r="BH287" i="4"/>
  <c r="BH200" i="4"/>
  <c r="BH109" i="4"/>
  <c r="BH93" i="4"/>
  <c r="BG588" i="4"/>
  <c r="BH199" i="4"/>
  <c r="BH161" i="4"/>
  <c r="BH108" i="4"/>
  <c r="BG589" i="4"/>
  <c r="BG396" i="4"/>
  <c r="BG316" i="4"/>
  <c r="BG117" i="4"/>
  <c r="BG201" i="4"/>
  <c r="BG541" i="4"/>
  <c r="BH542" i="4"/>
  <c r="BG121" i="4"/>
  <c r="BG566" i="4"/>
  <c r="BG619" i="4"/>
  <c r="BG542" i="4"/>
  <c r="BG608" i="4"/>
  <c r="BH559" i="4"/>
  <c r="BG567" i="4"/>
  <c r="BH541" i="4"/>
  <c r="BH525" i="4"/>
  <c r="BH282" i="4"/>
  <c r="BH589" i="4"/>
  <c r="BH196" i="4"/>
  <c r="BH540" i="4"/>
  <c r="BH524" i="4"/>
  <c r="BH281" i="4"/>
  <c r="BH172" i="4"/>
  <c r="BH156" i="4"/>
  <c r="BH71" i="4"/>
  <c r="BH558" i="4"/>
  <c r="BH523" i="4"/>
  <c r="BH280" i="4"/>
  <c r="BH86" i="4"/>
  <c r="BG609" i="4"/>
  <c r="BH77" i="4"/>
  <c r="BH369" i="4"/>
  <c r="BH557" i="4"/>
  <c r="BH422" i="4"/>
  <c r="BH368" i="4"/>
  <c r="BH279" i="4"/>
  <c r="BH211" i="4"/>
  <c r="BH588" i="4"/>
  <c r="BH49" i="4"/>
  <c r="BH421" i="4"/>
  <c r="BH367" i="4"/>
  <c r="BH329" i="4"/>
  <c r="BH210" i="4"/>
  <c r="BH169" i="4"/>
  <c r="BH153" i="4"/>
  <c r="BH420" i="4"/>
  <c r="BH366" i="4"/>
  <c r="BH328" i="4"/>
  <c r="BH554" i="4"/>
  <c r="BH365" i="4"/>
  <c r="BG421" i="4"/>
  <c r="BH553" i="4"/>
  <c r="BH552" i="4"/>
  <c r="BH165" i="4"/>
  <c r="BH112" i="4"/>
  <c r="BG587" i="4"/>
  <c r="BH164" i="4"/>
  <c r="BH111" i="4"/>
  <c r="BH95" i="4"/>
  <c r="BH79" i="4"/>
  <c r="BH58" i="4"/>
  <c r="BH201" i="4"/>
  <c r="BH110" i="4"/>
  <c r="BH198" i="4"/>
  <c r="BH107" i="4"/>
  <c r="BH91" i="4"/>
  <c r="BH34" i="4"/>
  <c r="U613" i="4"/>
  <c r="BD613" i="4"/>
  <c r="BH197" i="4"/>
  <c r="BH106" i="4"/>
  <c r="BH90" i="4"/>
  <c r="BH74" i="4"/>
  <c r="BH32" i="4"/>
  <c r="BH9" i="4"/>
  <c r="BG199" i="4"/>
  <c r="BD576" i="4"/>
  <c r="BG200" i="4"/>
  <c r="BD614" i="4"/>
  <c r="BH173" i="4"/>
  <c r="BH157" i="4"/>
  <c r="BG337" i="4"/>
  <c r="BG319" i="4"/>
  <c r="BG124" i="4"/>
  <c r="BD610" i="4"/>
  <c r="BG338" i="4"/>
  <c r="BG320" i="4"/>
  <c r="BG125" i="4"/>
  <c r="BD629" i="4"/>
  <c r="BH170" i="4"/>
  <c r="BH154" i="4"/>
  <c r="BH69" i="4"/>
  <c r="BH45" i="4"/>
  <c r="BG340" i="4"/>
  <c r="BG283" i="4"/>
  <c r="BG341" i="4"/>
  <c r="BG284" i="4"/>
  <c r="BG196" i="4"/>
  <c r="BH209" i="4"/>
  <c r="BH168" i="4"/>
  <c r="BH152" i="4"/>
  <c r="BH83" i="4"/>
  <c r="BH67" i="4"/>
  <c r="BD577" i="4"/>
  <c r="BH208" i="4"/>
  <c r="BH167" i="4"/>
  <c r="BH114" i="4"/>
  <c r="BH82" i="4"/>
  <c r="BH66" i="4"/>
  <c r="BG197" i="4"/>
  <c r="BD628" i="4"/>
  <c r="BH113" i="4"/>
  <c r="BH65" i="4"/>
  <c r="BH41" i="4"/>
  <c r="BD615" i="4"/>
  <c r="BH611" i="4"/>
  <c r="BD618" i="4"/>
  <c r="BD586" i="4"/>
  <c r="BE610" i="4"/>
  <c r="U617" i="4"/>
  <c r="U616" i="4"/>
  <c r="U612" i="4"/>
  <c r="U551" i="4"/>
  <c r="U585" i="4"/>
  <c r="BE612" i="4"/>
  <c r="U578" i="4"/>
  <c r="U611" i="4"/>
  <c r="J80" i="20"/>
  <c r="AK593" i="4"/>
  <c r="U609" i="4"/>
  <c r="U608" i="4"/>
  <c r="AA609" i="4"/>
  <c r="BH609" i="4" s="1"/>
  <c r="U607" i="4"/>
  <c r="AA608" i="4"/>
  <c r="BH608" i="4" s="1"/>
  <c r="J94" i="20"/>
  <c r="J36" i="20"/>
  <c r="U587" i="4"/>
  <c r="U595" i="4"/>
  <c r="U589" i="4"/>
  <c r="U594" i="4"/>
  <c r="U593" i="4"/>
  <c r="U588" i="4"/>
  <c r="AK565" i="4"/>
  <c r="AP563" i="4"/>
  <c r="AK563" i="4"/>
  <c r="AP564" i="4"/>
  <c r="AP565" i="4"/>
  <c r="U574" i="4"/>
  <c r="U575" i="4"/>
  <c r="J76" i="20"/>
  <c r="J77" i="20"/>
  <c r="K171" i="18"/>
  <c r="L171" i="18"/>
  <c r="M171" i="18"/>
  <c r="N171" i="18"/>
  <c r="J171" i="18"/>
  <c r="BE279" i="4"/>
  <c r="BE280" i="4"/>
  <c r="BE281" i="4"/>
  <c r="BE282" i="4"/>
  <c r="BE287" i="4"/>
  <c r="BE328" i="4"/>
  <c r="BE329" i="4"/>
  <c r="G79" i="20" l="1"/>
  <c r="H79" i="20"/>
  <c r="I79" i="20"/>
  <c r="G78" i="20"/>
  <c r="H78" i="20"/>
  <c r="I78" i="20"/>
  <c r="D3" i="4"/>
  <c r="D4" i="4"/>
  <c r="C560" i="15"/>
  <c r="B552" i="15"/>
  <c r="C552" i="15"/>
  <c r="C544" i="15"/>
  <c r="AD93" i="4"/>
  <c r="AC93" i="4"/>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8" i="7"/>
  <c r="F881" i="7"/>
  <c r="F908" i="7"/>
  <c r="F909" i="7"/>
  <c r="F876" i="7"/>
  <c r="F877" i="7"/>
  <c r="F882" i="7"/>
  <c r="F883" i="7"/>
  <c r="F885" i="7"/>
  <c r="F911" i="7"/>
  <c r="G876" i="7"/>
  <c r="H876" i="7"/>
  <c r="I876" i="7"/>
  <c r="K876" i="7"/>
  <c r="L876" i="7"/>
  <c r="G877" i="7"/>
  <c r="H877" i="7"/>
  <c r="I877" i="7"/>
  <c r="K877" i="7"/>
  <c r="L877" i="7"/>
  <c r="G882" i="7"/>
  <c r="H882" i="7"/>
  <c r="I882" i="7"/>
  <c r="K882" i="7"/>
  <c r="L882" i="7"/>
  <c r="G883" i="7"/>
  <c r="H883" i="7"/>
  <c r="I883" i="7"/>
  <c r="K883" i="7"/>
  <c r="L883" i="7"/>
  <c r="G885" i="7"/>
  <c r="H885" i="7"/>
  <c r="I885" i="7"/>
  <c r="K885" i="7"/>
  <c r="L885" i="7"/>
  <c r="G911" i="7"/>
  <c r="H911" i="7"/>
  <c r="I911" i="7"/>
  <c r="K911" i="7"/>
  <c r="L911"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BD554" i="4"/>
  <c r="AD553" i="4"/>
  <c r="AC553" i="4"/>
  <c r="BD553" i="4"/>
  <c r="AD552" i="4"/>
  <c r="AC552" i="4"/>
  <c r="BD552" i="4"/>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BD549" i="4"/>
  <c r="BD550" i="4"/>
  <c r="K33" i="18"/>
  <c r="L33" i="18"/>
  <c r="M33" i="18"/>
  <c r="N33" i="18"/>
  <c r="J33" i="18"/>
  <c r="F858" i="7"/>
  <c r="G858" i="7"/>
  <c r="H858" i="7"/>
  <c r="AU549" i="4" s="1"/>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8" i="7"/>
  <c r="H878" i="7"/>
  <c r="I878" i="7"/>
  <c r="K878" i="7"/>
  <c r="L878" i="7"/>
  <c r="G881" i="7"/>
  <c r="H881" i="7"/>
  <c r="I881" i="7"/>
  <c r="K881" i="7"/>
  <c r="L881" i="7"/>
  <c r="G908" i="7"/>
  <c r="H908" i="7"/>
  <c r="I908" i="7"/>
  <c r="K908" i="7"/>
  <c r="L908" i="7"/>
  <c r="G909" i="7"/>
  <c r="H909" i="7"/>
  <c r="I909" i="7"/>
  <c r="K909" i="7"/>
  <c r="L909" i="7"/>
  <c r="F43" i="9"/>
  <c r="F44" i="9"/>
  <c r="D551" i="4"/>
  <c r="D550" i="4"/>
  <c r="D549" i="4"/>
  <c r="D539" i="4"/>
  <c r="D538" i="4"/>
  <c r="D537" i="4"/>
  <c r="D536" i="4"/>
  <c r="D535" i="4"/>
  <c r="D534" i="4"/>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L857" i="7"/>
  <c r="L879"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AP522" i="4" s="1"/>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AK574" i="4" s="1"/>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879" i="7"/>
  <c r="G879" i="7"/>
  <c r="H879" i="7"/>
  <c r="I879" i="7"/>
  <c r="F880" i="7"/>
  <c r="G880" i="7"/>
  <c r="H880" i="7"/>
  <c r="I880" i="7"/>
  <c r="F626" i="7"/>
  <c r="G626" i="7"/>
  <c r="H626" i="7"/>
  <c r="I626" i="7"/>
  <c r="K626" i="7"/>
  <c r="F627" i="7"/>
  <c r="G627" i="7"/>
  <c r="H627" i="7"/>
  <c r="I627" i="7"/>
  <c r="K627" i="7"/>
  <c r="F628" i="7"/>
  <c r="G628" i="7"/>
  <c r="H628" i="7"/>
  <c r="I628" i="7"/>
  <c r="K628" i="7"/>
  <c r="F629" i="7"/>
  <c r="G629" i="7"/>
  <c r="H629" i="7"/>
  <c r="I629" i="7"/>
  <c r="K629" i="7"/>
  <c r="F630" i="7"/>
  <c r="G630" i="7"/>
  <c r="H630" i="7"/>
  <c r="AK441" i="4" s="1"/>
  <c r="I630" i="7"/>
  <c r="K630" i="7"/>
  <c r="F631" i="7"/>
  <c r="G631" i="7"/>
  <c r="H631" i="7"/>
  <c r="I631" i="7"/>
  <c r="K631" i="7"/>
  <c r="F632" i="7"/>
  <c r="G632" i="7"/>
  <c r="H632" i="7"/>
  <c r="I632" i="7"/>
  <c r="K632" i="7"/>
  <c r="F633" i="7"/>
  <c r="G633" i="7"/>
  <c r="H633" i="7"/>
  <c r="I633" i="7"/>
  <c r="K633" i="7"/>
  <c r="J475" i="18"/>
  <c r="J476" i="18"/>
  <c r="M475" i="18"/>
  <c r="M476" i="18"/>
  <c r="L475" i="18"/>
  <c r="L476" i="18"/>
  <c r="K475" i="18"/>
  <c r="K476" i="18"/>
  <c r="BD540" i="4"/>
  <c r="BD541" i="4"/>
  <c r="BD542" i="4"/>
  <c r="AK550" i="4" l="1"/>
  <c r="D78" i="20"/>
  <c r="J78" i="20" s="1"/>
  <c r="D100" i="20"/>
  <c r="D33" i="20"/>
  <c r="J33" i="20" s="1"/>
  <c r="BG93" i="4"/>
  <c r="BG553" i="4"/>
  <c r="BG511" i="4"/>
  <c r="BG515" i="4"/>
  <c r="BG514" i="4"/>
  <c r="BG554" i="4"/>
  <c r="BG516" i="4"/>
  <c r="BG552" i="4"/>
  <c r="BG513" i="4"/>
  <c r="BG512" i="4"/>
  <c r="BG518" i="4"/>
  <c r="BG540" i="4"/>
  <c r="BG517" i="4"/>
  <c r="D79" i="20"/>
  <c r="J79" i="20" s="1"/>
  <c r="AK595" i="4"/>
  <c r="U550" i="4"/>
  <c r="U549" i="4"/>
  <c r="U554" i="4"/>
  <c r="U552"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BD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600" i="7"/>
  <c r="H600" i="7"/>
  <c r="I600" i="7"/>
  <c r="K600" i="7"/>
  <c r="K811"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H608" i="7"/>
  <c r="I608" i="7"/>
  <c r="K608" i="7"/>
  <c r="F609" i="7"/>
  <c r="H609" i="7"/>
  <c r="I609" i="7"/>
  <c r="K609" i="7"/>
  <c r="F610" i="7"/>
  <c r="G610" i="7"/>
  <c r="H610" i="7"/>
  <c r="I610" i="7"/>
  <c r="K610" i="7"/>
  <c r="F611" i="7"/>
  <c r="H611" i="7"/>
  <c r="I611" i="7"/>
  <c r="K611" i="7"/>
  <c r="F612" i="7"/>
  <c r="H612" i="7"/>
  <c r="I612" i="7"/>
  <c r="K612" i="7"/>
  <c r="F613" i="7"/>
  <c r="H613" i="7"/>
  <c r="I613" i="7"/>
  <c r="K613" i="7"/>
  <c r="K831" i="7"/>
  <c r="K833" i="7"/>
  <c r="K834"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F624" i="7"/>
  <c r="H624" i="7"/>
  <c r="I624" i="7"/>
  <c r="K624" i="7"/>
  <c r="F625" i="7"/>
  <c r="H625" i="7"/>
  <c r="I625" i="7"/>
  <c r="K625" i="7"/>
  <c r="E108" i="5"/>
  <c r="F42" i="9"/>
  <c r="D505" i="4"/>
  <c r="D506" i="4"/>
  <c r="D507" i="4"/>
  <c r="D508" i="4"/>
  <c r="D509" i="4"/>
  <c r="D510" i="4"/>
  <c r="D511" i="4"/>
  <c r="D512" i="4"/>
  <c r="D513" i="4"/>
  <c r="D514" i="4"/>
  <c r="D515" i="4"/>
  <c r="D516" i="4"/>
  <c r="D517" i="4"/>
  <c r="D518" i="4"/>
  <c r="D519" i="4"/>
  <c r="D520" i="4"/>
  <c r="D521" i="4"/>
  <c r="J471" i="18"/>
  <c r="K471" i="18"/>
  <c r="L471" i="18"/>
  <c r="M471" i="18"/>
  <c r="J473" i="18"/>
  <c r="K473" i="18"/>
  <c r="L473" i="18"/>
  <c r="M473" i="18"/>
  <c r="J474" i="18"/>
  <c r="K474" i="18"/>
  <c r="L474" i="18"/>
  <c r="M474" i="18"/>
  <c r="J16" i="18"/>
  <c r="K16" i="18"/>
  <c r="L16" i="18"/>
  <c r="M16" i="18"/>
  <c r="J17" i="18"/>
  <c r="K17" i="18"/>
  <c r="L17" i="18"/>
  <c r="M17" i="18"/>
  <c r="J18" i="18"/>
  <c r="K18" i="18"/>
  <c r="L18" i="18"/>
  <c r="M18" i="18"/>
  <c r="J465" i="18"/>
  <c r="K465" i="18"/>
  <c r="L465" i="18"/>
  <c r="M465" i="18"/>
  <c r="J466" i="18"/>
  <c r="K466" i="18"/>
  <c r="L466" i="18"/>
  <c r="M466" i="18"/>
  <c r="J467" i="18"/>
  <c r="K467" i="18"/>
  <c r="L467" i="18"/>
  <c r="M467" i="18"/>
  <c r="J468" i="18"/>
  <c r="K468" i="18"/>
  <c r="L468" i="18"/>
  <c r="M468" i="18"/>
  <c r="J469" i="18"/>
  <c r="K469" i="18"/>
  <c r="L469" i="18"/>
  <c r="M469" i="18"/>
  <c r="J470" i="18"/>
  <c r="K470" i="18"/>
  <c r="L470" i="18"/>
  <c r="M470" i="18"/>
  <c r="AP576" i="4" l="1"/>
  <c r="U522" i="4"/>
  <c r="G605" i="7"/>
  <c r="N24" i="18"/>
  <c r="N25" i="18"/>
  <c r="N475" i="18"/>
  <c r="N21" i="18"/>
  <c r="N18" i="18"/>
  <c r="N19" i="18"/>
  <c r="N20" i="18"/>
  <c r="N17" i="18"/>
  <c r="G620" i="7"/>
  <c r="G617" i="7"/>
  <c r="G604" i="7"/>
  <c r="G625" i="7"/>
  <c r="G612" i="7"/>
  <c r="N16" i="18"/>
  <c r="N473" i="18"/>
  <c r="G623" i="7"/>
  <c r="G615" i="7"/>
  <c r="G602" i="7"/>
  <c r="G607" i="7"/>
  <c r="G600" i="7"/>
  <c r="N474" i="18"/>
  <c r="G622" i="7"/>
  <c r="G614" i="7"/>
  <c r="G609" i="7"/>
  <c r="G601" i="7"/>
  <c r="N471" i="18"/>
  <c r="N470" i="18"/>
  <c r="G619" i="7"/>
  <c r="G606" i="7"/>
  <c r="N469" i="18"/>
  <c r="N468" i="18"/>
  <c r="G624" i="7"/>
  <c r="G616" i="7"/>
  <c r="G611" i="7"/>
  <c r="G603" i="7"/>
  <c r="N467" i="18"/>
  <c r="N466" i="18"/>
  <c r="G621" i="7"/>
  <c r="G608" i="7"/>
  <c r="G618" i="7"/>
  <c r="G613" i="7"/>
  <c r="BD525" i="4"/>
  <c r="BD520" i="4"/>
  <c r="I74" i="20"/>
  <c r="I75" i="20"/>
  <c r="H74" i="20"/>
  <c r="H75" i="20"/>
  <c r="G74" i="20"/>
  <c r="G75" i="20"/>
  <c r="BD524" i="4" l="1"/>
  <c r="BD523" i="4"/>
  <c r="U525" i="4"/>
  <c r="BD521" i="4"/>
  <c r="U520" i="4"/>
  <c r="BD519" i="4"/>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90" i="18"/>
  <c r="L391" i="18"/>
  <c r="L392" i="18"/>
  <c r="L393" i="18"/>
  <c r="L394" i="18"/>
  <c r="L395" i="18"/>
  <c r="L396" i="18"/>
  <c r="L397" i="18"/>
  <c r="L398" i="18"/>
  <c r="L399" i="18"/>
  <c r="L400" i="18"/>
  <c r="L401" i="18"/>
  <c r="L403" i="18"/>
  <c r="L404" i="18"/>
  <c r="L405" i="18"/>
  <c r="L406" i="18"/>
  <c r="L402" i="18"/>
  <c r="L408" i="18"/>
  <c r="L409" i="18"/>
  <c r="L410" i="18"/>
  <c r="L411" i="18"/>
  <c r="L407" i="18"/>
  <c r="L413" i="18"/>
  <c r="L414" i="18"/>
  <c r="L415" i="18"/>
  <c r="L412" i="18"/>
  <c r="L418" i="18"/>
  <c r="L420" i="18"/>
  <c r="L416" i="18"/>
  <c r="L417" i="18"/>
  <c r="L419" i="18"/>
  <c r="L421" i="18"/>
  <c r="L422" i="18"/>
  <c r="L423" i="18"/>
  <c r="L424" i="18"/>
  <c r="L425" i="18"/>
  <c r="L426" i="18"/>
  <c r="L427" i="18"/>
  <c r="L428" i="18"/>
  <c r="L429" i="18"/>
  <c r="L430" i="18"/>
  <c r="L431" i="18"/>
  <c r="L433" i="18"/>
  <c r="L432"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64" i="18"/>
  <c r="L472"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90" i="18"/>
  <c r="K391" i="18"/>
  <c r="K392" i="18"/>
  <c r="K393" i="18"/>
  <c r="K394" i="18"/>
  <c r="K395" i="18"/>
  <c r="K396" i="18"/>
  <c r="K397" i="18"/>
  <c r="K398" i="18"/>
  <c r="K399" i="18"/>
  <c r="K400" i="18"/>
  <c r="K401" i="18"/>
  <c r="K403" i="18"/>
  <c r="K404" i="18"/>
  <c r="K405" i="18"/>
  <c r="K406" i="18"/>
  <c r="K402" i="18"/>
  <c r="K408" i="18"/>
  <c r="K409" i="18"/>
  <c r="K410" i="18"/>
  <c r="K411" i="18"/>
  <c r="K407" i="18"/>
  <c r="K413" i="18"/>
  <c r="K414" i="18"/>
  <c r="K415" i="18"/>
  <c r="K412" i="18"/>
  <c r="K418" i="18"/>
  <c r="K420" i="18"/>
  <c r="K416" i="18"/>
  <c r="K417" i="18"/>
  <c r="K419" i="18"/>
  <c r="K421" i="18"/>
  <c r="K422" i="18"/>
  <c r="K423" i="18"/>
  <c r="K424" i="18"/>
  <c r="K425" i="18"/>
  <c r="K426" i="18"/>
  <c r="K427" i="18"/>
  <c r="K428" i="18"/>
  <c r="K429" i="18"/>
  <c r="K430" i="18"/>
  <c r="K431" i="18"/>
  <c r="K433" i="18"/>
  <c r="K432"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64" i="18"/>
  <c r="K472"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90" i="18"/>
  <c r="M391" i="18"/>
  <c r="M392" i="18"/>
  <c r="M393" i="18"/>
  <c r="M394" i="18"/>
  <c r="M395" i="18"/>
  <c r="M396" i="18"/>
  <c r="M397" i="18"/>
  <c r="M398" i="18"/>
  <c r="M399" i="18"/>
  <c r="M400" i="18"/>
  <c r="M401" i="18"/>
  <c r="M403" i="18"/>
  <c r="M404" i="18"/>
  <c r="M405" i="18"/>
  <c r="M406" i="18"/>
  <c r="M402" i="18"/>
  <c r="M408" i="18"/>
  <c r="M409" i="18"/>
  <c r="M410" i="18"/>
  <c r="M411" i="18"/>
  <c r="M407" i="18"/>
  <c r="M413" i="18"/>
  <c r="M414" i="18"/>
  <c r="M415" i="18"/>
  <c r="M412" i="18"/>
  <c r="M418" i="18"/>
  <c r="M420" i="18"/>
  <c r="M416" i="18"/>
  <c r="M417" i="18"/>
  <c r="M419" i="18"/>
  <c r="M421" i="18"/>
  <c r="M422" i="18"/>
  <c r="M423" i="18"/>
  <c r="M424" i="18"/>
  <c r="M425" i="18"/>
  <c r="M426" i="18"/>
  <c r="M427" i="18"/>
  <c r="M428" i="18"/>
  <c r="M429" i="18"/>
  <c r="M430" i="18"/>
  <c r="M431" i="18"/>
  <c r="M433" i="18"/>
  <c r="M432"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64" i="18"/>
  <c r="M472" i="18"/>
  <c r="M3" i="18"/>
  <c r="R633" i="4" l="1"/>
  <c r="Q633" i="4" s="1"/>
  <c r="R634" i="4"/>
  <c r="Q634" i="4" s="1"/>
  <c r="R635" i="4"/>
  <c r="Q635" i="4" s="1"/>
  <c r="R636" i="4"/>
  <c r="Q636" i="4" s="1"/>
  <c r="Z634" i="4"/>
  <c r="AA634" i="4" s="1"/>
  <c r="Z636" i="4"/>
  <c r="AA636" i="4" s="1"/>
  <c r="Z632" i="4"/>
  <c r="AA632" i="4" s="1"/>
  <c r="AF634" i="4"/>
  <c r="AG634" i="4" s="1"/>
  <c r="Z630" i="4"/>
  <c r="AA630" i="4" s="1"/>
  <c r="AF632" i="4"/>
  <c r="AG632" i="4" s="1"/>
  <c r="AF636" i="4"/>
  <c r="AG636" i="4" s="1"/>
  <c r="AF630" i="4"/>
  <c r="AG630" i="4" s="1"/>
  <c r="Z633" i="4"/>
  <c r="AA633" i="4" s="1"/>
  <c r="Z635" i="4"/>
  <c r="AA635" i="4" s="1"/>
  <c r="Z631" i="4"/>
  <c r="AA631" i="4" s="1"/>
  <c r="AF633" i="4"/>
  <c r="AG633" i="4" s="1"/>
  <c r="AF635" i="4"/>
  <c r="AG635" i="4" s="1"/>
  <c r="R630" i="4"/>
  <c r="Q630" i="4" s="1"/>
  <c r="AF631" i="4"/>
  <c r="AG631" i="4" s="1"/>
  <c r="R631" i="4"/>
  <c r="Q631" i="4" s="1"/>
  <c r="R632" i="4"/>
  <c r="Q632" i="4" s="1"/>
  <c r="AF139" i="4"/>
  <c r="AG139" i="4" s="1"/>
  <c r="AF126" i="4"/>
  <c r="AG126" i="4" s="1"/>
  <c r="AF143" i="4"/>
  <c r="AG143" i="4" s="1"/>
  <c r="AF162" i="4"/>
  <c r="AG162" i="4" s="1"/>
  <c r="AF227" i="4"/>
  <c r="AF243" i="4"/>
  <c r="AG243" i="4" s="1"/>
  <c r="AF375" i="4"/>
  <c r="AF391" i="4"/>
  <c r="AG391" i="4" s="1"/>
  <c r="AF407" i="4"/>
  <c r="AG407" i="4" s="1"/>
  <c r="AF547" i="4"/>
  <c r="AG547" i="4" s="1"/>
  <c r="AF563" i="4"/>
  <c r="AG563" i="4" s="1"/>
  <c r="AF580" i="4"/>
  <c r="AG580" i="4" s="1"/>
  <c r="AF374" i="4"/>
  <c r="AG374" i="4" s="1"/>
  <c r="AF127" i="4"/>
  <c r="AG127" i="4" s="1"/>
  <c r="AF144" i="4"/>
  <c r="AG144" i="4" s="1"/>
  <c r="AF212" i="4"/>
  <c r="AG212" i="4" s="1"/>
  <c r="AF228" i="4"/>
  <c r="AF244" i="4"/>
  <c r="AG244" i="4" s="1"/>
  <c r="AF376" i="4"/>
  <c r="AG376" i="4" s="1"/>
  <c r="AF392" i="4"/>
  <c r="AG392" i="4" s="1"/>
  <c r="AF408" i="4"/>
  <c r="AF548" i="4"/>
  <c r="AG548" i="4" s="1"/>
  <c r="AF564" i="4"/>
  <c r="AG564" i="4" s="1"/>
  <c r="AF581" i="4"/>
  <c r="AG581" i="4" s="1"/>
  <c r="AF546" i="4"/>
  <c r="AG546" i="4" s="1"/>
  <c r="AF128" i="4"/>
  <c r="AG128" i="4" s="1"/>
  <c r="AF145" i="4"/>
  <c r="AG145" i="4" s="1"/>
  <c r="AF213" i="4"/>
  <c r="AG213" i="4" s="1"/>
  <c r="AF229" i="4"/>
  <c r="AG229" i="4" s="1"/>
  <c r="AF245" i="4"/>
  <c r="AG245" i="4" s="1"/>
  <c r="AF377" i="4"/>
  <c r="AG377" i="4" s="1"/>
  <c r="AF393" i="4"/>
  <c r="AG393" i="4" s="1"/>
  <c r="AF409" i="4"/>
  <c r="AG409" i="4" s="1"/>
  <c r="AF549" i="4"/>
  <c r="AG549" i="4" s="1"/>
  <c r="AF565" i="4"/>
  <c r="AG565" i="4" s="1"/>
  <c r="AF582" i="4"/>
  <c r="AG582" i="4" s="1"/>
  <c r="AF129" i="4"/>
  <c r="AF146" i="4"/>
  <c r="AG146" i="4" s="1"/>
  <c r="AF214" i="4"/>
  <c r="AF230" i="4"/>
  <c r="AG230" i="4" s="1"/>
  <c r="AF246" i="4"/>
  <c r="AG246" i="4" s="1"/>
  <c r="AF378" i="4"/>
  <c r="AG378" i="4" s="1"/>
  <c r="AF394" i="4"/>
  <c r="AG394" i="4" s="1"/>
  <c r="AF410" i="4"/>
  <c r="AG410" i="4" s="1"/>
  <c r="AF566" i="4"/>
  <c r="AG566" i="4" s="1"/>
  <c r="AF583" i="4"/>
  <c r="AG583" i="4" s="1"/>
  <c r="AF130" i="4"/>
  <c r="AG130" i="4" s="1"/>
  <c r="BH130" i="4" s="1"/>
  <c r="AF147" i="4"/>
  <c r="AG147" i="4" s="1"/>
  <c r="AF215" i="4"/>
  <c r="AG215" i="4" s="1"/>
  <c r="AF231" i="4"/>
  <c r="AF247" i="4"/>
  <c r="AF379" i="4"/>
  <c r="AG379" i="4" s="1"/>
  <c r="AF395" i="4"/>
  <c r="AF411" i="4"/>
  <c r="AG411" i="4" s="1"/>
  <c r="AF551" i="4"/>
  <c r="AG551" i="4" s="1"/>
  <c r="AF567" i="4"/>
  <c r="AG567" i="4" s="1"/>
  <c r="AF584" i="4"/>
  <c r="AG584" i="4" s="1"/>
  <c r="AF115" i="4"/>
  <c r="AG115" i="4" s="1"/>
  <c r="BH115" i="4" s="1"/>
  <c r="AF131" i="4"/>
  <c r="AG131" i="4" s="1"/>
  <c r="AF148" i="4"/>
  <c r="AG148" i="4" s="1"/>
  <c r="AF216" i="4"/>
  <c r="AG216" i="4" s="1"/>
  <c r="AF232" i="4"/>
  <c r="AG232" i="4" s="1"/>
  <c r="AF380" i="4"/>
  <c r="AG380" i="4" s="1"/>
  <c r="AF396" i="4"/>
  <c r="AG396" i="4" s="1"/>
  <c r="AF412" i="4"/>
  <c r="AG412" i="4" s="1"/>
  <c r="AF568" i="4"/>
  <c r="AG568" i="4" s="1"/>
  <c r="AF585" i="4"/>
  <c r="AG585" i="4" s="1"/>
  <c r="AF116" i="4"/>
  <c r="AG116" i="4" s="1"/>
  <c r="AF132" i="4"/>
  <c r="AF217" i="4"/>
  <c r="AG217" i="4" s="1"/>
  <c r="AF233" i="4"/>
  <c r="AF381" i="4"/>
  <c r="AG381" i="4" s="1"/>
  <c r="AF397" i="4"/>
  <c r="AG397" i="4" s="1"/>
  <c r="AF413" i="4"/>
  <c r="AG413" i="4" s="1"/>
  <c r="AF569" i="4"/>
  <c r="AG569" i="4" s="1"/>
  <c r="AF586" i="4"/>
  <c r="AG586" i="4" s="1"/>
  <c r="AF406" i="4"/>
  <c r="AG406" i="4" s="1"/>
  <c r="AF117" i="4"/>
  <c r="AG117" i="4" s="1"/>
  <c r="AF133" i="4"/>
  <c r="AG133" i="4" s="1"/>
  <c r="BH133" i="4" s="1"/>
  <c r="AF202" i="4"/>
  <c r="AG202" i="4" s="1"/>
  <c r="AF218" i="4"/>
  <c r="AG218" i="4" s="1"/>
  <c r="AF234" i="4"/>
  <c r="AG234" i="4" s="1"/>
  <c r="AF382" i="4"/>
  <c r="AG382" i="4" s="1"/>
  <c r="AF398" i="4"/>
  <c r="AG398" i="4" s="1"/>
  <c r="AF414" i="4"/>
  <c r="AF570" i="4"/>
  <c r="AG570" i="4" s="1"/>
  <c r="AF390" i="4"/>
  <c r="AG390" i="4" s="1"/>
  <c r="AF118" i="4"/>
  <c r="AG118" i="4" s="1"/>
  <c r="AF134" i="4"/>
  <c r="AG134" i="4" s="1"/>
  <c r="BH134" i="4" s="1"/>
  <c r="AF203" i="4"/>
  <c r="AG203" i="4" s="1"/>
  <c r="AF219" i="4"/>
  <c r="AG219" i="4" s="1"/>
  <c r="AF235" i="4"/>
  <c r="AG235" i="4" s="1"/>
  <c r="AF383" i="4"/>
  <c r="AG383" i="4" s="1"/>
  <c r="AF399" i="4"/>
  <c r="AG399" i="4" s="1"/>
  <c r="AF415" i="4"/>
  <c r="AG415" i="4" s="1"/>
  <c r="AF555" i="4"/>
  <c r="AG555" i="4" s="1"/>
  <c r="AF571" i="4"/>
  <c r="AG571" i="4" s="1"/>
  <c r="AF226" i="4"/>
  <c r="AF119" i="4"/>
  <c r="AG119" i="4" s="1"/>
  <c r="AF135" i="4"/>
  <c r="AG135" i="4" s="1"/>
  <c r="BH135" i="4" s="1"/>
  <c r="AF204" i="4"/>
  <c r="AF236" i="4"/>
  <c r="AG236" i="4" s="1"/>
  <c r="AF384" i="4"/>
  <c r="AG384" i="4" s="1"/>
  <c r="AF400" i="4"/>
  <c r="AG400" i="4" s="1"/>
  <c r="AF556" i="4"/>
  <c r="AG556" i="4" s="1"/>
  <c r="AF572" i="4"/>
  <c r="AG572" i="4" s="1"/>
  <c r="AF142" i="4"/>
  <c r="AG142" i="4" s="1"/>
  <c r="AF579" i="4"/>
  <c r="AG579" i="4" s="1"/>
  <c r="AF120" i="4"/>
  <c r="AG120" i="4" s="1"/>
  <c r="AF136" i="4"/>
  <c r="AG136" i="4" s="1"/>
  <c r="AF205" i="4"/>
  <c r="AG205" i="4" s="1"/>
  <c r="AF221" i="4"/>
  <c r="AG221" i="4" s="1"/>
  <c r="AF237" i="4"/>
  <c r="AG237" i="4" s="1"/>
  <c r="AF385" i="4"/>
  <c r="AG385" i="4" s="1"/>
  <c r="AF401" i="4"/>
  <c r="AG401" i="4" s="1"/>
  <c r="AF573" i="4"/>
  <c r="AG573" i="4" s="1"/>
  <c r="AF590" i="4"/>
  <c r="AF121" i="4"/>
  <c r="AG121" i="4" s="1"/>
  <c r="AF137" i="4"/>
  <c r="AG137" i="4" s="1"/>
  <c r="AF206" i="4"/>
  <c r="AG206" i="4" s="1"/>
  <c r="AF222" i="4"/>
  <c r="AG222" i="4" s="1"/>
  <c r="AF238" i="4"/>
  <c r="AG238" i="4" s="1"/>
  <c r="AF370" i="4"/>
  <c r="AG370" i="4" s="1"/>
  <c r="AF386" i="4"/>
  <c r="AG386" i="4" s="1"/>
  <c r="AF402" i="4"/>
  <c r="AG402" i="4" s="1"/>
  <c r="AF574" i="4"/>
  <c r="AG574" i="4" s="1"/>
  <c r="AF591" i="4"/>
  <c r="AG591" i="4" s="1"/>
  <c r="AF160" i="4"/>
  <c r="AG160" i="4" s="1"/>
  <c r="AF562" i="4"/>
  <c r="AG562" i="4" s="1"/>
  <c r="AF122" i="4"/>
  <c r="AF138" i="4"/>
  <c r="AG138" i="4" s="1"/>
  <c r="AF155" i="4"/>
  <c r="AG155" i="4" s="1"/>
  <c r="AF207" i="4"/>
  <c r="AF223" i="4"/>
  <c r="AG223" i="4" s="1"/>
  <c r="AF239" i="4"/>
  <c r="AG239" i="4" s="1"/>
  <c r="AF371" i="4"/>
  <c r="AG371" i="4" s="1"/>
  <c r="AF387" i="4"/>
  <c r="AG387" i="4" s="1"/>
  <c r="AF403" i="4"/>
  <c r="AG403" i="4" s="1"/>
  <c r="AF543" i="4"/>
  <c r="AG543" i="4" s="1"/>
  <c r="AF576" i="4"/>
  <c r="AG576" i="4" s="1"/>
  <c r="AF125" i="4"/>
  <c r="AG125" i="4" s="1"/>
  <c r="AF123" i="4"/>
  <c r="AG123" i="4" s="1"/>
  <c r="AF140" i="4"/>
  <c r="AG140" i="4" s="1"/>
  <c r="AF158" i="4"/>
  <c r="AG158" i="4" s="1"/>
  <c r="AF224" i="4"/>
  <c r="AG224" i="4" s="1"/>
  <c r="AF240" i="4"/>
  <c r="AF372" i="4"/>
  <c r="AF388" i="4"/>
  <c r="AG388" i="4" s="1"/>
  <c r="AF404" i="4"/>
  <c r="AF544" i="4"/>
  <c r="AG544" i="4" s="1"/>
  <c r="AF560" i="4"/>
  <c r="AG560" i="4" s="1"/>
  <c r="AF577" i="4"/>
  <c r="AG577" i="4" s="1"/>
  <c r="AF124" i="4"/>
  <c r="AG124" i="4" s="1"/>
  <c r="AF141" i="4"/>
  <c r="AG141" i="4" s="1"/>
  <c r="AF159" i="4"/>
  <c r="AG159" i="4" s="1"/>
  <c r="AF225" i="4"/>
  <c r="AG225" i="4" s="1"/>
  <c r="AF241" i="4"/>
  <c r="AG241" i="4" s="1"/>
  <c r="AF373" i="4"/>
  <c r="AG373" i="4" s="1"/>
  <c r="AF389" i="4"/>
  <c r="AG389" i="4" s="1"/>
  <c r="AF405" i="4"/>
  <c r="AG405" i="4" s="1"/>
  <c r="AF545" i="4"/>
  <c r="AG545" i="4" s="1"/>
  <c r="AF561" i="4"/>
  <c r="AG561" i="4" s="1"/>
  <c r="AF578" i="4"/>
  <c r="AG578" i="4" s="1"/>
  <c r="AF242" i="4"/>
  <c r="AG242" i="4" s="1"/>
  <c r="Z613" i="4"/>
  <c r="AA613" i="4" s="1"/>
  <c r="AF621" i="4"/>
  <c r="AG621" i="4" s="1"/>
  <c r="AF613" i="4"/>
  <c r="AG613" i="4" s="1"/>
  <c r="Z625" i="4"/>
  <c r="Z616" i="4"/>
  <c r="AA616" i="4" s="1"/>
  <c r="Z622" i="4"/>
  <c r="AF625" i="4"/>
  <c r="AG625" i="4" s="1"/>
  <c r="AF618" i="4"/>
  <c r="AG618" i="4" s="1"/>
  <c r="AF616" i="4"/>
  <c r="AG616" i="4" s="1"/>
  <c r="Z619" i="4"/>
  <c r="AF622" i="4"/>
  <c r="AG622" i="4" s="1"/>
  <c r="AF619" i="4"/>
  <c r="AG619" i="4" s="1"/>
  <c r="R613" i="4"/>
  <c r="Q613" i="4" s="1"/>
  <c r="R615" i="4"/>
  <c r="Q615" i="4" s="1"/>
  <c r="Z614" i="4"/>
  <c r="AA614" i="4" s="1"/>
  <c r="Z626" i="4"/>
  <c r="R616" i="4"/>
  <c r="Q616" i="4" s="1"/>
  <c r="AF614" i="4"/>
  <c r="AG614" i="4" s="1"/>
  <c r="Z623" i="4"/>
  <c r="AF626" i="4"/>
  <c r="AG626" i="4" s="1"/>
  <c r="R617" i="4"/>
  <c r="Q617" i="4" s="1"/>
  <c r="Z617" i="4"/>
  <c r="AA617" i="4" s="1"/>
  <c r="Z620" i="4"/>
  <c r="AF623" i="4"/>
  <c r="AG623" i="4" s="1"/>
  <c r="R618" i="4"/>
  <c r="Q618" i="4" s="1"/>
  <c r="AF617" i="4"/>
  <c r="AG617" i="4" s="1"/>
  <c r="AF620" i="4"/>
  <c r="AG620" i="4" s="1"/>
  <c r="Z615" i="4"/>
  <c r="AA615" i="4" s="1"/>
  <c r="Z624" i="4"/>
  <c r="Z618" i="4"/>
  <c r="AA618" i="4" s="1"/>
  <c r="AF615" i="4"/>
  <c r="AG615" i="4" s="1"/>
  <c r="Z621" i="4"/>
  <c r="AF624" i="4"/>
  <c r="AG624" i="4" s="1"/>
  <c r="R614" i="4"/>
  <c r="Q614" i="4" s="1"/>
  <c r="Z604" i="4"/>
  <c r="Z601" i="4"/>
  <c r="AF604" i="4"/>
  <c r="AG604" i="4" s="1"/>
  <c r="AF601" i="4"/>
  <c r="AG601" i="4" s="1"/>
  <c r="Z593" i="4"/>
  <c r="AA593" i="4" s="1"/>
  <c r="Z605" i="4"/>
  <c r="Z602" i="4"/>
  <c r="AF605" i="4"/>
  <c r="AG605" i="4" s="1"/>
  <c r="Z599" i="4"/>
  <c r="AF602" i="4"/>
  <c r="AG602" i="4" s="1"/>
  <c r="AF599" i="4"/>
  <c r="AG599" i="4" s="1"/>
  <c r="Z606" i="4"/>
  <c r="Z603" i="4"/>
  <c r="AF606" i="4"/>
  <c r="AG606" i="4" s="1"/>
  <c r="Z600" i="4"/>
  <c r="AF603" i="4"/>
  <c r="AG603" i="4" s="1"/>
  <c r="AF600" i="4"/>
  <c r="AG600" i="4" s="1"/>
  <c r="AF597" i="4"/>
  <c r="AG597" i="4" s="1"/>
  <c r="AF598" i="4"/>
  <c r="AG598" i="4" s="1"/>
  <c r="Z594" i="4"/>
  <c r="AA594" i="4" s="1"/>
  <c r="Z595" i="4"/>
  <c r="AA595" i="4" s="1"/>
  <c r="Z596" i="4"/>
  <c r="AA596" i="4" s="1"/>
  <c r="Z597" i="4"/>
  <c r="AA597" i="4" s="1"/>
  <c r="Z598" i="4"/>
  <c r="AA598" i="4" s="1"/>
  <c r="R593" i="4"/>
  <c r="Q593" i="4" s="1"/>
  <c r="AF592" i="4"/>
  <c r="AG592" i="4" s="1"/>
  <c r="R596" i="4"/>
  <c r="Q596" i="4" s="1"/>
  <c r="T596" i="4" s="1"/>
  <c r="R595" i="4"/>
  <c r="Q595" i="4" s="1"/>
  <c r="AG593" i="4"/>
  <c r="R597" i="4"/>
  <c r="Q597" i="4" s="1"/>
  <c r="T597" i="4" s="1"/>
  <c r="AF594" i="4"/>
  <c r="AG594" i="4" s="1"/>
  <c r="R598" i="4"/>
  <c r="Q598" i="4" s="1"/>
  <c r="T598" i="4" s="1"/>
  <c r="AF595" i="4"/>
  <c r="AG595" i="4" s="1"/>
  <c r="AF596" i="4"/>
  <c r="AG596" i="4" s="1"/>
  <c r="R590" i="4"/>
  <c r="Q590" i="4" s="1"/>
  <c r="T590" i="4" s="1"/>
  <c r="R591" i="4"/>
  <c r="Q591" i="4" s="1"/>
  <c r="T591" i="4" s="1"/>
  <c r="R592" i="4"/>
  <c r="Q592" i="4" s="1"/>
  <c r="T592" i="4" s="1"/>
  <c r="Z591" i="4"/>
  <c r="AA591" i="4" s="1"/>
  <c r="Z590" i="4"/>
  <c r="AA590" i="4" s="1"/>
  <c r="AG590" i="4"/>
  <c r="Z592" i="4"/>
  <c r="AA592" i="4" s="1"/>
  <c r="R581" i="4"/>
  <c r="Q581" i="4" s="1"/>
  <c r="T581" i="4" s="1"/>
  <c r="R582" i="4"/>
  <c r="Q582" i="4" s="1"/>
  <c r="T582" i="4" s="1"/>
  <c r="Z582" i="4"/>
  <c r="AA582" i="4" s="1"/>
  <c r="R583" i="4"/>
  <c r="Q583" i="4" s="1"/>
  <c r="T583" i="4" s="1"/>
  <c r="Z581" i="4"/>
  <c r="AA581" i="4" s="1"/>
  <c r="R580" i="4"/>
  <c r="Q580" i="4" s="1"/>
  <c r="T580" i="4" s="1"/>
  <c r="Z579" i="4"/>
  <c r="AA579" i="4" s="1"/>
  <c r="R584" i="4"/>
  <c r="Q584" i="4" s="1"/>
  <c r="T584" i="4" s="1"/>
  <c r="Z585" i="4"/>
  <c r="AA585" i="4" s="1"/>
  <c r="R579" i="4"/>
  <c r="Q579" i="4" s="1"/>
  <c r="T579" i="4" s="1"/>
  <c r="Z583" i="4"/>
  <c r="AA583" i="4" s="1"/>
  <c r="Z586" i="4"/>
  <c r="AA586" i="4" s="1"/>
  <c r="R585" i="4"/>
  <c r="Q585" i="4" s="1"/>
  <c r="Z580" i="4"/>
  <c r="AA580" i="4" s="1"/>
  <c r="Z584" i="4"/>
  <c r="AA584" i="4" s="1"/>
  <c r="R586" i="4"/>
  <c r="Q586" i="4" s="1"/>
  <c r="Z567" i="4"/>
  <c r="AA567" i="4" s="1"/>
  <c r="R562" i="4"/>
  <c r="Q562" i="4" s="1"/>
  <c r="T562" i="4" s="1"/>
  <c r="R578" i="4"/>
  <c r="Q578" i="4" s="1"/>
  <c r="R563" i="4"/>
  <c r="Q563" i="4" s="1"/>
  <c r="T563" i="4" s="1"/>
  <c r="Z578" i="4"/>
  <c r="AA578" i="4" s="1"/>
  <c r="Z574" i="4"/>
  <c r="AA574" i="4" s="1"/>
  <c r="Z566" i="4"/>
  <c r="AA566" i="4" s="1"/>
  <c r="R564" i="4"/>
  <c r="Q564" i="4" s="1"/>
  <c r="T564" i="4" s="1"/>
  <c r="R565" i="4"/>
  <c r="Q565" i="4" s="1"/>
  <c r="T565" i="4" s="1"/>
  <c r="Z573" i="4"/>
  <c r="AA573" i="4" s="1"/>
  <c r="R566" i="4"/>
  <c r="Q566" i="4" s="1"/>
  <c r="T566" i="4" s="1"/>
  <c r="Z568" i="4"/>
  <c r="AA568" i="4" s="1"/>
  <c r="R567" i="4"/>
  <c r="Q567" i="4" s="1"/>
  <c r="T567" i="4" s="1"/>
  <c r="Z577" i="4"/>
  <c r="AA577" i="4" s="1"/>
  <c r="Z572" i="4"/>
  <c r="AA572" i="4" s="1"/>
  <c r="Z565" i="4"/>
  <c r="AA565" i="4" s="1"/>
  <c r="R568" i="4"/>
  <c r="Q568" i="4" s="1"/>
  <c r="T568" i="4" s="1"/>
  <c r="R569" i="4"/>
  <c r="Q569" i="4" s="1"/>
  <c r="T569" i="4" s="1"/>
  <c r="Z571" i="4"/>
  <c r="AA571" i="4" s="1"/>
  <c r="R570" i="4"/>
  <c r="Q570" i="4" s="1"/>
  <c r="T570" i="4" s="1"/>
  <c r="R571" i="4"/>
  <c r="Q571" i="4" s="1"/>
  <c r="T571" i="4" s="1"/>
  <c r="Z576" i="4"/>
  <c r="AA576" i="4" s="1"/>
  <c r="Z570" i="4"/>
  <c r="AA570" i="4" s="1"/>
  <c r="Z564" i="4"/>
  <c r="AA564" i="4" s="1"/>
  <c r="Z560" i="4"/>
  <c r="AA560" i="4" s="1"/>
  <c r="R572" i="4"/>
  <c r="Q572" i="4" s="1"/>
  <c r="T572" i="4" s="1"/>
  <c r="Z563" i="4"/>
  <c r="AA563" i="4" s="1"/>
  <c r="Z561" i="4"/>
  <c r="AA561" i="4" s="1"/>
  <c r="R573" i="4"/>
  <c r="Q573" i="4" s="1"/>
  <c r="T573" i="4" s="1"/>
  <c r="Z575" i="4"/>
  <c r="AA575" i="4" s="1"/>
  <c r="Z569" i="4"/>
  <c r="AA569" i="4" s="1"/>
  <c r="Z562" i="4"/>
  <c r="AA562" i="4" s="1"/>
  <c r="R560" i="4"/>
  <c r="Q560" i="4" s="1"/>
  <c r="T560" i="4" s="1"/>
  <c r="R561" i="4"/>
  <c r="Q561" i="4" s="1"/>
  <c r="T561" i="4" s="1"/>
  <c r="R577" i="4"/>
  <c r="Q577" i="4" s="1"/>
  <c r="R57" i="4"/>
  <c r="Q57" i="4" s="1"/>
  <c r="T57" i="4" s="1"/>
  <c r="AF13" i="4"/>
  <c r="AG13" i="4" s="1"/>
  <c r="BH13" i="4" s="1"/>
  <c r="AF29" i="4"/>
  <c r="AG29" i="4" s="1"/>
  <c r="AF61" i="4"/>
  <c r="AG61" i="4" s="1"/>
  <c r="AF189" i="4"/>
  <c r="AG189" i="4" s="1"/>
  <c r="AF253" i="4"/>
  <c r="AG253" i="4" s="1"/>
  <c r="BH253" i="4" s="1"/>
  <c r="AF269" i="4"/>
  <c r="AG269" i="4" s="1"/>
  <c r="AF285" i="4"/>
  <c r="AG285" i="4" s="1"/>
  <c r="AF301" i="4"/>
  <c r="AG301" i="4" s="1"/>
  <c r="AF317" i="4"/>
  <c r="AG317" i="4" s="1"/>
  <c r="AF333" i="4"/>
  <c r="AG333" i="4" s="1"/>
  <c r="AF349" i="4"/>
  <c r="AG349"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Z527" i="4"/>
  <c r="Z543" i="4"/>
  <c r="AF316" i="4"/>
  <c r="AG316" i="4" s="1"/>
  <c r="Z222" i="4"/>
  <c r="AA222" i="4" s="1"/>
  <c r="Z478" i="4"/>
  <c r="AA478" i="4" s="1"/>
  <c r="AF14" i="4"/>
  <c r="AG14" i="4" s="1"/>
  <c r="AF30" i="4"/>
  <c r="AG30" i="4" s="1"/>
  <c r="AF46" i="4"/>
  <c r="AG46" i="4" s="1"/>
  <c r="AF62" i="4"/>
  <c r="AG62" i="4" s="1"/>
  <c r="AF78" i="4"/>
  <c r="AG78" i="4" s="1"/>
  <c r="BH78" i="4" s="1"/>
  <c r="AF94" i="4"/>
  <c r="AG94" i="4" s="1"/>
  <c r="AF174" i="4"/>
  <c r="AG174" i="4" s="1"/>
  <c r="AF190" i="4"/>
  <c r="AG190" i="4" s="1"/>
  <c r="AF254" i="4"/>
  <c r="AG254" i="4" s="1"/>
  <c r="BH254" i="4" s="1"/>
  <c r="AF270" i="4"/>
  <c r="AG270" i="4" s="1"/>
  <c r="AF286" i="4"/>
  <c r="AG286" i="4" s="1"/>
  <c r="AF302" i="4"/>
  <c r="AG302" i="4" s="1"/>
  <c r="AF318" i="4"/>
  <c r="AG318" i="4" s="1"/>
  <c r="AF334" i="4"/>
  <c r="AG334" i="4" s="1"/>
  <c r="AF350" i="4"/>
  <c r="AG350" i="4" s="1"/>
  <c r="AG414" i="4"/>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Z528" i="4"/>
  <c r="Z544" i="4"/>
  <c r="AF15" i="4"/>
  <c r="AG15" i="4" s="1"/>
  <c r="AF31" i="4"/>
  <c r="AG31" i="4" s="1"/>
  <c r="AF47" i="4"/>
  <c r="AG47" i="4" s="1"/>
  <c r="AF63" i="4"/>
  <c r="AG63" i="4" s="1"/>
  <c r="AF175" i="4"/>
  <c r="AG175" i="4" s="1"/>
  <c r="AF191" i="4"/>
  <c r="AG191" i="4" s="1"/>
  <c r="AG207" i="4"/>
  <c r="AF255" i="4"/>
  <c r="AG255" i="4" s="1"/>
  <c r="BH255" i="4" s="1"/>
  <c r="AF271" i="4"/>
  <c r="AG271" i="4" s="1"/>
  <c r="AF303" i="4"/>
  <c r="AG303" i="4" s="1"/>
  <c r="AF319" i="4"/>
  <c r="AG319" i="4" s="1"/>
  <c r="AF335" i="4"/>
  <c r="AG335" i="4" s="1"/>
  <c r="AF351" i="4"/>
  <c r="AG351" i="4" s="1"/>
  <c r="AF431" i="4"/>
  <c r="AG431" i="4" s="1"/>
  <c r="AF463" i="4"/>
  <c r="AG463" i="4" s="1"/>
  <c r="AF479" i="4"/>
  <c r="AG479" i="4" s="1"/>
  <c r="AF495" i="4"/>
  <c r="AG495" i="4" s="1"/>
  <c r="AF511" i="4"/>
  <c r="AG511" i="4" s="1"/>
  <c r="AF527" i="4"/>
  <c r="AG527"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Z529" i="4"/>
  <c r="Z545" i="4"/>
  <c r="Z3" i="4"/>
  <c r="AA3" i="4" s="1"/>
  <c r="AF12" i="4"/>
  <c r="AG12" i="4" s="1"/>
  <c r="BH12" i="4" s="1"/>
  <c r="AF300" i="4"/>
  <c r="AG300" i="4" s="1"/>
  <c r="Z238" i="4"/>
  <c r="AA238" i="4" s="1"/>
  <c r="Z462" i="4"/>
  <c r="AA462" i="4" s="1"/>
  <c r="AF16" i="4"/>
  <c r="AG16" i="4" s="1"/>
  <c r="AF48" i="4"/>
  <c r="AG48" i="4" s="1"/>
  <c r="AF64" i="4"/>
  <c r="AG64" i="4" s="1"/>
  <c r="AF80" i="4"/>
  <c r="AG80" i="4" s="1"/>
  <c r="AF96" i="4"/>
  <c r="AG96" i="4" s="1"/>
  <c r="AF192" i="4"/>
  <c r="AG192" i="4" s="1"/>
  <c r="AG240" i="4"/>
  <c r="AF256" i="4"/>
  <c r="AG256" i="4" s="1"/>
  <c r="BH256" i="4" s="1"/>
  <c r="AF272" i="4"/>
  <c r="AG272" i="4" s="1"/>
  <c r="AF288" i="4"/>
  <c r="AG288" i="4" s="1"/>
  <c r="AF304" i="4"/>
  <c r="AG304" i="4" s="1"/>
  <c r="AF320" i="4"/>
  <c r="AG320" i="4" s="1"/>
  <c r="AF336" i="4"/>
  <c r="AG336" i="4" s="1"/>
  <c r="AF352" i="4"/>
  <c r="AG352" i="4" s="1"/>
  <c r="AF416" i="4"/>
  <c r="AG416" i="4" s="1"/>
  <c r="AF432" i="4"/>
  <c r="AG432" i="4" s="1"/>
  <c r="AF464" i="4"/>
  <c r="AG464" i="4" s="1"/>
  <c r="AF480" i="4"/>
  <c r="AG480" i="4" s="1"/>
  <c r="AF496" i="4"/>
  <c r="AG496" i="4" s="1"/>
  <c r="AF512" i="4"/>
  <c r="AG512" i="4" s="1"/>
  <c r="AF528" i="4"/>
  <c r="AG528"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Z530" i="4"/>
  <c r="Z546" i="4"/>
  <c r="AF44" i="4"/>
  <c r="AG44" i="4" s="1"/>
  <c r="AF252" i="4"/>
  <c r="AG252" i="4" s="1"/>
  <c r="BH252" i="4" s="1"/>
  <c r="Z174" i="4"/>
  <c r="AA174" i="4" s="1"/>
  <c r="Z382" i="4"/>
  <c r="AA382" i="4" s="1"/>
  <c r="AF17" i="4"/>
  <c r="AG17" i="4" s="1"/>
  <c r="BH17" i="4" s="1"/>
  <c r="AF33" i="4"/>
  <c r="AG33" i="4" s="1"/>
  <c r="AF81" i="4"/>
  <c r="AG81" i="4" s="1"/>
  <c r="AF97" i="4"/>
  <c r="AG97" i="4" s="1"/>
  <c r="AG129" i="4"/>
  <c r="AF177" i="4"/>
  <c r="AG177" i="4" s="1"/>
  <c r="AF193" i="4"/>
  <c r="AG193" i="4" s="1"/>
  <c r="AF257" i="4"/>
  <c r="AG257" i="4" s="1"/>
  <c r="BH257" i="4" s="1"/>
  <c r="AF273" i="4"/>
  <c r="AG273" i="4" s="1"/>
  <c r="AF289" i="4"/>
  <c r="AG289" i="4" s="1"/>
  <c r="AF305" i="4"/>
  <c r="AG305" i="4" s="1"/>
  <c r="AF321" i="4"/>
  <c r="AG321" i="4" s="1"/>
  <c r="AF337" i="4"/>
  <c r="AG337" i="4" s="1"/>
  <c r="AF353" i="4"/>
  <c r="AG353" i="4" s="1"/>
  <c r="AF417" i="4"/>
  <c r="AG417" i="4" s="1"/>
  <c r="AF433" i="4"/>
  <c r="AG433" i="4" s="1"/>
  <c r="AF465" i="4"/>
  <c r="AG465" i="4" s="1"/>
  <c r="AF481" i="4"/>
  <c r="AG481" i="4" s="1"/>
  <c r="AF497" i="4"/>
  <c r="AG497" i="4" s="1"/>
  <c r="AF513" i="4"/>
  <c r="AG513" i="4" s="1"/>
  <c r="AF529" i="4"/>
  <c r="AG529"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Z531" i="4"/>
  <c r="Z547" i="4"/>
  <c r="AF76" i="4"/>
  <c r="AG76" i="4" s="1"/>
  <c r="Z30" i="4"/>
  <c r="AA30" i="4" s="1"/>
  <c r="AF18" i="4"/>
  <c r="AG18" i="4" s="1"/>
  <c r="AF50" i="4"/>
  <c r="AG50" i="4" s="1"/>
  <c r="AF98" i="4"/>
  <c r="AG98" i="4" s="1"/>
  <c r="AF178" i="4"/>
  <c r="AG178" i="4" s="1"/>
  <c r="AF194" i="4"/>
  <c r="AG194" i="4" s="1"/>
  <c r="AG226" i="4"/>
  <c r="AF258" i="4"/>
  <c r="AG258" i="4" s="1"/>
  <c r="BH258" i="4" s="1"/>
  <c r="AF274" i="4"/>
  <c r="AG274" i="4" s="1"/>
  <c r="AF290" i="4"/>
  <c r="AG290" i="4" s="1"/>
  <c r="AF306" i="4"/>
  <c r="AG306" i="4" s="1"/>
  <c r="AF322" i="4"/>
  <c r="AG322" i="4" s="1"/>
  <c r="AF338" i="4"/>
  <c r="AG338" i="4" s="1"/>
  <c r="AF354" i="4"/>
  <c r="AG354" i="4" s="1"/>
  <c r="AF418" i="4"/>
  <c r="AG418" i="4" s="1"/>
  <c r="AF434" i="4"/>
  <c r="AG434" i="4" s="1"/>
  <c r="AF466" i="4"/>
  <c r="AG466" i="4" s="1"/>
  <c r="AF482" i="4"/>
  <c r="AG482" i="4" s="1"/>
  <c r="AF498" i="4"/>
  <c r="AG498" i="4" s="1"/>
  <c r="AF514" i="4"/>
  <c r="AG514" i="4" s="1"/>
  <c r="AF530" i="4"/>
  <c r="AG530" i="4" s="1"/>
  <c r="Z4" i="4"/>
  <c r="AA4" i="4" s="1"/>
  <c r="Z20" i="4"/>
  <c r="AA20" i="4" s="1"/>
  <c r="Z36" i="4"/>
  <c r="AA36" i="4" s="1"/>
  <c r="Z52" i="4"/>
  <c r="AA52" i="4" s="1"/>
  <c r="Z68" i="4"/>
  <c r="AA68" i="4" s="1"/>
  <c r="Z84" i="4"/>
  <c r="AA84" i="4" s="1"/>
  <c r="Z100" i="4"/>
  <c r="AA100" i="4" s="1"/>
  <c r="Z116" i="4"/>
  <c r="AA116" i="4" s="1"/>
  <c r="Z132" i="4"/>
  <c r="AA132" i="4" s="1"/>
  <c r="Z148" i="4"/>
  <c r="AA148" i="4" s="1"/>
  <c r="BH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Z532" i="4"/>
  <c r="Z548" i="4"/>
  <c r="BE548" i="4" s="1"/>
  <c r="Z14" i="4"/>
  <c r="AA14" i="4" s="1"/>
  <c r="Z270" i="4"/>
  <c r="AA270" i="4" s="1"/>
  <c r="Z510" i="4"/>
  <c r="AA510" i="4" s="1"/>
  <c r="AF19" i="4"/>
  <c r="AG19" i="4" s="1"/>
  <c r="BH19" i="4" s="1"/>
  <c r="AF35" i="4"/>
  <c r="AG35" i="4" s="1"/>
  <c r="AF51" i="4"/>
  <c r="AG51" i="4" s="1"/>
  <c r="AF99" i="4"/>
  <c r="AG99" i="4" s="1"/>
  <c r="AF163" i="4"/>
  <c r="AG163" i="4" s="1"/>
  <c r="BH163" i="4" s="1"/>
  <c r="AF179" i="4"/>
  <c r="AG179" i="4" s="1"/>
  <c r="AF195" i="4"/>
  <c r="AG195" i="4" s="1"/>
  <c r="AG227" i="4"/>
  <c r="AF259" i="4"/>
  <c r="AG259" i="4" s="1"/>
  <c r="AF275" i="4"/>
  <c r="AG275" i="4" s="1"/>
  <c r="AF291" i="4"/>
  <c r="AG291" i="4" s="1"/>
  <c r="AF307" i="4"/>
  <c r="AG307" i="4" s="1"/>
  <c r="AF323" i="4"/>
  <c r="AG323" i="4" s="1"/>
  <c r="AF339" i="4"/>
  <c r="AG339" i="4" s="1"/>
  <c r="AF355" i="4"/>
  <c r="AG355" i="4" s="1"/>
  <c r="AF419" i="4"/>
  <c r="AG419" i="4" s="1"/>
  <c r="AF435" i="4"/>
  <c r="AG435" i="4" s="1"/>
  <c r="AF451" i="4"/>
  <c r="AG451" i="4" s="1"/>
  <c r="AF467" i="4"/>
  <c r="AG467" i="4" s="1"/>
  <c r="AF483" i="4"/>
  <c r="AG483" i="4" s="1"/>
  <c r="AF499" i="4"/>
  <c r="AG499" i="4" s="1"/>
  <c r="AF515" i="4"/>
  <c r="AG515" i="4" s="1"/>
  <c r="AF531" i="4"/>
  <c r="AG531" i="4" s="1"/>
  <c r="Z5" i="4"/>
  <c r="AA5" i="4" s="1"/>
  <c r="Z21" i="4"/>
  <c r="AA21" i="4" s="1"/>
  <c r="Z53" i="4"/>
  <c r="AA53" i="4" s="1"/>
  <c r="Z85" i="4"/>
  <c r="AA85" i="4" s="1"/>
  <c r="Z101" i="4"/>
  <c r="AA101" i="4" s="1"/>
  <c r="Z117" i="4"/>
  <c r="AA117" i="4" s="1"/>
  <c r="BH117" i="4" s="1"/>
  <c r="Z149" i="4"/>
  <c r="AA149" i="4" s="1"/>
  <c r="Z181" i="4"/>
  <c r="AA181" i="4" s="1"/>
  <c r="Z213" i="4"/>
  <c r="AA213" i="4" s="1"/>
  <c r="BH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Z533" i="4"/>
  <c r="Z549" i="4"/>
  <c r="AA549" i="4" s="1"/>
  <c r="Z62" i="4"/>
  <c r="AA62" i="4" s="1"/>
  <c r="Z398" i="4"/>
  <c r="AA398" i="4" s="1"/>
  <c r="AF4" i="4"/>
  <c r="AG4" i="4" s="1"/>
  <c r="AF20" i="4"/>
  <c r="AG20" i="4" s="1"/>
  <c r="AF36" i="4"/>
  <c r="AG36" i="4" s="1"/>
  <c r="AF52" i="4"/>
  <c r="AG52" i="4" s="1"/>
  <c r="AF68" i="4"/>
  <c r="AG68" i="4" s="1"/>
  <c r="AF84" i="4"/>
  <c r="AG84" i="4" s="1"/>
  <c r="AF100" i="4"/>
  <c r="AG100" i="4" s="1"/>
  <c r="AG132" i="4"/>
  <c r="AF180" i="4"/>
  <c r="AG180" i="4" s="1"/>
  <c r="AG228" i="4"/>
  <c r="AF260" i="4"/>
  <c r="AG260" i="4" s="1"/>
  <c r="AF276" i="4"/>
  <c r="AG276" i="4" s="1"/>
  <c r="AF292" i="4"/>
  <c r="AG292" i="4" s="1"/>
  <c r="AF308" i="4"/>
  <c r="AG308" i="4" s="1"/>
  <c r="AF324" i="4"/>
  <c r="AG324" i="4" s="1"/>
  <c r="AF340" i="4"/>
  <c r="AG340" i="4" s="1"/>
  <c r="AF356" i="4"/>
  <c r="AG356" i="4" s="1"/>
  <c r="AG372" i="4"/>
  <c r="AG404" i="4"/>
  <c r="AF436" i="4"/>
  <c r="AG436" i="4" s="1"/>
  <c r="AF452" i="4"/>
  <c r="AG452" i="4" s="1"/>
  <c r="AF468" i="4"/>
  <c r="AG468" i="4" s="1"/>
  <c r="AF484" i="4"/>
  <c r="AG484" i="4" s="1"/>
  <c r="AF500" i="4"/>
  <c r="AG500" i="4" s="1"/>
  <c r="AF516" i="4"/>
  <c r="AG516" i="4" s="1"/>
  <c r="AF532" i="4"/>
  <c r="AG532"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BH406" i="4" s="1"/>
  <c r="Z438" i="4"/>
  <c r="AA438" i="4" s="1"/>
  <c r="Z454" i="4"/>
  <c r="AA454" i="4" s="1"/>
  <c r="Z470" i="4"/>
  <c r="AA470" i="4" s="1"/>
  <c r="Z486" i="4"/>
  <c r="AA486" i="4" s="1"/>
  <c r="Z502" i="4"/>
  <c r="AA502" i="4" s="1"/>
  <c r="Z518" i="4"/>
  <c r="Z534" i="4"/>
  <c r="Z550" i="4"/>
  <c r="AA550" i="4" s="1"/>
  <c r="AF92" i="4"/>
  <c r="AG92" i="4" s="1"/>
  <c r="BH92" i="4" s="1"/>
  <c r="AF348" i="4"/>
  <c r="AG348" i="4" s="1"/>
  <c r="Z206" i="4"/>
  <c r="AA206" i="4" s="1"/>
  <c r="Z446" i="4"/>
  <c r="AA446" i="4" s="1"/>
  <c r="AF5" i="4"/>
  <c r="AG5" i="4" s="1"/>
  <c r="AF21" i="4"/>
  <c r="AG21" i="4" s="1"/>
  <c r="AF37" i="4"/>
  <c r="AG37" i="4" s="1"/>
  <c r="BH37" i="4" s="1"/>
  <c r="AF53" i="4"/>
  <c r="AG53" i="4" s="1"/>
  <c r="AF85" i="4"/>
  <c r="AG85" i="4" s="1"/>
  <c r="AF101" i="4"/>
  <c r="AG101" i="4" s="1"/>
  <c r="AG149" i="4"/>
  <c r="AF181" i="4"/>
  <c r="AG181" i="4" s="1"/>
  <c r="AF261" i="4"/>
  <c r="AG261" i="4" s="1"/>
  <c r="AF277" i="4"/>
  <c r="AG277" i="4" s="1"/>
  <c r="AF293" i="4"/>
  <c r="AG293" i="4" s="1"/>
  <c r="AF309" i="4"/>
  <c r="AG309" i="4" s="1"/>
  <c r="AF325" i="4"/>
  <c r="AG325" i="4" s="1"/>
  <c r="AF341" i="4"/>
  <c r="AG341" i="4" s="1"/>
  <c r="AF357" i="4"/>
  <c r="AG357" i="4" s="1"/>
  <c r="AF437" i="4"/>
  <c r="AG437" i="4" s="1"/>
  <c r="AF453" i="4"/>
  <c r="AG453" i="4" s="1"/>
  <c r="AF469" i="4"/>
  <c r="AG469" i="4" s="1"/>
  <c r="AF485" i="4"/>
  <c r="AG485" i="4" s="1"/>
  <c r="AF501" i="4"/>
  <c r="AG501" i="4" s="1"/>
  <c r="AF517" i="4"/>
  <c r="AG517" i="4" s="1"/>
  <c r="AF533" i="4"/>
  <c r="AG533" i="4" s="1"/>
  <c r="Z7" i="4"/>
  <c r="AA7" i="4" s="1"/>
  <c r="Z39" i="4"/>
  <c r="AA39" i="4" s="1"/>
  <c r="Z55" i="4"/>
  <c r="AA55" i="4" s="1"/>
  <c r="Z87" i="4"/>
  <c r="AA87"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Z551" i="4"/>
  <c r="AA551" i="4" s="1"/>
  <c r="AF188" i="4"/>
  <c r="AG188" i="4" s="1"/>
  <c r="AF428" i="4"/>
  <c r="AG428" i="4" s="1"/>
  <c r="Z94" i="4"/>
  <c r="AA94" i="4" s="1"/>
  <c r="Z286" i="4"/>
  <c r="AA286" i="4" s="1"/>
  <c r="Z494" i="4"/>
  <c r="AA494" i="4" s="1"/>
  <c r="AF6" i="4"/>
  <c r="AG6" i="4" s="1"/>
  <c r="AF22" i="4"/>
  <c r="AG22" i="4" s="1"/>
  <c r="AF38" i="4"/>
  <c r="AG38" i="4" s="1"/>
  <c r="AF54" i="4"/>
  <c r="AG54" i="4" s="1"/>
  <c r="AF70" i="4"/>
  <c r="AG70" i="4" s="1"/>
  <c r="AF102" i="4"/>
  <c r="AG102" i="4" s="1"/>
  <c r="AG150" i="4"/>
  <c r="AF166" i="4"/>
  <c r="AG166" i="4" s="1"/>
  <c r="BH166" i="4" s="1"/>
  <c r="AF182" i="4"/>
  <c r="AG182" i="4" s="1"/>
  <c r="AG214" i="4"/>
  <c r="AF262" i="4"/>
  <c r="AG262" i="4" s="1"/>
  <c r="AF278" i="4"/>
  <c r="AG278" i="4" s="1"/>
  <c r="AF294" i="4"/>
  <c r="AG294" i="4" s="1"/>
  <c r="AF310" i="4"/>
  <c r="AG310" i="4" s="1"/>
  <c r="AF326" i="4"/>
  <c r="AG326" i="4" s="1"/>
  <c r="AF342" i="4"/>
  <c r="AG342" i="4" s="1"/>
  <c r="AF358" i="4"/>
  <c r="AG358"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BH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Z46" i="4"/>
  <c r="AA46" i="4" s="1"/>
  <c r="Z414" i="4"/>
  <c r="AA414" i="4" s="1"/>
  <c r="AF7" i="4"/>
  <c r="AG7" i="4" s="1"/>
  <c r="AF39" i="4"/>
  <c r="AG39" i="4" s="1"/>
  <c r="AF55" i="4"/>
  <c r="AG55" i="4" s="1"/>
  <c r="AF87" i="4"/>
  <c r="AG87" i="4" s="1"/>
  <c r="AF103" i="4"/>
  <c r="AG103" i="4" s="1"/>
  <c r="BH103" i="4" s="1"/>
  <c r="AG151" i="4"/>
  <c r="AF183" i="4"/>
  <c r="AG183" i="4" s="1"/>
  <c r="AG231" i="4"/>
  <c r="AG247" i="4"/>
  <c r="AF263" i="4"/>
  <c r="AG263" i="4" s="1"/>
  <c r="AF295" i="4"/>
  <c r="AG295" i="4" s="1"/>
  <c r="AF311" i="4"/>
  <c r="AG311" i="4" s="1"/>
  <c r="AF327" i="4"/>
  <c r="AG327" i="4" s="1"/>
  <c r="AF343" i="4"/>
  <c r="AG343" i="4" s="1"/>
  <c r="AF359" i="4"/>
  <c r="AG359" i="4" s="1"/>
  <c r="AG375" i="4"/>
  <c r="AF439" i="4"/>
  <c r="AG439" i="4" s="1"/>
  <c r="AF455" i="4"/>
  <c r="AG455" i="4" s="1"/>
  <c r="AF471" i="4"/>
  <c r="AG471" i="4" s="1"/>
  <c r="AF487" i="4"/>
  <c r="AG487" i="4" s="1"/>
  <c r="AF503" i="4"/>
  <c r="AG503" i="4" s="1"/>
  <c r="AF519" i="4"/>
  <c r="AG519" i="4" s="1"/>
  <c r="AF535" i="4"/>
  <c r="AG535"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Z539" i="4"/>
  <c r="AF492" i="4"/>
  <c r="AG492" i="4" s="1"/>
  <c r="Z190" i="4"/>
  <c r="AA190" i="4" s="1"/>
  <c r="Z430" i="4"/>
  <c r="AA430" i="4" s="1"/>
  <c r="AF8" i="4"/>
  <c r="AG8" i="4" s="1"/>
  <c r="AF24" i="4"/>
  <c r="AG24" i="4" s="1"/>
  <c r="AF40" i="4"/>
  <c r="AG40" i="4" s="1"/>
  <c r="AF56" i="4"/>
  <c r="AG56" i="4" s="1"/>
  <c r="AF72" i="4"/>
  <c r="AG72" i="4" s="1"/>
  <c r="AF88" i="4"/>
  <c r="AG88" i="4" s="1"/>
  <c r="AF104" i="4"/>
  <c r="AG104" i="4" s="1"/>
  <c r="AF184" i="4"/>
  <c r="AG184" i="4" s="1"/>
  <c r="AF248" i="4"/>
  <c r="AG248" i="4" s="1"/>
  <c r="AF264" i="4"/>
  <c r="AG264" i="4" s="1"/>
  <c r="AF296" i="4"/>
  <c r="AG296" i="4" s="1"/>
  <c r="AF312" i="4"/>
  <c r="AG312" i="4" s="1"/>
  <c r="AF344" i="4"/>
  <c r="AG344" i="4" s="1"/>
  <c r="AF360" i="4"/>
  <c r="AG360" i="4" s="1"/>
  <c r="AG408" i="4"/>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Z556" i="4"/>
  <c r="AF60" i="4"/>
  <c r="AG60" i="4" s="1"/>
  <c r="AF268" i="4"/>
  <c r="AG268" i="4" s="1"/>
  <c r="AF460" i="4"/>
  <c r="AG460" i="4" s="1"/>
  <c r="Z126" i="4"/>
  <c r="AA126" i="4" s="1"/>
  <c r="Z334" i="4"/>
  <c r="AA334" i="4" s="1"/>
  <c r="AF25" i="4"/>
  <c r="AG25" i="4" s="1"/>
  <c r="AF57" i="4"/>
  <c r="AG57" i="4" s="1"/>
  <c r="AF73" i="4"/>
  <c r="AG73" i="4" s="1"/>
  <c r="AF89" i="4"/>
  <c r="AG89" i="4" s="1"/>
  <c r="AF105" i="4"/>
  <c r="AG105" i="4" s="1"/>
  <c r="AF185" i="4"/>
  <c r="AG185" i="4" s="1"/>
  <c r="AG233" i="4"/>
  <c r="AF249" i="4"/>
  <c r="AG249" i="4" s="1"/>
  <c r="AF265" i="4"/>
  <c r="AG265" i="4" s="1"/>
  <c r="AF297" i="4"/>
  <c r="AG297" i="4" s="1"/>
  <c r="AF313" i="4"/>
  <c r="AG313" i="4" s="1"/>
  <c r="AF345" i="4"/>
  <c r="AG345" i="4" s="1"/>
  <c r="AF361" i="4"/>
  <c r="AG361"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87" i="4"/>
  <c r="AA187" i="4" s="1"/>
  <c r="Z203" i="4"/>
  <c r="AA203" i="4" s="1"/>
  <c r="Z219" i="4"/>
  <c r="AA219" i="4" s="1"/>
  <c r="Z235" i="4"/>
  <c r="AA235" i="4" s="1"/>
  <c r="BH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F28" i="4"/>
  <c r="AG28" i="4" s="1"/>
  <c r="AF284" i="4"/>
  <c r="AG284" i="4" s="1"/>
  <c r="AF476" i="4"/>
  <c r="AG476" i="4" s="1"/>
  <c r="Z350" i="4"/>
  <c r="AA350" i="4" s="1"/>
  <c r="AF10" i="4"/>
  <c r="AG10" i="4" s="1"/>
  <c r="AF26" i="4"/>
  <c r="AG26" i="4" s="1"/>
  <c r="AF42" i="4"/>
  <c r="AG42" i="4" s="1"/>
  <c r="AG122" i="4"/>
  <c r="AF186" i="4"/>
  <c r="AG186" i="4" s="1"/>
  <c r="AF250" i="4"/>
  <c r="AG250" i="4" s="1"/>
  <c r="AF266" i="4"/>
  <c r="AG266" i="4" s="1"/>
  <c r="AF298" i="4"/>
  <c r="AG298" i="4" s="1"/>
  <c r="AF314" i="4"/>
  <c r="AG314" i="4" s="1"/>
  <c r="AF330" i="4"/>
  <c r="AG330" i="4" s="1"/>
  <c r="AK330" i="4" s="1"/>
  <c r="AF346" i="4"/>
  <c r="AG346" i="4" s="1"/>
  <c r="AF362" i="4"/>
  <c r="AG362" i="4" s="1"/>
  <c r="AF458" i="4"/>
  <c r="AG458" i="4" s="1"/>
  <c r="AF474" i="4"/>
  <c r="AG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Z284" i="4"/>
  <c r="AA284" i="4" s="1"/>
  <c r="Z300" i="4"/>
  <c r="AA300" i="4" s="1"/>
  <c r="Z316" i="4"/>
  <c r="AA316" i="4" s="1"/>
  <c r="Z332" i="4"/>
  <c r="AA332" i="4" s="1"/>
  <c r="Z348" i="4"/>
  <c r="AA348" i="4" s="1"/>
  <c r="Z380" i="4"/>
  <c r="AA380" i="4" s="1"/>
  <c r="BH380" i="4" s="1"/>
  <c r="Z396" i="4"/>
  <c r="AA396" i="4" s="1"/>
  <c r="Z412" i="4"/>
  <c r="AA412" i="4" s="1"/>
  <c r="Z428" i="4"/>
  <c r="AA428" i="4" s="1"/>
  <c r="Z460" i="4"/>
  <c r="AA460" i="4" s="1"/>
  <c r="Z476" i="4"/>
  <c r="AA476" i="4" s="1"/>
  <c r="Z492" i="4"/>
  <c r="AA492" i="4" s="1"/>
  <c r="Z508" i="4"/>
  <c r="AA508" i="4" s="1"/>
  <c r="AG204" i="4"/>
  <c r="Z142" i="4"/>
  <c r="AA142" i="4" s="1"/>
  <c r="AF11" i="4"/>
  <c r="AG11" i="4" s="1"/>
  <c r="AF27" i="4"/>
  <c r="AG27" i="4" s="1"/>
  <c r="AF43" i="4"/>
  <c r="AG43" i="4" s="1"/>
  <c r="BH43" i="4" s="1"/>
  <c r="AF59" i="4"/>
  <c r="AG59" i="4" s="1"/>
  <c r="AF75" i="4"/>
  <c r="AG75" i="4" s="1"/>
  <c r="AF187" i="4"/>
  <c r="AG187" i="4" s="1"/>
  <c r="AF251" i="4"/>
  <c r="AG251" i="4" s="1"/>
  <c r="BH251" i="4" s="1"/>
  <c r="AF267" i="4"/>
  <c r="AG267" i="4" s="1"/>
  <c r="AF283" i="4"/>
  <c r="AG283" i="4" s="1"/>
  <c r="AF299" i="4"/>
  <c r="AG299" i="4" s="1"/>
  <c r="AF315" i="4"/>
  <c r="AG315" i="4" s="1"/>
  <c r="AF331" i="4"/>
  <c r="AG331" i="4" s="1"/>
  <c r="AK331" i="4" s="1"/>
  <c r="AF347" i="4"/>
  <c r="AG347" i="4" s="1"/>
  <c r="AF363" i="4"/>
  <c r="AG363" i="4" s="1"/>
  <c r="AG395" i="4"/>
  <c r="AF427" i="4"/>
  <c r="AG427" i="4" s="1"/>
  <c r="AF443" i="4"/>
  <c r="AG443" i="4" s="1"/>
  <c r="AF459" i="4"/>
  <c r="AG459" i="4" s="1"/>
  <c r="AF475" i="4"/>
  <c r="AG475" i="4" s="1"/>
  <c r="AF491" i="4"/>
  <c r="AG491" i="4" s="1"/>
  <c r="AF507" i="4"/>
  <c r="AG507" i="4" s="1"/>
  <c r="AK507" i="4" s="1"/>
  <c r="AF539" i="4"/>
  <c r="AG539" i="4" s="1"/>
  <c r="AK539" i="4" s="1"/>
  <c r="Z29" i="4"/>
  <c r="AA29" i="4" s="1"/>
  <c r="Z61" i="4"/>
  <c r="AA61" i="4" s="1"/>
  <c r="Z125" i="4"/>
  <c r="AA125" i="4" s="1"/>
  <c r="Z141" i="4"/>
  <c r="AA141" i="4" s="1"/>
  <c r="Z189" i="4"/>
  <c r="AA189" i="4" s="1"/>
  <c r="Z205" i="4"/>
  <c r="AA205" i="4" s="1"/>
  <c r="Z221" i="4"/>
  <c r="AA221" i="4" s="1"/>
  <c r="Z237" i="4"/>
  <c r="AA237" i="4" s="1"/>
  <c r="Z269" i="4"/>
  <c r="AA269" i="4" s="1"/>
  <c r="Z285" i="4"/>
  <c r="AA285" i="4" s="1"/>
  <c r="Z301" i="4"/>
  <c r="AA301" i="4" s="1"/>
  <c r="Z317" i="4"/>
  <c r="AA317" i="4" s="1"/>
  <c r="Z333" i="4"/>
  <c r="AA333" i="4" s="1"/>
  <c r="Z349" i="4"/>
  <c r="AA349" i="4" s="1"/>
  <c r="Z381" i="4"/>
  <c r="AA381" i="4" s="1"/>
  <c r="Z397" i="4"/>
  <c r="AA397" i="4" s="1"/>
  <c r="Z413" i="4"/>
  <c r="AA413" i="4" s="1"/>
  <c r="Z429" i="4"/>
  <c r="AA429" i="4" s="1"/>
  <c r="Z445" i="4"/>
  <c r="AA445" i="4" s="1"/>
  <c r="Z461" i="4"/>
  <c r="AA461" i="4" s="1"/>
  <c r="Z477" i="4"/>
  <c r="AA477" i="4" s="1"/>
  <c r="Z493" i="4"/>
  <c r="AA493" i="4" s="1"/>
  <c r="Z509" i="4"/>
  <c r="AA509" i="4" s="1"/>
  <c r="AF332" i="4"/>
  <c r="AG332" i="4" s="1"/>
  <c r="AK332" i="4" s="1"/>
  <c r="AF508" i="4"/>
  <c r="AG508" i="4" s="1"/>
  <c r="Z158" i="4"/>
  <c r="AA158" i="4" s="1"/>
  <c r="Z302" i="4"/>
  <c r="AA302" i="4" s="1"/>
  <c r="Z526" i="4"/>
  <c r="Z318" i="4"/>
  <c r="AA318" i="4" s="1"/>
  <c r="R26" i="4"/>
  <c r="Q26" i="4" s="1"/>
  <c r="T26" i="4" s="1"/>
  <c r="R22" i="4"/>
  <c r="Q22" i="4" s="1"/>
  <c r="T22" i="4" s="1"/>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90" i="18"/>
  <c r="J391" i="18"/>
  <c r="J392" i="18"/>
  <c r="J393" i="18"/>
  <c r="J394" i="18"/>
  <c r="J395" i="18"/>
  <c r="J396" i="18"/>
  <c r="J397" i="18"/>
  <c r="J398" i="18"/>
  <c r="J399" i="18"/>
  <c r="J400" i="18"/>
  <c r="J401" i="18"/>
  <c r="J403" i="18"/>
  <c r="J404" i="18"/>
  <c r="J405" i="18"/>
  <c r="J406" i="18"/>
  <c r="J402" i="18"/>
  <c r="J408" i="18"/>
  <c r="J409" i="18"/>
  <c r="J410" i="18"/>
  <c r="J411" i="18"/>
  <c r="J407" i="18"/>
  <c r="J413" i="18"/>
  <c r="J414" i="18"/>
  <c r="J415" i="18"/>
  <c r="J412" i="18"/>
  <c r="J418" i="18"/>
  <c r="J420" i="18"/>
  <c r="J416" i="18"/>
  <c r="J417" i="18"/>
  <c r="J419" i="18"/>
  <c r="J421" i="18"/>
  <c r="J422" i="18"/>
  <c r="J423" i="18"/>
  <c r="J424" i="18"/>
  <c r="J425" i="18"/>
  <c r="J426" i="18"/>
  <c r="J427" i="18"/>
  <c r="J428" i="18"/>
  <c r="J429" i="18"/>
  <c r="J430" i="18"/>
  <c r="J431" i="18"/>
  <c r="J433" i="18"/>
  <c r="J432"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64" i="18"/>
  <c r="J472" i="18"/>
  <c r="J4" i="18"/>
  <c r="J5" i="18"/>
  <c r="J7" i="18"/>
  <c r="J9" i="18"/>
  <c r="J10" i="18"/>
  <c r="J11" i="18"/>
  <c r="J12" i="18"/>
  <c r="J13" i="18"/>
  <c r="J14" i="18"/>
  <c r="J15" i="18"/>
  <c r="J22" i="18"/>
  <c r="J26" i="18"/>
  <c r="J27" i="18"/>
  <c r="J28" i="18"/>
  <c r="J6" i="18"/>
  <c r="J8" i="18"/>
  <c r="J29" i="18"/>
  <c r="J30" i="18"/>
  <c r="J31" i="18"/>
  <c r="J32" i="18"/>
  <c r="J34" i="18"/>
  <c r="J35" i="18"/>
  <c r="J36" i="18"/>
  <c r="J23" i="18"/>
  <c r="J3" i="18"/>
  <c r="BE624" i="4" l="1"/>
  <c r="BH190" i="4"/>
  <c r="BH225" i="4"/>
  <c r="BH162" i="4"/>
  <c r="BH398" i="4"/>
  <c r="BH429" i="4"/>
  <c r="BH301" i="4"/>
  <c r="BH269" i="4"/>
  <c r="BH116" i="4"/>
  <c r="BH392" i="4"/>
  <c r="BH388" i="4"/>
  <c r="BH348" i="4"/>
  <c r="BH379" i="4"/>
  <c r="BH270" i="4"/>
  <c r="BH285" i="4"/>
  <c r="BE545" i="4"/>
  <c r="BH139" i="4"/>
  <c r="BH224" i="4"/>
  <c r="BH300" i="4"/>
  <c r="BE547" i="4"/>
  <c r="BH413" i="4"/>
  <c r="BE556" i="4"/>
  <c r="BH350" i="4"/>
  <c r="BE546" i="4"/>
  <c r="BH378" i="4"/>
  <c r="BH403" i="4"/>
  <c r="BH238" i="4"/>
  <c r="BH141" i="4"/>
  <c r="BH382" i="4"/>
  <c r="BH126" i="4"/>
  <c r="BH44" i="4"/>
  <c r="BH381" i="4"/>
  <c r="BE526" i="4"/>
  <c r="BE544" i="4"/>
  <c r="BH614" i="4"/>
  <c r="BE486" i="4"/>
  <c r="BH121" i="4"/>
  <c r="BH243" i="4"/>
  <c r="BH318" i="4"/>
  <c r="BH145" i="4"/>
  <c r="BH76" i="4"/>
  <c r="BE496" i="4"/>
  <c r="BH26" i="4"/>
  <c r="BE499" i="4"/>
  <c r="BE626" i="4"/>
  <c r="BH94" i="4"/>
  <c r="BH291" i="4"/>
  <c r="BH236" i="4"/>
  <c r="BH16" i="4"/>
  <c r="BH349" i="4"/>
  <c r="BH494" i="4"/>
  <c r="BE514" i="4"/>
  <c r="BH337" i="4"/>
  <c r="BH317" i="4"/>
  <c r="BH316" i="4"/>
  <c r="BE632" i="4"/>
  <c r="BH632" i="4"/>
  <c r="BE631" i="4"/>
  <c r="BH631" i="4"/>
  <c r="BE636" i="4"/>
  <c r="BH636" i="4"/>
  <c r="BE635" i="4"/>
  <c r="BH635" i="4"/>
  <c r="BE630" i="4"/>
  <c r="BH630" i="4"/>
  <c r="BE634" i="4"/>
  <c r="BH634" i="4"/>
  <c r="BE633" i="4"/>
  <c r="BH633" i="4"/>
  <c r="BE529" i="4"/>
  <c r="BH593" i="4"/>
  <c r="BE599" i="4"/>
  <c r="BE517" i="4"/>
  <c r="BH455" i="4"/>
  <c r="BH87" i="4"/>
  <c r="BH262" i="4"/>
  <c r="BH324" i="4"/>
  <c r="BH400" i="4"/>
  <c r="BH104" i="4"/>
  <c r="BE483" i="4"/>
  <c r="BH395" i="4"/>
  <c r="BH297" i="4"/>
  <c r="BH331" i="4"/>
  <c r="BH264" i="4"/>
  <c r="BH105" i="4"/>
  <c r="BH46" i="4"/>
  <c r="BH483" i="4"/>
  <c r="BH227" i="4"/>
  <c r="BH469" i="4"/>
  <c r="BH467" i="4"/>
  <c r="BH195" i="4"/>
  <c r="BH432" i="4"/>
  <c r="BH96" i="4"/>
  <c r="BE534" i="4"/>
  <c r="BH453" i="4"/>
  <c r="BH179" i="4"/>
  <c r="BE504" i="4"/>
  <c r="BH437" i="4"/>
  <c r="BH39" i="4"/>
  <c r="BH332" i="4"/>
  <c r="BE621" i="4"/>
  <c r="BE498" i="4"/>
  <c r="BH474" i="4"/>
  <c r="BE310" i="4"/>
  <c r="BH389" i="4"/>
  <c r="BH131" i="4"/>
  <c r="BE543" i="4"/>
  <c r="BE500" i="4"/>
  <c r="BH142" i="4"/>
  <c r="BH373" i="4"/>
  <c r="BH394" i="4"/>
  <c r="BH159" i="4"/>
  <c r="BH14" i="4"/>
  <c r="BH140" i="4"/>
  <c r="BH374" i="4"/>
  <c r="BH127" i="4"/>
  <c r="BE487" i="4"/>
  <c r="BH205" i="4"/>
  <c r="BH461" i="4"/>
  <c r="BH219" i="4"/>
  <c r="BH436" i="4"/>
  <c r="BH415" i="4"/>
  <c r="BH232" i="4"/>
  <c r="BH206" i="4"/>
  <c r="BH418" i="4"/>
  <c r="BH241" i="4"/>
  <c r="BH399" i="4"/>
  <c r="BH597" i="4"/>
  <c r="BH222" i="4"/>
  <c r="BH428" i="4"/>
  <c r="BH216" i="4"/>
  <c r="BH6" i="4"/>
  <c r="BH245" i="4"/>
  <c r="BH402" i="4"/>
  <c r="BH383" i="4"/>
  <c r="BH125" i="4"/>
  <c r="BH330" i="4"/>
  <c r="BH377" i="4"/>
  <c r="BE536" i="4"/>
  <c r="BE492" i="4"/>
  <c r="BH29" i="4"/>
  <c r="BH298" i="4"/>
  <c r="BH229" i="4"/>
  <c r="BH372" i="4"/>
  <c r="BE515" i="4"/>
  <c r="BH18" i="4"/>
  <c r="BE513" i="4"/>
  <c r="BH193" i="4"/>
  <c r="BH351" i="4"/>
  <c r="BH407" i="4"/>
  <c r="BH302" i="4"/>
  <c r="BH493" i="4"/>
  <c r="BH22" i="4"/>
  <c r="BH397" i="4"/>
  <c r="BH123" i="4"/>
  <c r="BH294" i="4"/>
  <c r="BH68" i="4"/>
  <c r="BH370" i="4"/>
  <c r="BH177" i="4"/>
  <c r="BH144" i="4"/>
  <c r="BH613" i="4"/>
  <c r="BH363" i="4"/>
  <c r="BH506" i="4"/>
  <c r="BH249" i="4"/>
  <c r="BH408" i="4"/>
  <c r="BH72" i="4"/>
  <c r="BH391" i="4"/>
  <c r="BH7" i="4"/>
  <c r="BH230" i="4"/>
  <c r="BH405" i="4"/>
  <c r="BH292" i="4"/>
  <c r="BH4" i="4"/>
  <c r="BH147" i="4"/>
  <c r="BH577" i="4"/>
  <c r="BH571" i="4"/>
  <c r="BH566" i="4"/>
  <c r="BH585" i="4"/>
  <c r="BE619" i="4"/>
  <c r="BH158" i="4"/>
  <c r="BH618" i="4"/>
  <c r="BE484" i="4"/>
  <c r="BH284" i="4"/>
  <c r="BH138" i="4"/>
  <c r="BH376" i="4"/>
  <c r="BH359" i="4"/>
  <c r="BH470" i="4"/>
  <c r="BH53" i="4"/>
  <c r="BH352" i="4"/>
  <c r="BH315" i="4"/>
  <c r="BH185" i="4"/>
  <c r="BH286" i="4"/>
  <c r="BH579" i="4"/>
  <c r="BH212" i="4"/>
  <c r="BH569" i="4"/>
  <c r="BE555" i="4"/>
  <c r="BH10" i="4"/>
  <c r="BH482" i="4"/>
  <c r="BH221" i="4"/>
  <c r="BH492" i="4"/>
  <c r="BH323" i="4"/>
  <c r="BH466" i="4"/>
  <c r="BH289" i="4"/>
  <c r="BH73" i="4"/>
  <c r="BH393" i="4"/>
  <c r="BH261" i="4"/>
  <c r="BH98" i="4"/>
  <c r="BH47" i="4"/>
  <c r="BH578" i="4"/>
  <c r="BE600" i="4"/>
  <c r="BH314" i="4"/>
  <c r="BH503" i="4"/>
  <c r="BH215" i="4"/>
  <c r="BH326" i="4"/>
  <c r="BH100" i="4"/>
  <c r="BE531" i="4"/>
  <c r="BH275" i="4"/>
  <c r="BH50" i="4"/>
  <c r="BE512" i="4"/>
  <c r="BH192" i="4"/>
  <c r="BH31" i="4"/>
  <c r="BH562" i="4"/>
  <c r="BH583" i="4"/>
  <c r="BH412" i="4"/>
  <c r="BH361" i="4"/>
  <c r="BH184" i="4"/>
  <c r="BH487" i="4"/>
  <c r="BH183" i="4"/>
  <c r="BH259" i="4"/>
  <c r="BH496" i="4"/>
  <c r="BH160" i="4"/>
  <c r="BH396" i="4"/>
  <c r="BH28" i="4"/>
  <c r="BH485" i="4"/>
  <c r="BH480" i="4"/>
  <c r="BH340" i="4"/>
  <c r="BE491" i="4"/>
  <c r="BH310" i="4"/>
  <c r="BH84" i="4"/>
  <c r="BH15" i="4"/>
  <c r="BH572" i="4"/>
  <c r="BE603" i="4"/>
  <c r="BE311" i="4"/>
  <c r="BH427" i="4"/>
  <c r="BH266" i="4"/>
  <c r="BH345" i="4"/>
  <c r="BH504" i="4"/>
  <c r="BH471" i="4"/>
  <c r="BH499" i="4"/>
  <c r="BH497" i="4"/>
  <c r="BH567" i="4"/>
  <c r="BH595" i="4"/>
  <c r="BE606" i="4"/>
  <c r="BH615" i="4"/>
  <c r="BE493" i="4"/>
  <c r="BH75" i="4"/>
  <c r="BH250" i="4"/>
  <c r="BH313" i="4"/>
  <c r="BH488" i="4"/>
  <c r="BH181" i="4"/>
  <c r="BH52" i="4"/>
  <c r="BH354" i="4"/>
  <c r="BH481" i="4"/>
  <c r="BH464" i="4"/>
  <c r="BH128" i="4"/>
  <c r="BH319" i="4"/>
  <c r="BH586" i="4"/>
  <c r="BH582" i="4"/>
  <c r="BH596" i="4"/>
  <c r="BE296" i="4"/>
  <c r="BH59" i="4"/>
  <c r="BE538" i="4"/>
  <c r="BH234" i="4"/>
  <c r="BH472" i="4"/>
  <c r="BH439" i="4"/>
  <c r="BH338" i="4"/>
  <c r="BH465" i="4"/>
  <c r="BH303" i="4"/>
  <c r="BH581" i="4"/>
  <c r="BE297" i="4"/>
  <c r="BE312" i="4"/>
  <c r="BH218" i="4"/>
  <c r="BH265" i="4"/>
  <c r="BH456" i="4"/>
  <c r="BH88" i="4"/>
  <c r="BE518" i="4"/>
  <c r="BH246" i="4"/>
  <c r="BH308" i="4"/>
  <c r="BH20" i="4"/>
  <c r="BH451" i="4"/>
  <c r="BH322" i="4"/>
  <c r="BH433" i="4"/>
  <c r="BH97" i="4"/>
  <c r="BH416" i="4"/>
  <c r="BH80" i="4"/>
  <c r="BH271" i="4"/>
  <c r="BH57" i="4"/>
  <c r="BE321" i="4"/>
  <c r="BE494" i="4"/>
  <c r="BH11" i="4"/>
  <c r="BH101" i="4"/>
  <c r="BH435" i="4"/>
  <c r="BH417" i="4"/>
  <c r="BH81" i="4"/>
  <c r="BH239" i="4"/>
  <c r="BE489" i="4"/>
  <c r="BE313" i="4"/>
  <c r="BE539" i="4"/>
  <c r="BH347" i="4"/>
  <c r="BH490" i="4"/>
  <c r="BE537" i="4"/>
  <c r="BH233" i="4"/>
  <c r="BH375" i="4"/>
  <c r="BH486" i="4"/>
  <c r="BH214" i="4"/>
  <c r="BH85" i="4"/>
  <c r="BH419" i="4"/>
  <c r="BH290" i="4"/>
  <c r="BH401" i="4"/>
  <c r="BH48" i="4"/>
  <c r="BH223" i="4"/>
  <c r="BH561" i="4"/>
  <c r="BE602" i="4"/>
  <c r="BE298" i="4"/>
  <c r="BE495" i="4"/>
  <c r="BH217" i="4"/>
  <c r="BH40" i="4"/>
  <c r="BH182" i="4"/>
  <c r="BE532" i="4"/>
  <c r="BH260" i="4"/>
  <c r="BH99" i="4"/>
  <c r="BH274" i="4"/>
  <c r="BE527" i="4"/>
  <c r="BH207" i="4"/>
  <c r="BH570" i="4"/>
  <c r="BH565" i="4"/>
  <c r="BE605" i="4"/>
  <c r="BE320" i="4"/>
  <c r="BH122" i="4"/>
  <c r="BH505" i="4"/>
  <c r="BH360" i="4"/>
  <c r="BH343" i="4"/>
  <c r="BH454" i="4"/>
  <c r="BE516" i="4"/>
  <c r="BH244" i="4"/>
  <c r="BH387" i="4"/>
  <c r="BH51" i="4"/>
  <c r="BE530" i="4"/>
  <c r="BH242" i="4"/>
  <c r="BH353" i="4"/>
  <c r="BH336" i="4"/>
  <c r="BE511" i="4"/>
  <c r="BH191" i="4"/>
  <c r="BH560" i="4"/>
  <c r="BH564" i="4"/>
  <c r="BH592" i="4"/>
  <c r="BE620" i="4"/>
  <c r="BE299" i="4"/>
  <c r="BE315" i="4"/>
  <c r="BH268" i="4"/>
  <c r="BH299" i="4"/>
  <c r="BH42" i="4"/>
  <c r="BH489" i="4"/>
  <c r="BH137" i="4"/>
  <c r="BH344" i="4"/>
  <c r="BH8" i="4"/>
  <c r="BH327" i="4"/>
  <c r="BH438" i="4"/>
  <c r="BH118" i="4"/>
  <c r="BH341" i="4"/>
  <c r="BH5" i="4"/>
  <c r="BH500" i="4"/>
  <c r="BH228" i="4"/>
  <c r="BH371" i="4"/>
  <c r="BH35" i="4"/>
  <c r="BH226" i="4"/>
  <c r="BH462" i="4"/>
  <c r="BH320" i="4"/>
  <c r="BH495" i="4"/>
  <c r="BH591" i="4"/>
  <c r="BE622" i="4"/>
  <c r="BE497" i="4"/>
  <c r="BH283" i="4"/>
  <c r="BH473" i="4"/>
  <c r="BH312" i="4"/>
  <c r="BH311" i="4"/>
  <c r="BH102" i="4"/>
  <c r="BH325" i="4"/>
  <c r="BH484" i="4"/>
  <c r="BH498" i="4"/>
  <c r="BH194" i="4"/>
  <c r="BH321" i="4"/>
  <c r="BH479" i="4"/>
  <c r="BH584" i="4"/>
  <c r="BH590" i="4"/>
  <c r="BH617" i="4"/>
  <c r="BE300" i="4"/>
  <c r="BE316" i="4"/>
  <c r="BE503" i="4"/>
  <c r="BH267" i="4"/>
  <c r="BH296" i="4"/>
  <c r="BH295" i="4"/>
  <c r="BH390" i="4"/>
  <c r="BH70" i="4"/>
  <c r="BH309" i="4"/>
  <c r="BH468" i="4"/>
  <c r="BH180" i="4"/>
  <c r="BH339" i="4"/>
  <c r="BH178" i="4"/>
  <c r="BH288" i="4"/>
  <c r="BH463" i="4"/>
  <c r="BH143" i="4"/>
  <c r="BE601" i="4"/>
  <c r="BE625" i="4"/>
  <c r="BE485" i="4"/>
  <c r="BE318" i="4"/>
  <c r="BH507" i="4"/>
  <c r="BH362" i="4"/>
  <c r="BH89" i="4"/>
  <c r="BH414" i="4"/>
  <c r="BH263" i="4"/>
  <c r="BH54" i="4"/>
  <c r="BH293" i="4"/>
  <c r="BH452" i="4"/>
  <c r="BH272" i="4"/>
  <c r="BH568" i="4"/>
  <c r="BH563" i="4"/>
  <c r="BE604" i="4"/>
  <c r="BE623" i="4"/>
  <c r="BE302" i="4"/>
  <c r="BE317" i="4"/>
  <c r="BH476" i="4"/>
  <c r="BH124" i="4"/>
  <c r="BH491" i="4"/>
  <c r="BH346" i="4"/>
  <c r="BH248" i="4"/>
  <c r="BE535" i="4"/>
  <c r="BH247" i="4"/>
  <c r="BH358" i="4"/>
  <c r="BH38" i="4"/>
  <c r="BH132" i="4"/>
  <c r="BH307" i="4"/>
  <c r="BH434" i="4"/>
  <c r="BH146" i="4"/>
  <c r="BH273" i="4"/>
  <c r="BH240" i="4"/>
  <c r="BH573" i="4"/>
  <c r="BH580" i="4"/>
  <c r="BH598" i="4"/>
  <c r="BE490" i="4"/>
  <c r="BE319" i="4"/>
  <c r="BE314" i="4"/>
  <c r="BE488" i="4"/>
  <c r="BH460" i="4"/>
  <c r="BH475" i="4"/>
  <c r="BH231" i="4"/>
  <c r="BH342" i="4"/>
  <c r="BE533" i="4"/>
  <c r="BH404" i="4"/>
  <c r="BE528" i="4"/>
  <c r="BH616" i="4"/>
  <c r="BE303" i="4"/>
  <c r="BE301" i="4"/>
  <c r="AA621" i="4"/>
  <c r="BH621" i="4" s="1"/>
  <c r="AA626" i="4"/>
  <c r="BH626" i="4" s="1"/>
  <c r="BE615" i="4"/>
  <c r="AA624" i="4"/>
  <c r="BH624" i="4" s="1"/>
  <c r="BE613" i="4"/>
  <c r="AA619" i="4"/>
  <c r="BH619" i="4" s="1"/>
  <c r="BE618" i="4"/>
  <c r="AA620" i="4"/>
  <c r="BH620" i="4" s="1"/>
  <c r="AA622" i="4"/>
  <c r="BH622" i="4" s="1"/>
  <c r="BE617" i="4"/>
  <c r="AA625" i="4"/>
  <c r="BH625" i="4" s="1"/>
  <c r="AA623" i="4"/>
  <c r="BH623" i="4" s="1"/>
  <c r="BE614" i="4"/>
  <c r="BE616" i="4"/>
  <c r="AA600" i="4"/>
  <c r="BH600" i="4" s="1"/>
  <c r="AA603" i="4"/>
  <c r="BH603" i="4" s="1"/>
  <c r="AA606" i="4"/>
  <c r="BH606" i="4" s="1"/>
  <c r="AA599" i="4"/>
  <c r="BH599" i="4" s="1"/>
  <c r="AA602" i="4"/>
  <c r="BH602" i="4" s="1"/>
  <c r="AA605" i="4"/>
  <c r="BH605" i="4" s="1"/>
  <c r="AA601" i="4"/>
  <c r="BH601" i="4" s="1"/>
  <c r="AA604" i="4"/>
  <c r="BH604" i="4" s="1"/>
  <c r="BE597" i="4"/>
  <c r="BE596" i="4"/>
  <c r="BE598" i="4"/>
  <c r="AA538" i="4"/>
  <c r="BH538" i="4" s="1"/>
  <c r="AA531" i="4"/>
  <c r="BH531" i="4" s="1"/>
  <c r="AA526" i="4"/>
  <c r="BH526" i="4" s="1"/>
  <c r="AA534" i="4"/>
  <c r="BH534" i="4" s="1"/>
  <c r="AA533" i="4"/>
  <c r="BH533" i="4" s="1"/>
  <c r="AA548" i="4"/>
  <c r="BH548" i="4" s="1"/>
  <c r="AA515" i="4"/>
  <c r="BH515" i="4" s="1"/>
  <c r="AA536" i="4"/>
  <c r="BH536" i="4" s="1"/>
  <c r="AA535" i="4"/>
  <c r="BH535" i="4" s="1"/>
  <c r="AA518" i="4"/>
  <c r="BH518" i="4" s="1"/>
  <c r="AA517" i="4"/>
  <c r="BH517" i="4" s="1"/>
  <c r="AA532" i="4"/>
  <c r="BH532" i="4" s="1"/>
  <c r="AA512" i="4"/>
  <c r="BH512" i="4" s="1"/>
  <c r="AA516" i="4"/>
  <c r="BH516" i="4" s="1"/>
  <c r="AA555" i="4"/>
  <c r="BH555" i="4" s="1"/>
  <c r="AA556" i="4"/>
  <c r="BH556" i="4" s="1"/>
  <c r="AA545" i="4"/>
  <c r="BH545" i="4" s="1"/>
  <c r="AA539" i="4"/>
  <c r="BH539" i="4" s="1"/>
  <c r="AA529" i="4"/>
  <c r="BH529" i="4" s="1"/>
  <c r="AA537" i="4"/>
  <c r="BH537" i="4" s="1"/>
  <c r="AA513" i="4"/>
  <c r="BH513" i="4" s="1"/>
  <c r="AA543" i="4"/>
  <c r="BH543" i="4" s="1"/>
  <c r="AA514" i="4"/>
  <c r="BH514" i="4" s="1"/>
  <c r="AA527" i="4"/>
  <c r="BH527" i="4" s="1"/>
  <c r="AA511" i="4"/>
  <c r="BH511" i="4" s="1"/>
  <c r="AA547" i="4"/>
  <c r="BH547" i="4" s="1"/>
  <c r="AA546" i="4"/>
  <c r="BH546" i="4" s="1"/>
  <c r="AA544" i="4"/>
  <c r="BH544" i="4" s="1"/>
  <c r="AA530" i="4"/>
  <c r="BH530" i="4" s="1"/>
  <c r="AA528" i="4"/>
  <c r="BH528" i="4" s="1"/>
  <c r="BE579" i="4"/>
  <c r="BE581" i="4"/>
  <c r="BE584" i="4"/>
  <c r="BE580" i="4"/>
  <c r="BE586" i="4"/>
  <c r="BE583" i="4"/>
  <c r="BE592" i="4"/>
  <c r="BE585" i="4"/>
  <c r="BE591" i="4"/>
  <c r="BE582" i="4"/>
  <c r="BE590" i="4"/>
  <c r="BE573" i="4"/>
  <c r="BE569" i="4"/>
  <c r="BE565" i="4"/>
  <c r="BE564" i="4"/>
  <c r="BE572" i="4"/>
  <c r="BE568" i="4"/>
  <c r="BE561" i="4"/>
  <c r="BE563" i="4"/>
  <c r="BE560" i="4"/>
  <c r="BE571" i="4"/>
  <c r="BE567" i="4"/>
  <c r="BE562" i="4"/>
  <c r="BE570" i="4"/>
  <c r="BE566" i="4"/>
  <c r="BH3" i="4"/>
  <c r="F40" i="9"/>
  <c r="F41" i="9"/>
  <c r="F38" i="9"/>
  <c r="F39" i="9"/>
  <c r="G592" i="7"/>
  <c r="F593" i="7"/>
  <c r="H593" i="7"/>
  <c r="I593" i="7"/>
  <c r="K593" i="7"/>
  <c r="F594" i="7"/>
  <c r="H594" i="7"/>
  <c r="I594" i="7"/>
  <c r="K594" i="7"/>
  <c r="F595" i="7"/>
  <c r="H595" i="7"/>
  <c r="I595" i="7"/>
  <c r="K595" i="7"/>
  <c r="F596" i="7"/>
  <c r="H596" i="7"/>
  <c r="I596" i="7"/>
  <c r="K596" i="7"/>
  <c r="F597" i="7"/>
  <c r="H597" i="7"/>
  <c r="I597" i="7"/>
  <c r="K597" i="7"/>
  <c r="F598" i="7"/>
  <c r="H598" i="7"/>
  <c r="I598" i="7"/>
  <c r="K598" i="7"/>
  <c r="F599" i="7"/>
  <c r="H599" i="7"/>
  <c r="I599" i="7"/>
  <c r="K599" i="7"/>
  <c r="G595" i="7"/>
  <c r="AK309" i="4" l="1"/>
  <c r="BE309" i="4" s="1"/>
  <c r="AK307" i="4"/>
  <c r="AK308" i="4"/>
  <c r="E106" i="5"/>
  <c r="F589" i="7"/>
  <c r="H589" i="7"/>
  <c r="I589" i="7"/>
  <c r="K589" i="7"/>
  <c r="F590" i="7"/>
  <c r="H590" i="7"/>
  <c r="I590" i="7"/>
  <c r="K590" i="7"/>
  <c r="F105" i="5"/>
  <c r="F106" i="5"/>
  <c r="F107" i="5"/>
  <c r="I105" i="5"/>
  <c r="J105" i="5"/>
  <c r="I106" i="5"/>
  <c r="J106" i="5"/>
  <c r="I107" i="5"/>
  <c r="J107" i="5"/>
  <c r="D495" i="4"/>
  <c r="D496" i="4"/>
  <c r="D497" i="4"/>
  <c r="D503" i="4"/>
  <c r="AC503" i="4"/>
  <c r="BG503" i="4" s="1"/>
  <c r="AD503" i="4"/>
  <c r="D498" i="4"/>
  <c r="D499" i="4"/>
  <c r="D500" i="4"/>
  <c r="D504" i="4"/>
  <c r="AC504" i="4"/>
  <c r="AD504" i="4"/>
  <c r="AP550" i="4" l="1"/>
  <c r="BE290" i="4"/>
  <c r="BE295" i="4"/>
  <c r="BE288" i="4"/>
  <c r="BE289" i="4"/>
  <c r="BE292" i="4"/>
  <c r="BE291" i="4"/>
  <c r="BE293" i="4"/>
  <c r="BE294" i="4"/>
  <c r="BG504" i="4"/>
  <c r="BE307" i="4"/>
  <c r="BE308"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73" i="20"/>
  <c r="I84" i="20"/>
  <c r="I85" i="20"/>
  <c r="I86" i="20"/>
  <c r="I87" i="20"/>
  <c r="I88" i="20"/>
  <c r="I89" i="20"/>
  <c r="I90" i="20"/>
  <c r="I91" i="20"/>
  <c r="I92" i="20"/>
  <c r="I93" i="20"/>
  <c r="I96" i="20"/>
  <c r="I97" i="20"/>
  <c r="I98" i="20"/>
  <c r="I99" i="20"/>
  <c r="I100" i="20"/>
  <c r="I101" i="20"/>
  <c r="I102" i="20"/>
  <c r="I103" i="20"/>
  <c r="I104" i="20"/>
  <c r="I105" i="20"/>
  <c r="I106" i="20"/>
  <c r="I107" i="20"/>
  <c r="I108" i="20"/>
  <c r="I109"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84" i="20"/>
  <c r="H85" i="20"/>
  <c r="H86" i="20"/>
  <c r="H87" i="20"/>
  <c r="H88" i="20"/>
  <c r="H89" i="20"/>
  <c r="H90" i="20"/>
  <c r="H91" i="20"/>
  <c r="H92" i="20"/>
  <c r="H93" i="20"/>
  <c r="H96" i="20"/>
  <c r="H97" i="20"/>
  <c r="H98" i="20"/>
  <c r="H99" i="20"/>
  <c r="H100" i="20"/>
  <c r="H101" i="20"/>
  <c r="H102" i="20"/>
  <c r="H103" i="20"/>
  <c r="H104" i="20"/>
  <c r="H105" i="20"/>
  <c r="H106" i="20"/>
  <c r="H107" i="20"/>
  <c r="H108" i="20"/>
  <c r="H109"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84" i="20"/>
  <c r="G85" i="20"/>
  <c r="G86" i="20"/>
  <c r="G87" i="20"/>
  <c r="G88" i="20"/>
  <c r="G89" i="20"/>
  <c r="G90" i="20"/>
  <c r="G91" i="20"/>
  <c r="G92" i="20"/>
  <c r="G93" i="20"/>
  <c r="G96" i="20"/>
  <c r="G97" i="20"/>
  <c r="G98" i="20"/>
  <c r="G99" i="20"/>
  <c r="G100" i="20"/>
  <c r="G101" i="20"/>
  <c r="G102" i="20"/>
  <c r="G103" i="20"/>
  <c r="G104" i="20"/>
  <c r="G105" i="20"/>
  <c r="G106" i="20"/>
  <c r="G107" i="20"/>
  <c r="G108" i="20"/>
  <c r="G109" i="20"/>
  <c r="J109" i="20" s="1"/>
  <c r="G3" i="20"/>
  <c r="C43" i="20"/>
  <c r="C50" i="20"/>
  <c r="J50" i="20" s="1"/>
  <c r="C49" i="20"/>
  <c r="C41" i="20"/>
  <c r="C48" i="20"/>
  <c r="C51" i="20"/>
  <c r="C44" i="20"/>
  <c r="C54" i="20"/>
  <c r="C52" i="20"/>
  <c r="C42" i="20"/>
  <c r="C47" i="20"/>
  <c r="C45" i="20"/>
  <c r="C46" i="20"/>
  <c r="C39"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8" i="20"/>
  <c r="J38" i="20" s="1"/>
  <c r="C55" i="20"/>
  <c r="J55" i="20" s="1"/>
  <c r="C84" i="20"/>
  <c r="J84" i="20" s="1"/>
  <c r="C96" i="20"/>
  <c r="J96" i="20" s="1"/>
  <c r="C101" i="20"/>
  <c r="J101" i="20" s="1"/>
  <c r="C105" i="20"/>
  <c r="J105" i="20" s="1"/>
  <c r="C4" i="20"/>
  <c r="C5" i="20"/>
  <c r="C6" i="20"/>
  <c r="C7" i="20"/>
  <c r="C8" i="20"/>
  <c r="C9" i="20"/>
  <c r="J9" i="20" s="1"/>
  <c r="C3" i="20"/>
  <c r="J3" i="20" s="1"/>
  <c r="J43" i="20" l="1"/>
  <c r="J47" i="20"/>
  <c r="J45" i="20"/>
  <c r="J104" i="20"/>
  <c r="J54" i="20"/>
  <c r="J44" i="20"/>
  <c r="J106" i="20"/>
  <c r="J40" i="20"/>
  <c r="J48"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BD501" i="4" l="1"/>
  <c r="G5" i="7"/>
  <c r="H5" i="7"/>
  <c r="I5" i="7"/>
  <c r="K5" i="7"/>
  <c r="F5" i="7"/>
  <c r="G570" i="7"/>
  <c r="F568" i="7"/>
  <c r="G568" i="7"/>
  <c r="H568" i="7"/>
  <c r="I568" i="7"/>
  <c r="K568" i="7"/>
  <c r="F569" i="7"/>
  <c r="G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77" i="7"/>
  <c r="H577" i="7"/>
  <c r="I577" i="7"/>
  <c r="K577" i="7"/>
  <c r="F578" i="7"/>
  <c r="H578" i="7"/>
  <c r="I578" i="7"/>
  <c r="K578" i="7"/>
  <c r="F582" i="7"/>
  <c r="H582" i="7"/>
  <c r="I582" i="7"/>
  <c r="K582" i="7"/>
  <c r="F583" i="7"/>
  <c r="H583" i="7"/>
  <c r="I583" i="7"/>
  <c r="K583" i="7"/>
  <c r="F584" i="7"/>
  <c r="H584" i="7"/>
  <c r="I584" i="7"/>
  <c r="K584" i="7"/>
  <c r="F585" i="7"/>
  <c r="H585" i="7"/>
  <c r="I585" i="7"/>
  <c r="K585" i="7"/>
  <c r="F586" i="7"/>
  <c r="H586" i="7"/>
  <c r="I586" i="7"/>
  <c r="K586" i="7"/>
  <c r="F587" i="7"/>
  <c r="H587" i="7"/>
  <c r="I587" i="7"/>
  <c r="K587" i="7"/>
  <c r="F588" i="7"/>
  <c r="H588" i="7"/>
  <c r="I588" i="7"/>
  <c r="K588" i="7"/>
  <c r="F592" i="7"/>
  <c r="H592" i="7"/>
  <c r="I592" i="7"/>
  <c r="K592" i="7"/>
  <c r="K794"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D479" i="4"/>
  <c r="D478" i="4"/>
  <c r="D477" i="4"/>
  <c r="D476" i="4"/>
  <c r="D475" i="4"/>
  <c r="D474" i="4"/>
  <c r="BG494" i="4" l="1"/>
  <c r="BG489" i="4"/>
  <c r="BG485" i="4"/>
  <c r="BG487" i="4"/>
  <c r="BG483" i="4"/>
  <c r="BG484" i="4"/>
  <c r="BG486" i="4"/>
  <c r="BG490" i="4"/>
  <c r="BG488" i="4"/>
  <c r="BG493" i="4"/>
  <c r="BG492" i="4"/>
  <c r="BG491" i="4"/>
  <c r="AK576" i="4"/>
  <c r="AK577" i="4"/>
  <c r="AK551" i="4"/>
  <c r="AP551" i="4"/>
  <c r="BD282" i="4"/>
  <c r="U501" i="4"/>
  <c r="BD502" i="4"/>
  <c r="N453" i="18"/>
  <c r="N455" i="18"/>
  <c r="N454" i="18"/>
  <c r="N450" i="18"/>
  <c r="N451" i="18"/>
  <c r="N452" i="18"/>
  <c r="N456" i="18"/>
  <c r="N464" i="18"/>
  <c r="N448" i="18"/>
  <c r="N449" i="18"/>
  <c r="N463" i="18"/>
  <c r="R508" i="4" s="1"/>
  <c r="Q508" i="4" s="1"/>
  <c r="T508" i="4" s="1"/>
  <c r="G577" i="7"/>
  <c r="G585" i="7"/>
  <c r="G573" i="7"/>
  <c r="G578" i="7"/>
  <c r="G574" i="7"/>
  <c r="G586" i="7"/>
  <c r="G576" i="7"/>
  <c r="G584" i="7"/>
  <c r="G572" i="7"/>
  <c r="G588" i="7"/>
  <c r="G571" i="7"/>
  <c r="G582" i="7"/>
  <c r="G575" i="7"/>
  <c r="G587" i="7"/>
  <c r="G3" i="19"/>
  <c r="BH508" i="4" l="1"/>
  <c r="U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AD472" i="4"/>
  <c r="I101" i="5"/>
  <c r="J101" i="5"/>
  <c r="I102" i="5"/>
  <c r="J102" i="5"/>
  <c r="I103" i="5"/>
  <c r="J103" i="5"/>
  <c r="I104" i="5"/>
  <c r="J104" i="5"/>
  <c r="F295" i="7"/>
  <c r="H295" i="7"/>
  <c r="I295" i="7"/>
  <c r="K295" i="7"/>
  <c r="F560" i="7"/>
  <c r="H560" i="7"/>
  <c r="I560" i="7"/>
  <c r="K560" i="7"/>
  <c r="F561" i="7"/>
  <c r="G561" i="7"/>
  <c r="H561" i="7"/>
  <c r="I561" i="7"/>
  <c r="K561" i="7"/>
  <c r="F564" i="7"/>
  <c r="H564" i="7"/>
  <c r="I564" i="7"/>
  <c r="K564" i="7"/>
  <c r="F565" i="7"/>
  <c r="G565" i="7"/>
  <c r="H565" i="7"/>
  <c r="I565" i="7"/>
  <c r="K565" i="7"/>
  <c r="F566" i="7"/>
  <c r="H566" i="7"/>
  <c r="I566" i="7"/>
  <c r="K566" i="7"/>
  <c r="F567" i="7"/>
  <c r="H567" i="7"/>
  <c r="I567" i="7"/>
  <c r="K567" i="7"/>
  <c r="F591" i="7"/>
  <c r="H591" i="7"/>
  <c r="I591" i="7"/>
  <c r="K591" i="7"/>
  <c r="K792" i="7"/>
  <c r="BG472" i="4" l="1"/>
  <c r="BE285" i="4"/>
  <c r="BE284" i="4"/>
  <c r="BE283" i="4"/>
  <c r="BE286" i="4"/>
  <c r="BG47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G471" i="4" l="1"/>
  <c r="U423" i="4"/>
  <c r="AC423" i="4"/>
  <c r="AD423" i="4"/>
  <c r="U424" i="4"/>
  <c r="AC424" i="4"/>
  <c r="AD424" i="4"/>
  <c r="U425" i="4"/>
  <c r="AC425" i="4"/>
  <c r="AD425" i="4"/>
  <c r="U426" i="4"/>
  <c r="AC426" i="4"/>
  <c r="AD426" i="4"/>
  <c r="AC432" i="4"/>
  <c r="AD432" i="4"/>
  <c r="AC433" i="4"/>
  <c r="AD433" i="4"/>
  <c r="AC434" i="4"/>
  <c r="AD434" i="4"/>
  <c r="AC435" i="4"/>
  <c r="AD435" i="4"/>
  <c r="AC436" i="4"/>
  <c r="AD436" i="4"/>
  <c r="AC437" i="4"/>
  <c r="AD437" i="4"/>
  <c r="AC438" i="4"/>
  <c r="AD438" i="4"/>
  <c r="AC439" i="4"/>
  <c r="AD439" i="4"/>
  <c r="AC440" i="4"/>
  <c r="AD440" i="4"/>
  <c r="BD441" i="4"/>
  <c r="AC442" i="4"/>
  <c r="AD442" i="4"/>
  <c r="BD443" i="4"/>
  <c r="AC444" i="4"/>
  <c r="AD444" i="4"/>
  <c r="AC447" i="4"/>
  <c r="AD447" i="4"/>
  <c r="AC448" i="4"/>
  <c r="AD448" i="4"/>
  <c r="AC449" i="4"/>
  <c r="AD449" i="4"/>
  <c r="AC450" i="4"/>
  <c r="AD450" i="4"/>
  <c r="BD457" i="4"/>
  <c r="BD458" i="4"/>
  <c r="AC460" i="4"/>
  <c r="AD460" i="4"/>
  <c r="AC461" i="4"/>
  <c r="AD461" i="4"/>
  <c r="AC462" i="4"/>
  <c r="AD462" i="4"/>
  <c r="AC463" i="4"/>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U176" i="4"/>
  <c r="BD280" i="4"/>
  <c r="BD287" i="4"/>
  <c r="U220" i="4"/>
  <c r="BD328" i="4"/>
  <c r="BD329" i="4"/>
  <c r="BG469" i="4" l="1"/>
  <c r="BG461" i="4"/>
  <c r="BG436" i="4"/>
  <c r="BG462" i="4"/>
  <c r="BG470" i="4"/>
  <c r="BG467" i="4"/>
  <c r="BG460" i="4"/>
  <c r="BG468" i="4"/>
  <c r="BG466" i="4"/>
  <c r="BG434" i="4"/>
  <c r="BG437" i="4"/>
  <c r="BG465" i="4"/>
  <c r="BG464" i="4"/>
  <c r="BG439" i="4"/>
  <c r="BG432" i="4"/>
  <c r="BG463" i="4"/>
  <c r="BG438" i="4"/>
  <c r="BG433" i="4"/>
  <c r="BG435" i="4"/>
  <c r="U329" i="4"/>
  <c r="U328" i="4"/>
  <c r="U443" i="4"/>
  <c r="U458" i="4"/>
  <c r="U441" i="4"/>
  <c r="U457" i="4"/>
  <c r="U287" i="4"/>
  <c r="U280" i="4"/>
  <c r="BD279" i="4"/>
  <c r="BD459" i="4"/>
  <c r="BD445" i="4"/>
  <c r="BD281" i="4"/>
  <c r="F655" i="7"/>
  <c r="G655" i="7"/>
  <c r="H655" i="7"/>
  <c r="I655" i="7"/>
  <c r="K655" i="7"/>
  <c r="F529" i="7"/>
  <c r="G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H538" i="7"/>
  <c r="I538" i="7"/>
  <c r="K538" i="7"/>
  <c r="F539" i="7"/>
  <c r="H539" i="7"/>
  <c r="I539" i="7"/>
  <c r="K539" i="7"/>
  <c r="F540" i="7"/>
  <c r="G540" i="7"/>
  <c r="H540" i="7"/>
  <c r="I540" i="7"/>
  <c r="K540" i="7"/>
  <c r="F541" i="7"/>
  <c r="H541" i="7"/>
  <c r="I541" i="7"/>
  <c r="K541" i="7"/>
  <c r="F542" i="7"/>
  <c r="H542" i="7"/>
  <c r="I542" i="7"/>
  <c r="K542" i="7"/>
  <c r="F543" i="7"/>
  <c r="H543" i="7"/>
  <c r="I543" i="7"/>
  <c r="K543" i="7"/>
  <c r="F544" i="7"/>
  <c r="H544" i="7"/>
  <c r="I544" i="7"/>
  <c r="K544" i="7"/>
  <c r="F545" i="7"/>
  <c r="H545" i="7"/>
  <c r="I545" i="7"/>
  <c r="K545" i="7"/>
  <c r="F546" i="7"/>
  <c r="H546" i="7"/>
  <c r="I546" i="7"/>
  <c r="K546" i="7"/>
  <c r="F547" i="7"/>
  <c r="H547" i="7"/>
  <c r="I547" i="7"/>
  <c r="K547" i="7"/>
  <c r="F548" i="7"/>
  <c r="H548" i="7"/>
  <c r="I548" i="7"/>
  <c r="K548" i="7"/>
  <c r="F549" i="7"/>
  <c r="H549" i="7"/>
  <c r="I549" i="7"/>
  <c r="K549" i="7"/>
  <c r="F550" i="7"/>
  <c r="H550" i="7"/>
  <c r="I550" i="7"/>
  <c r="K550" i="7"/>
  <c r="F551" i="7"/>
  <c r="H551" i="7"/>
  <c r="I551" i="7"/>
  <c r="K551" i="7"/>
  <c r="F558" i="7"/>
  <c r="G558" i="7"/>
  <c r="H558" i="7"/>
  <c r="I558" i="7"/>
  <c r="K558" i="7"/>
  <c r="F559" i="7"/>
  <c r="H559" i="7"/>
  <c r="I559" i="7"/>
  <c r="K559" i="7"/>
  <c r="F579" i="7"/>
  <c r="H579" i="7"/>
  <c r="I579" i="7"/>
  <c r="K579" i="7"/>
  <c r="F580" i="7"/>
  <c r="H580" i="7"/>
  <c r="I580" i="7"/>
  <c r="K580" i="7"/>
  <c r="F581" i="7"/>
  <c r="H581" i="7"/>
  <c r="I581" i="7"/>
  <c r="K581" i="7"/>
  <c r="G108" i="5"/>
  <c r="N476" i="18"/>
  <c r="G593" i="7"/>
  <c r="N472" i="18"/>
  <c r="AK443" i="4" l="1"/>
  <c r="BE137" i="4"/>
  <c r="BE141" i="4"/>
  <c r="AP502" i="4"/>
  <c r="BE143" i="4"/>
  <c r="BE140" i="4"/>
  <c r="AP549" i="4"/>
  <c r="AP595" i="4"/>
  <c r="BE595" i="4" s="1"/>
  <c r="BE145" i="4"/>
  <c r="BE142" i="4"/>
  <c r="U445" i="4"/>
  <c r="U459" i="4"/>
  <c r="N405" i="18"/>
  <c r="N408" i="18"/>
  <c r="N392" i="18"/>
  <c r="N409" i="18"/>
  <c r="N393" i="18"/>
  <c r="N401" i="18"/>
  <c r="N394" i="18"/>
  <c r="N420" i="18"/>
  <c r="N395" i="18"/>
  <c r="N396" i="18"/>
  <c r="N397" i="18"/>
  <c r="N406" i="18"/>
  <c r="N402" i="18"/>
  <c r="N436" i="18"/>
  <c r="N423" i="18"/>
  <c r="R478" i="4" s="1"/>
  <c r="Q478" i="4" s="1"/>
  <c r="T478" i="4" s="1"/>
  <c r="N424" i="18"/>
  <c r="N425" i="18"/>
  <c r="N441" i="18"/>
  <c r="N457" i="18"/>
  <c r="N426" i="18"/>
  <c r="N458" i="18"/>
  <c r="N422" i="18"/>
  <c r="N427" i="18"/>
  <c r="N443" i="18"/>
  <c r="N459" i="18"/>
  <c r="N428" i="18"/>
  <c r="N460" i="18"/>
  <c r="N445" i="18"/>
  <c r="R520" i="4" s="1"/>
  <c r="Q520" i="4" s="1"/>
  <c r="N446" i="18"/>
  <c r="N462" i="18"/>
  <c r="N432" i="18"/>
  <c r="N113" i="18"/>
  <c r="N76" i="18"/>
  <c r="N78" i="18"/>
  <c r="N82" i="18"/>
  <c r="N66" i="18"/>
  <c r="N210" i="18"/>
  <c r="N233" i="18"/>
  <c r="N13" i="18"/>
  <c r="N14" i="18"/>
  <c r="N278" i="18"/>
  <c r="N15" i="18"/>
  <c r="R30" i="4" s="1"/>
  <c r="Q30" i="4" s="1"/>
  <c r="T30" i="4" s="1"/>
  <c r="N22" i="18"/>
  <c r="N26" i="18"/>
  <c r="N313" i="18"/>
  <c r="N366" i="18"/>
  <c r="N367" i="18"/>
  <c r="N368" i="18"/>
  <c r="R575" i="4" s="1"/>
  <c r="Q575" i="4" s="1"/>
  <c r="N372" i="18"/>
  <c r="N356" i="18"/>
  <c r="N374" i="18"/>
  <c r="N357" i="18"/>
  <c r="N375" i="18"/>
  <c r="N358" i="18"/>
  <c r="N377" i="18"/>
  <c r="N359" i="18"/>
  <c r="N378" i="18"/>
  <c r="N360" i="18"/>
  <c r="N379" i="18"/>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N222" i="18"/>
  <c r="N404" i="18"/>
  <c r="N224" i="18"/>
  <c r="N353" i="18"/>
  <c r="N228" i="18"/>
  <c r="N230" i="18"/>
  <c r="N339" i="18"/>
  <c r="N232" i="18"/>
  <c r="R501" i="4" s="1"/>
  <c r="Q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Q62" i="4" s="1"/>
  <c r="T62" i="4" s="1"/>
  <c r="N62" i="18"/>
  <c r="N268" i="18"/>
  <c r="N44" i="18"/>
  <c r="N259" i="18"/>
  <c r="N65" i="18"/>
  <c r="N63" i="18"/>
  <c r="N80" i="18"/>
  <c r="N64" i="18"/>
  <c r="N323" i="18"/>
  <c r="N193" i="18"/>
  <c r="N212" i="18"/>
  <c r="N109" i="18"/>
  <c r="N311" i="18"/>
  <c r="N61" i="18"/>
  <c r="N314" i="18"/>
  <c r="R277" i="4" s="1"/>
  <c r="Q277" i="4" s="1"/>
  <c r="T277" i="4" s="1"/>
  <c r="N269" i="18"/>
  <c r="N322" i="18"/>
  <c r="N141" i="18"/>
  <c r="N142" i="18"/>
  <c r="N284" i="18"/>
  <c r="N143" i="18"/>
  <c r="N144" i="18"/>
  <c r="N237" i="18"/>
  <c r="N197" i="18"/>
  <c r="N293" i="18"/>
  <c r="N198" i="18"/>
  <c r="N215" i="18"/>
  <c r="N147" i="18"/>
  <c r="N200" i="18"/>
  <c r="N201" i="18"/>
  <c r="N202" i="18"/>
  <c r="N167" i="18"/>
  <c r="N168" i="18"/>
  <c r="N169" i="18"/>
  <c r="N170" i="18"/>
  <c r="N174" i="18"/>
  <c r="N175" i="18"/>
  <c r="N176" i="18"/>
  <c r="N277" i="18"/>
  <c r="N310" i="18"/>
  <c r="N172" i="18"/>
  <c r="N163" i="18"/>
  <c r="N312" i="18"/>
  <c r="N380" i="18"/>
  <c r="N217" i="18"/>
  <c r="N345" i="18"/>
  <c r="R334" i="4" s="1"/>
  <c r="Q334" i="4" s="1"/>
  <c r="T334" i="4" s="1"/>
  <c r="N4" i="18"/>
  <c r="N3" i="18"/>
  <c r="R21" i="4" s="1"/>
  <c r="Q21" i="4" s="1"/>
  <c r="T21" i="4" s="1"/>
  <c r="N5" i="18"/>
  <c r="N7" i="18"/>
  <c r="N31" i="18"/>
  <c r="N304" i="18"/>
  <c r="N10" i="18"/>
  <c r="N11" i="18"/>
  <c r="R60" i="4" s="1"/>
  <c r="Q60" i="4" s="1"/>
  <c r="T60" i="4" s="1"/>
  <c r="N12" i="18"/>
  <c r="N275" i="18"/>
  <c r="N235" i="18"/>
  <c r="N214" i="18"/>
  <c r="R129" i="4" s="1"/>
  <c r="Q129" i="4" s="1"/>
  <c r="T129" i="4" s="1"/>
  <c r="N294" i="18"/>
  <c r="N73" i="18"/>
  <c r="N9" i="18"/>
  <c r="R36" i="4" s="1"/>
  <c r="Q36" i="4" s="1"/>
  <c r="T36" i="4" s="1"/>
  <c r="N243" i="18"/>
  <c r="N75" i="18"/>
  <c r="N299" i="18"/>
  <c r="N157" i="18"/>
  <c r="N68" i="18"/>
  <c r="N69" i="18"/>
  <c r="N177" i="18"/>
  <c r="N285" i="18"/>
  <c r="N321" i="18"/>
  <c r="N55" i="18"/>
  <c r="N70" i="18"/>
  <c r="N56" i="18"/>
  <c r="N71" i="18"/>
  <c r="N57" i="18"/>
  <c r="N72" i="18"/>
  <c r="N58" i="18"/>
  <c r="N60" i="18"/>
  <c r="N216" i="18"/>
  <c r="N134" i="18"/>
  <c r="N135" i="18"/>
  <c r="N136" i="18"/>
  <c r="N137" i="18"/>
  <c r="N138" i="18"/>
  <c r="N140" i="18"/>
  <c r="N307" i="18"/>
  <c r="N139" i="18"/>
  <c r="N208" i="18"/>
  <c r="N129" i="18"/>
  <c r="N130" i="18"/>
  <c r="N131" i="18"/>
  <c r="N331" i="18"/>
  <c r="N132" i="18"/>
  <c r="N133" i="18"/>
  <c r="N382" i="18"/>
  <c r="N283" i="18"/>
  <c r="N276" i="18"/>
  <c r="N286" i="18"/>
  <c r="N287" i="18"/>
  <c r="N334" i="18"/>
  <c r="N288" i="18"/>
  <c r="N336" i="18"/>
  <c r="N290" i="18"/>
  <c r="N338" i="18"/>
  <c r="N291" i="18"/>
  <c r="N289" i="18"/>
  <c r="N335" i="18"/>
  <c r="N340" i="18"/>
  <c r="N341" i="18"/>
  <c r="N342" i="18"/>
  <c r="N280" i="18"/>
  <c r="N337" i="18"/>
  <c r="N271" i="18"/>
  <c r="N281" i="18"/>
  <c r="N282" i="18"/>
  <c r="N203" i="18"/>
  <c r="N204" i="18"/>
  <c r="N158" i="18"/>
  <c r="N332" i="18"/>
  <c r="N410" i="18"/>
  <c r="N411" i="18"/>
  <c r="N418" i="18"/>
  <c r="N407" i="18"/>
  <c r="N413" i="18"/>
  <c r="N414" i="18"/>
  <c r="N429" i="18"/>
  <c r="N415" i="18"/>
  <c r="N430" i="18"/>
  <c r="N412" i="18"/>
  <c r="N351" i="18"/>
  <c r="N370" i="18"/>
  <c r="R384" i="4" s="1"/>
  <c r="Q384" i="4" s="1"/>
  <c r="T384" i="4" s="1"/>
  <c r="N260" i="18"/>
  <c r="N465" i="18"/>
  <c r="N261" i="18"/>
  <c r="N262" i="18"/>
  <c r="N263" i="18"/>
  <c r="N444" i="18"/>
  <c r="N400" i="18"/>
  <c r="N403" i="18"/>
  <c r="N319" i="18"/>
  <c r="N97" i="18"/>
  <c r="N99" i="18"/>
  <c r="N391" i="18"/>
  <c r="N101" i="18"/>
  <c r="N84" i="18"/>
  <c r="N103" i="18"/>
  <c r="N105" i="18"/>
  <c r="N107" i="18"/>
  <c r="N114" i="18"/>
  <c r="N115" i="18"/>
  <c r="N199" i="18"/>
  <c r="N116" i="18"/>
  <c r="N117" i="18"/>
  <c r="N399" i="18"/>
  <c r="R430" i="4" s="1"/>
  <c r="Q430" i="4" s="1"/>
  <c r="T430" i="4" s="1"/>
  <c r="N363" i="18"/>
  <c r="N383" i="18"/>
  <c r="N302" i="18"/>
  <c r="N196" i="18"/>
  <c r="N145" i="18"/>
  <c r="N146" i="18"/>
  <c r="N343" i="18"/>
  <c r="N46" i="18"/>
  <c r="N47" i="18"/>
  <c r="N434" i="18"/>
  <c r="N48" i="18"/>
  <c r="N49" i="18"/>
  <c r="N207" i="18"/>
  <c r="N225" i="18"/>
  <c r="N320" i="18"/>
  <c r="N51" i="18"/>
  <c r="N229" i="18"/>
  <c r="N52" i="18"/>
  <c r="N50" i="18"/>
  <c r="R459" i="4" s="1"/>
  <c r="Q459" i="4" s="1"/>
  <c r="N53" i="18"/>
  <c r="N433" i="18"/>
  <c r="N309" i="18"/>
  <c r="N74" i="18"/>
  <c r="N324" i="18"/>
  <c r="R304" i="4" s="1"/>
  <c r="Q304" i="4" s="1"/>
  <c r="T304" i="4" s="1"/>
  <c r="N416" i="18"/>
  <c r="N417" i="18"/>
  <c r="N437" i="18"/>
  <c r="N419" i="18"/>
  <c r="N439" i="18"/>
  <c r="N440" i="18"/>
  <c r="N442" i="18"/>
  <c r="N438" i="18"/>
  <c r="N421" i="18"/>
  <c r="N447" i="18"/>
  <c r="N195" i="18"/>
  <c r="N306" i="18"/>
  <c r="N161" i="18"/>
  <c r="N162" i="18"/>
  <c r="N354" i="18"/>
  <c r="N350" i="18"/>
  <c r="N344" i="18"/>
  <c r="N346" i="18"/>
  <c r="N347" i="18"/>
  <c r="N349" i="18"/>
  <c r="N248" i="18"/>
  <c r="N255" i="18"/>
  <c r="N250" i="18"/>
  <c r="N251" i="18"/>
  <c r="N252" i="18"/>
  <c r="N435" i="18"/>
  <c r="N254" i="18"/>
  <c r="N256" i="18"/>
  <c r="N257" i="18"/>
  <c r="N355" i="18"/>
  <c r="N258" i="18"/>
  <c r="N242" i="18"/>
  <c r="R203" i="4" s="1"/>
  <c r="Q203" i="4" s="1"/>
  <c r="T203" i="4" s="1"/>
  <c r="N244" i="18"/>
  <c r="N246" i="18"/>
  <c r="R189" i="4" s="1"/>
  <c r="Q189" i="4" s="1"/>
  <c r="T189" i="4" s="1"/>
  <c r="N431" i="18"/>
  <c r="N119" i="18"/>
  <c r="N301" i="18"/>
  <c r="N120" i="18"/>
  <c r="N121" i="18"/>
  <c r="N122" i="18"/>
  <c r="N124" i="18"/>
  <c r="N209" i="18"/>
  <c r="N305" i="18"/>
  <c r="N125" i="18"/>
  <c r="N126" i="18"/>
  <c r="N127" i="18"/>
  <c r="N123" i="18"/>
  <c r="N386" i="18"/>
  <c r="N387" i="18"/>
  <c r="N388" i="18"/>
  <c r="R411" i="4" s="1"/>
  <c r="Q411" i="4" s="1"/>
  <c r="T411" i="4" s="1"/>
  <c r="N390" i="18"/>
  <c r="N384" i="18"/>
  <c r="N398" i="18"/>
  <c r="R431" i="4" s="1"/>
  <c r="Q431" i="4" s="1"/>
  <c r="T431" i="4" s="1"/>
  <c r="N385" i="18"/>
  <c r="N220" i="18"/>
  <c r="N221" i="18"/>
  <c r="N223" i="18"/>
  <c r="N150" i="18"/>
  <c r="N166" i="18"/>
  <c r="N151" i="18"/>
  <c r="N152" i="18"/>
  <c r="N205" i="18"/>
  <c r="N153" i="18"/>
  <c r="N352" i="18"/>
  <c r="N154" i="18"/>
  <c r="N155" i="18"/>
  <c r="N156" i="18"/>
  <c r="N159" i="18"/>
  <c r="N160" i="18"/>
  <c r="N148" i="18"/>
  <c r="N149" i="18"/>
  <c r="N165" i="18"/>
  <c r="N45" i="18"/>
  <c r="N218" i="18"/>
  <c r="N315" i="18"/>
  <c r="N227" i="18"/>
  <c r="N36" i="18"/>
  <c r="R33" i="4" s="1"/>
  <c r="Q33" i="4" s="1"/>
  <c r="T33" i="4" s="1"/>
  <c r="N23" i="18"/>
  <c r="N37" i="18"/>
  <c r="R61" i="4" s="1"/>
  <c r="Q61" i="4" s="1"/>
  <c r="T61" i="4" s="1"/>
  <c r="N292" i="18"/>
  <c r="N326" i="18"/>
  <c r="N38" i="18"/>
  <c r="N272" i="18"/>
  <c r="N39" i="18"/>
  <c r="N40" i="18"/>
  <c r="N110" i="18"/>
  <c r="N461" i="18"/>
  <c r="N42" i="18"/>
  <c r="N111" i="18"/>
  <c r="N112" i="18"/>
  <c r="N369" i="18"/>
  <c r="N264" i="18"/>
  <c r="N265" i="18"/>
  <c r="R276" i="4" s="1"/>
  <c r="Q276" i="4" s="1"/>
  <c r="T276" i="4" s="1"/>
  <c r="N266" i="18"/>
  <c r="N59" i="18"/>
  <c r="N118" i="18"/>
  <c r="N300" i="18"/>
  <c r="N77" i="18"/>
  <c r="N79" i="18"/>
  <c r="N81" i="18"/>
  <c r="R25" i="4" s="1"/>
  <c r="Q25" i="4" s="1"/>
  <c r="T25" i="4" s="1"/>
  <c r="N85" i="18"/>
  <c r="N83" i="18"/>
  <c r="N98" i="18"/>
  <c r="N100" i="18"/>
  <c r="N274" i="18"/>
  <c r="N102" i="18"/>
  <c r="N54" i="18"/>
  <c r="N104" i="18"/>
  <c r="N106" i="18"/>
  <c r="N128" i="18"/>
  <c r="N108" i="18"/>
  <c r="N213" i="18"/>
  <c r="R24" i="4" s="1"/>
  <c r="Q24" i="4" s="1"/>
  <c r="T24" i="4" s="1"/>
  <c r="N295" i="18"/>
  <c r="N297" i="18"/>
  <c r="G599" i="7"/>
  <c r="G596" i="7"/>
  <c r="G597" i="7"/>
  <c r="G594" i="7"/>
  <c r="G590" i="7"/>
  <c r="G543" i="7"/>
  <c r="G589" i="7"/>
  <c r="G598" i="7"/>
  <c r="G106" i="5"/>
  <c r="G105" i="5"/>
  <c r="G107" i="5"/>
  <c r="D21" i="20"/>
  <c r="D84" i="20"/>
  <c r="D105" i="20"/>
  <c r="D9" i="20"/>
  <c r="D55" i="20"/>
  <c r="D15" i="20"/>
  <c r="D38" i="20"/>
  <c r="G534" i="7"/>
  <c r="G583" i="7"/>
  <c r="G580" i="7"/>
  <c r="G566" i="7"/>
  <c r="G567" i="7"/>
  <c r="G533" i="7"/>
  <c r="G295" i="7"/>
  <c r="G591" i="7"/>
  <c r="G564" i="7"/>
  <c r="G536" i="7"/>
  <c r="G560" i="7"/>
  <c r="G537" i="7"/>
  <c r="G559" i="7"/>
  <c r="G541" i="7"/>
  <c r="G535" i="7"/>
  <c r="G579" i="7"/>
  <c r="G542" i="7"/>
  <c r="G549" i="7"/>
  <c r="G544" i="7"/>
  <c r="G550" i="7"/>
  <c r="G531" i="7"/>
  <c r="G532" i="7"/>
  <c r="G546" i="7"/>
  <c r="G539" i="7"/>
  <c r="U279" i="4"/>
  <c r="U281" i="4"/>
  <c r="G581" i="7"/>
  <c r="G545" i="7"/>
  <c r="G547" i="7"/>
  <c r="G548" i="7"/>
  <c r="G538" i="7"/>
  <c r="G551" i="7"/>
  <c r="G530"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64" i="4" l="1"/>
  <c r="R237" i="4"/>
  <c r="Q237" i="4" s="1"/>
  <c r="T237" i="4" s="1"/>
  <c r="R63" i="4"/>
  <c r="Q63" i="4" s="1"/>
  <c r="T63" i="4" s="1"/>
  <c r="BH431" i="4"/>
  <c r="BH25" i="4"/>
  <c r="BH60" i="4"/>
  <c r="BH411" i="4"/>
  <c r="BH189" i="4"/>
  <c r="BH384" i="4"/>
  <c r="BH237" i="4"/>
  <c r="BH24" i="4"/>
  <c r="BH203" i="4"/>
  <c r="BH304" i="4"/>
  <c r="BH63" i="4"/>
  <c r="BH61" i="4"/>
  <c r="BH21" i="4"/>
  <c r="BH62" i="4"/>
  <c r="BH276" i="4"/>
  <c r="BH33" i="4"/>
  <c r="BH277" i="4"/>
  <c r="BH334" i="4"/>
  <c r="BH575" i="4"/>
  <c r="BH459" i="4"/>
  <c r="BH36" i="4"/>
  <c r="BH478" i="4"/>
  <c r="BH430" i="4"/>
  <c r="BH129" i="4"/>
  <c r="BH520" i="4"/>
  <c r="BH501" i="4"/>
  <c r="BH30" i="4"/>
  <c r="R333" i="4"/>
  <c r="Q333" i="4" s="1"/>
  <c r="T333" i="4" s="1"/>
  <c r="R278" i="4"/>
  <c r="Q278" i="4" s="1"/>
  <c r="T278" i="4" s="1"/>
  <c r="R305" i="4"/>
  <c r="Q305" i="4" s="1"/>
  <c r="T305" i="4" s="1"/>
  <c r="R443" i="4"/>
  <c r="Q443" i="4" s="1"/>
  <c r="R56" i="4"/>
  <c r="Q56" i="4" s="1"/>
  <c r="T56" i="4" s="1"/>
  <c r="R509" i="4"/>
  <c r="Q509" i="4" s="1"/>
  <c r="T509" i="4" s="1"/>
  <c r="R445" i="4"/>
  <c r="Q445" i="4" s="1"/>
  <c r="R594" i="4"/>
  <c r="Q594" i="4" s="1"/>
  <c r="R574" i="4"/>
  <c r="Q574" i="4" s="1"/>
  <c r="R136" i="4"/>
  <c r="Q136" i="4" s="1"/>
  <c r="T136" i="4" s="1"/>
  <c r="R55" i="4"/>
  <c r="Q55" i="4" s="1"/>
  <c r="T55" i="4" s="1"/>
  <c r="R27" i="4"/>
  <c r="Q27" i="4" s="1"/>
  <c r="T27" i="4" s="1"/>
  <c r="R386" i="4"/>
  <c r="Q386" i="4" s="1"/>
  <c r="T386" i="4" s="1"/>
  <c r="R522" i="4"/>
  <c r="Q522" i="4" s="1"/>
  <c r="R446" i="4"/>
  <c r="BH446" i="4" s="1"/>
  <c r="R549" i="4"/>
  <c r="Q549" i="4" s="1"/>
  <c r="R306" i="4"/>
  <c r="Q306" i="4" s="1"/>
  <c r="T306" i="4" s="1"/>
  <c r="R385" i="4"/>
  <c r="Q385" i="4" s="1"/>
  <c r="T385" i="4" s="1"/>
  <c r="R457" i="4"/>
  <c r="Q457" i="4" s="1"/>
  <c r="R355" i="4"/>
  <c r="Q355" i="4" s="1"/>
  <c r="T355" i="4" s="1"/>
  <c r="R477" i="4"/>
  <c r="Q477" i="4" s="1"/>
  <c r="T477" i="4" s="1"/>
  <c r="R335" i="4"/>
  <c r="Q335" i="4" s="1"/>
  <c r="T335" i="4" s="1"/>
  <c r="R576" i="4"/>
  <c r="Q576" i="4" s="1"/>
  <c r="R458" i="4"/>
  <c r="Q458" i="4" s="1"/>
  <c r="R174" i="4"/>
  <c r="Q174" i="4" s="1"/>
  <c r="T174" i="4" s="1"/>
  <c r="R550" i="4"/>
  <c r="Q550" i="4" s="1"/>
  <c r="R551" i="4"/>
  <c r="Q551" i="4" s="1"/>
  <c r="R202" i="4"/>
  <c r="Q202" i="4" s="1"/>
  <c r="T202" i="4" s="1"/>
  <c r="R204" i="4"/>
  <c r="Q204" i="4" s="1"/>
  <c r="T204" i="4" s="1"/>
  <c r="R149" i="4"/>
  <c r="Q149" i="4" s="1"/>
  <c r="T149" i="4" s="1"/>
  <c r="R150" i="4"/>
  <c r="Q150" i="4" s="1"/>
  <c r="T150" i="4" s="1"/>
  <c r="R151" i="4"/>
  <c r="Q151" i="4" s="1"/>
  <c r="T151" i="4" s="1"/>
  <c r="R409" i="4"/>
  <c r="Q409" i="4" s="1"/>
  <c r="T409" i="4" s="1"/>
  <c r="R410" i="4"/>
  <c r="Q410" i="4" s="1"/>
  <c r="T410" i="4" s="1"/>
  <c r="R356" i="4"/>
  <c r="Q356" i="4" s="1"/>
  <c r="T356" i="4" s="1"/>
  <c r="R357" i="4"/>
  <c r="Q357" i="4" s="1"/>
  <c r="T357" i="4" s="1"/>
  <c r="R187" i="4"/>
  <c r="Q187" i="4" s="1"/>
  <c r="T187" i="4" s="1"/>
  <c r="R188" i="4"/>
  <c r="Q188" i="4" s="1"/>
  <c r="T188" i="4" s="1"/>
  <c r="R502" i="4"/>
  <c r="Q502" i="4" s="1"/>
  <c r="R441" i="4"/>
  <c r="Q441" i="4" s="1"/>
  <c r="R186" i="4"/>
  <c r="Q186" i="4" s="1"/>
  <c r="T186" i="4" s="1"/>
  <c r="R175" i="4"/>
  <c r="Q175" i="4" s="1"/>
  <c r="T175" i="4" s="1"/>
  <c r="R519" i="4"/>
  <c r="Q519" i="4" s="1"/>
  <c r="R521" i="4"/>
  <c r="Q521" i="4" s="1"/>
  <c r="R510" i="4"/>
  <c r="Q510" i="4" s="1"/>
  <c r="T510" i="4" s="1"/>
  <c r="BE508" i="4"/>
  <c r="BE507" i="4"/>
  <c r="BE505" i="4"/>
  <c r="BE506" i="4"/>
  <c r="BE304" i="4"/>
  <c r="H525" i="7"/>
  <c r="K525" i="7"/>
  <c r="H526" i="7"/>
  <c r="K526" i="7"/>
  <c r="H552" i="7"/>
  <c r="K552" i="7"/>
  <c r="H553" i="7"/>
  <c r="K553" i="7"/>
  <c r="H554" i="7"/>
  <c r="K554" i="7"/>
  <c r="H555" i="7"/>
  <c r="K555" i="7"/>
  <c r="H562" i="7"/>
  <c r="K562" i="7"/>
  <c r="G563" i="7"/>
  <c r="H563" i="7"/>
  <c r="K563" i="7"/>
  <c r="BH64" i="4" l="1"/>
  <c r="Q64" i="4"/>
  <c r="T64" i="4" s="1"/>
  <c r="AK522" i="4"/>
  <c r="BH441" i="4"/>
  <c r="BH458" i="4"/>
  <c r="BH594" i="4"/>
  <c r="BH502" i="4"/>
  <c r="BH576" i="4"/>
  <c r="BE576" i="4"/>
  <c r="BH445" i="4"/>
  <c r="BH188" i="4"/>
  <c r="BH335" i="4"/>
  <c r="BE335" i="4"/>
  <c r="BH509" i="4"/>
  <c r="BE509" i="4"/>
  <c r="BH187" i="4"/>
  <c r="BH477" i="4"/>
  <c r="BH56" i="4"/>
  <c r="BH357" i="4"/>
  <c r="BH355" i="4"/>
  <c r="BH443" i="4"/>
  <c r="BH356" i="4"/>
  <c r="BH457" i="4"/>
  <c r="BH305" i="4"/>
  <c r="BE305" i="4"/>
  <c r="BH410" i="4"/>
  <c r="BH385" i="4"/>
  <c r="BH278" i="4"/>
  <c r="BH409" i="4"/>
  <c r="BH306" i="4"/>
  <c r="BE306" i="4"/>
  <c r="BH333" i="4"/>
  <c r="BE333" i="4"/>
  <c r="BH151" i="4"/>
  <c r="BH549" i="4"/>
  <c r="BH150" i="4"/>
  <c r="BH149" i="4"/>
  <c r="BH522" i="4"/>
  <c r="BH510" i="4"/>
  <c r="BE510" i="4"/>
  <c r="BH204" i="4"/>
  <c r="BH386" i="4"/>
  <c r="BH202" i="4"/>
  <c r="BH27" i="4"/>
  <c r="BH519" i="4"/>
  <c r="BH551" i="4"/>
  <c r="BE551" i="4"/>
  <c r="BH55" i="4"/>
  <c r="BH521" i="4"/>
  <c r="BH550" i="4"/>
  <c r="BE550" i="4"/>
  <c r="BH136" i="4"/>
  <c r="BH175" i="4"/>
  <c r="BH186" i="4"/>
  <c r="BH174" i="4"/>
  <c r="BH574" i="4"/>
  <c r="BE138" i="4"/>
  <c r="I526" i="7"/>
  <c r="I553" i="7"/>
  <c r="F555" i="7"/>
  <c r="I554" i="7"/>
  <c r="F525" i="7"/>
  <c r="I525" i="7"/>
  <c r="I563" i="7"/>
  <c r="I562" i="7"/>
  <c r="F553" i="7"/>
  <c r="F552" i="7"/>
  <c r="I552" i="7"/>
  <c r="F562" i="7"/>
  <c r="I555" i="7"/>
  <c r="F563" i="7"/>
  <c r="F526" i="7"/>
  <c r="F554"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6" i="7"/>
  <c r="K506" i="7"/>
  <c r="H507" i="7"/>
  <c r="K507" i="7"/>
  <c r="G508" i="7"/>
  <c r="H508" i="7"/>
  <c r="K508" i="7"/>
  <c r="H509" i="7"/>
  <c r="K509" i="7"/>
  <c r="H510" i="7"/>
  <c r="K510" i="7"/>
  <c r="H511" i="7"/>
  <c r="K511" i="7"/>
  <c r="G512" i="7"/>
  <c r="H512" i="7"/>
  <c r="K512" i="7"/>
  <c r="H518" i="7"/>
  <c r="K518" i="7"/>
  <c r="G519" i="7"/>
  <c r="H519" i="7"/>
  <c r="K519" i="7"/>
  <c r="H520" i="7"/>
  <c r="K520" i="7"/>
  <c r="G521" i="7"/>
  <c r="H521" i="7"/>
  <c r="K521" i="7"/>
  <c r="G522" i="7"/>
  <c r="H522" i="7"/>
  <c r="K522" i="7"/>
  <c r="H523" i="7"/>
  <c r="K523" i="7"/>
  <c r="H524" i="7"/>
  <c r="K524" i="7"/>
  <c r="H557" i="7"/>
  <c r="K557" i="7"/>
  <c r="H556" i="7"/>
  <c r="K556" i="7"/>
  <c r="F556" i="7" l="1"/>
  <c r="G556" i="7"/>
  <c r="F524" i="7"/>
  <c r="G524" i="7"/>
  <c r="I520" i="7"/>
  <c r="G520" i="7"/>
  <c r="F507" i="7"/>
  <c r="G507" i="7"/>
  <c r="F511" i="7"/>
  <c r="G511" i="7"/>
  <c r="I518" i="7"/>
  <c r="G518" i="7"/>
  <c r="F509" i="7"/>
  <c r="G509" i="7"/>
  <c r="I557" i="7"/>
  <c r="G557" i="7"/>
  <c r="I523" i="7"/>
  <c r="G523" i="7"/>
  <c r="I510" i="7"/>
  <c r="G510" i="7"/>
  <c r="F506" i="7"/>
  <c r="G506" i="7"/>
  <c r="I506" i="7"/>
  <c r="I524" i="7"/>
  <c r="I507" i="7"/>
  <c r="I522" i="7"/>
  <c r="F508" i="7"/>
  <c r="I556" i="7"/>
  <c r="F522" i="7"/>
  <c r="I509" i="7"/>
  <c r="F557" i="7"/>
  <c r="F518" i="7"/>
  <c r="F519" i="7"/>
  <c r="F512" i="7"/>
  <c r="I511" i="7"/>
  <c r="F520" i="7"/>
  <c r="I512" i="7"/>
  <c r="I519" i="7"/>
  <c r="F521" i="7"/>
  <c r="F510" i="7"/>
  <c r="F523" i="7"/>
  <c r="I521" i="7"/>
  <c r="I508"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AC170" i="4"/>
  <c r="AC169" i="4"/>
  <c r="AC168" i="4"/>
  <c r="AC154" i="4"/>
  <c r="AC153" i="4"/>
  <c r="BG153" i="4" s="1"/>
  <c r="AC152" i="4"/>
  <c r="AC106" i="4"/>
  <c r="AC198" i="4"/>
  <c r="AC110" i="4"/>
  <c r="AC32" i="4"/>
  <c r="AC45" i="4"/>
  <c r="AC79" i="4"/>
  <c r="AC368" i="4"/>
  <c r="AC365" i="4"/>
  <c r="AC367" i="4"/>
  <c r="AC113" i="4"/>
  <c r="AC49" i="4"/>
  <c r="AC71" i="4"/>
  <c r="AC58" i="4"/>
  <c r="AC90" i="4"/>
  <c r="AC91" i="4"/>
  <c r="BG91" i="4" s="1"/>
  <c r="AC41" i="4"/>
  <c r="AC364" i="4"/>
  <c r="AC82" i="4"/>
  <c r="AC107" i="4"/>
  <c r="AC65" i="4"/>
  <c r="AC111" i="4"/>
  <c r="AC9" i="4"/>
  <c r="AC108" i="4"/>
  <c r="AC86" i="4"/>
  <c r="AC95" i="4"/>
  <c r="AC114" i="4"/>
  <c r="AC109" i="4"/>
  <c r="AC34" i="4"/>
  <c r="BG34" i="4" s="1"/>
  <c r="AC366" i="4"/>
  <c r="AC369" i="4"/>
  <c r="AC112" i="4"/>
  <c r="BG112" i="4" s="1"/>
  <c r="AC67" i="4"/>
  <c r="BG67" i="4" s="1"/>
  <c r="AC23" i="4"/>
  <c r="BG23" i="4" s="1"/>
  <c r="AC83" i="4"/>
  <c r="BG83" i="4" s="1"/>
  <c r="AC287" i="4"/>
  <c r="AC220" i="4"/>
  <c r="AC375" i="4"/>
  <c r="AC374" i="4"/>
  <c r="AC373" i="4"/>
  <c r="AC372" i="4"/>
  <c r="AC371" i="4"/>
  <c r="AC370" i="4"/>
  <c r="AC363" i="4"/>
  <c r="AC362" i="4"/>
  <c r="BG362" i="4" s="1"/>
  <c r="AC361" i="4"/>
  <c r="AC360" i="4"/>
  <c r="AC359" i="4"/>
  <c r="BG359" i="4" s="1"/>
  <c r="AC358" i="4"/>
  <c r="BG358" i="4" s="1"/>
  <c r="AC327" i="4"/>
  <c r="BG327" i="4" s="1"/>
  <c r="AC326" i="4"/>
  <c r="BG326" i="4" s="1"/>
  <c r="AC325" i="4"/>
  <c r="AC324" i="4"/>
  <c r="AC323" i="4"/>
  <c r="AC322" i="4"/>
  <c r="AC272" i="4"/>
  <c r="AC271" i="4"/>
  <c r="AC270" i="4"/>
  <c r="AC269" i="4"/>
  <c r="AC268" i="4"/>
  <c r="AC267" i="4"/>
  <c r="BG267" i="4" s="1"/>
  <c r="AC184" i="4"/>
  <c r="AC183" i="4"/>
  <c r="BG183" i="4" s="1"/>
  <c r="AC182" i="4"/>
  <c r="BG182" i="4" s="1"/>
  <c r="AC181" i="4"/>
  <c r="BG181" i="4" s="1"/>
  <c r="AC180" i="4"/>
  <c r="BG180" i="4" s="1"/>
  <c r="AC178" i="4"/>
  <c r="BG178" i="4" s="1"/>
  <c r="AC70" i="4"/>
  <c r="AC16" i="4"/>
  <c r="AC8" i="4"/>
  <c r="AC7" i="4"/>
  <c r="BG364" i="4" l="1"/>
  <c r="BG106" i="4"/>
  <c r="BG268" i="4"/>
  <c r="BG109" i="4"/>
  <c r="BG49" i="4"/>
  <c r="BG170" i="4"/>
  <c r="BG363" i="4"/>
  <c r="BG82" i="4"/>
  <c r="BG198" i="4"/>
  <c r="BG71" i="4"/>
  <c r="BG169" i="4"/>
  <c r="BG272" i="4"/>
  <c r="BG373" i="4"/>
  <c r="BG108" i="4"/>
  <c r="BG368" i="4"/>
  <c r="BG211" i="4"/>
  <c r="BG269" i="4"/>
  <c r="BG114" i="4"/>
  <c r="BG113" i="4"/>
  <c r="BG208" i="4"/>
  <c r="BG370" i="4"/>
  <c r="BG41" i="4"/>
  <c r="BG152" i="4"/>
  <c r="BG184" i="4"/>
  <c r="BG361" i="4"/>
  <c r="BG7" i="4"/>
  <c r="BG374" i="4"/>
  <c r="BG9" i="4"/>
  <c r="BG322" i="4"/>
  <c r="BG360" i="4"/>
  <c r="BG369" i="4"/>
  <c r="BG90" i="4"/>
  <c r="BG154" i="4"/>
  <c r="BG366" i="4"/>
  <c r="BG58" i="4"/>
  <c r="BG168" i="4"/>
  <c r="BG70" i="4"/>
  <c r="BG325" i="4"/>
  <c r="BG287" i="4"/>
  <c r="BG107" i="4"/>
  <c r="BG110" i="4"/>
  <c r="BG79" i="4"/>
  <c r="BG328" i="4"/>
  <c r="BG8" i="4"/>
  <c r="BG323" i="4"/>
  <c r="BG375" i="4"/>
  <c r="BG111" i="4"/>
  <c r="BG45" i="4"/>
  <c r="BG329" i="4"/>
  <c r="BG271" i="4"/>
  <c r="BG372" i="4"/>
  <c r="BG86" i="4"/>
  <c r="BG365" i="4"/>
  <c r="BG210" i="4"/>
  <c r="BG16" i="4"/>
  <c r="BG324" i="4"/>
  <c r="BG65" i="4"/>
  <c r="BG32" i="4"/>
  <c r="BG270" i="4"/>
  <c r="BG371" i="4"/>
  <c r="BG95" i="4"/>
  <c r="BG367" i="4"/>
  <c r="BG209"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80" i="7"/>
  <c r="K635" i="7"/>
  <c r="K6" i="7"/>
  <c r="K7" i="7"/>
  <c r="K638" i="7"/>
  <c r="K639" i="7"/>
  <c r="K640" i="7"/>
  <c r="K641" i="7"/>
  <c r="K642" i="7"/>
  <c r="K643" i="7"/>
  <c r="K644" i="7"/>
  <c r="K8" i="7"/>
  <c r="K646" i="7"/>
  <c r="K647" i="7"/>
  <c r="K648" i="7"/>
  <c r="K649" i="7"/>
  <c r="K650" i="7"/>
  <c r="K651" i="7"/>
  <c r="K9" i="7"/>
  <c r="K10" i="7"/>
  <c r="K654" i="7"/>
  <c r="K11" i="7"/>
  <c r="K656" i="7"/>
  <c r="K657" i="7"/>
  <c r="K658" i="7"/>
  <c r="K659" i="7"/>
  <c r="K12" i="7"/>
  <c r="K661" i="7"/>
  <c r="K662" i="7"/>
  <c r="K663" i="7"/>
  <c r="K13" i="7"/>
  <c r="K664" i="7"/>
  <c r="K665" i="7"/>
  <c r="K14" i="7"/>
  <c r="K667" i="7"/>
  <c r="K668" i="7"/>
  <c r="K669" i="7"/>
  <c r="K670" i="7"/>
  <c r="K671" i="7"/>
  <c r="K672" i="7"/>
  <c r="K673" i="7"/>
  <c r="K674" i="7"/>
  <c r="K675" i="7"/>
  <c r="K676" i="7"/>
  <c r="K677" i="7"/>
  <c r="K678" i="7"/>
  <c r="K679" i="7"/>
  <c r="K680" i="7"/>
  <c r="K681" i="7"/>
  <c r="K15" i="7"/>
  <c r="K16" i="7"/>
  <c r="K684" i="7"/>
  <c r="K685" i="7"/>
  <c r="K686" i="7"/>
  <c r="K17" i="7"/>
  <c r="K18" i="7"/>
  <c r="K688" i="7"/>
  <c r="K689" i="7"/>
  <c r="K690" i="7"/>
  <c r="K691" i="7"/>
  <c r="K692" i="7"/>
  <c r="K693" i="7"/>
  <c r="K694" i="7"/>
  <c r="K695" i="7"/>
  <c r="K696" i="7"/>
  <c r="K697" i="7"/>
  <c r="K698" i="7"/>
  <c r="K699" i="7"/>
  <c r="K700" i="7"/>
  <c r="K701" i="7"/>
  <c r="K702" i="7"/>
  <c r="K703" i="7"/>
  <c r="K704" i="7"/>
  <c r="K705" i="7"/>
  <c r="K706" i="7"/>
  <c r="K707" i="7"/>
  <c r="K708" i="7"/>
  <c r="K709" i="7"/>
  <c r="K710" i="7"/>
  <c r="K711" i="7"/>
  <c r="K19" i="7"/>
  <c r="K713" i="7"/>
  <c r="K714" i="7"/>
  <c r="K715" i="7"/>
  <c r="K716" i="7"/>
  <c r="K717" i="7"/>
  <c r="K718" i="7"/>
  <c r="K719" i="7"/>
  <c r="K20" i="7"/>
  <c r="K721" i="7"/>
  <c r="K21" i="7"/>
  <c r="K22" i="7"/>
  <c r="K723" i="7"/>
  <c r="K724" i="7"/>
  <c r="K23" i="7"/>
  <c r="K725" i="7"/>
  <c r="K726" i="7"/>
  <c r="K727" i="7"/>
  <c r="K728" i="7"/>
  <c r="K729" i="7"/>
  <c r="K730" i="7"/>
  <c r="K731" i="7"/>
  <c r="K732" i="7"/>
  <c r="K24" i="7"/>
  <c r="K734" i="7"/>
  <c r="K735" i="7"/>
  <c r="K736" i="7"/>
  <c r="K737" i="7"/>
  <c r="K738" i="7"/>
  <c r="K739" i="7"/>
  <c r="K25" i="7"/>
  <c r="K741" i="7"/>
  <c r="K26" i="7"/>
  <c r="K743" i="7"/>
  <c r="K744" i="7"/>
  <c r="K745" i="7"/>
  <c r="K27" i="7"/>
  <c r="K28" i="7"/>
  <c r="K29" i="7"/>
  <c r="K748" i="7"/>
  <c r="K30" i="7"/>
  <c r="K31" i="7"/>
  <c r="K750" i="7"/>
  <c r="K32" i="7"/>
  <c r="K752" i="7"/>
  <c r="K33" i="7"/>
  <c r="K754" i="7"/>
  <c r="K34" i="7"/>
  <c r="K756" i="7"/>
  <c r="K35" i="7"/>
  <c r="K758" i="7"/>
  <c r="K759" i="7"/>
  <c r="K760" i="7"/>
  <c r="K761" i="7"/>
  <c r="K762" i="7"/>
  <c r="K763" i="7"/>
  <c r="K764" i="7"/>
  <c r="K765" i="7"/>
  <c r="K766" i="7"/>
  <c r="K767" i="7"/>
  <c r="K36" i="7"/>
  <c r="K769" i="7"/>
  <c r="K770" i="7"/>
  <c r="K37" i="7"/>
  <c r="K772" i="7"/>
  <c r="K773" i="7"/>
  <c r="K774" i="7"/>
  <c r="K38" i="7"/>
  <c r="K776" i="7"/>
  <c r="K39" i="7"/>
  <c r="K40" i="7"/>
  <c r="K779" i="7"/>
  <c r="K780" i="7"/>
  <c r="K781" i="7"/>
  <c r="K782" i="7"/>
  <c r="K41" i="7"/>
  <c r="K784" i="7"/>
  <c r="K785" i="7"/>
  <c r="K42" i="7"/>
  <c r="K787" i="7"/>
  <c r="K788" i="7"/>
  <c r="K789" i="7"/>
  <c r="K790" i="7"/>
  <c r="K791" i="7"/>
  <c r="K43" i="7"/>
  <c r="K44" i="7"/>
  <c r="K45" i="7"/>
  <c r="K46" i="7"/>
  <c r="K47" i="7"/>
  <c r="K48" i="7"/>
  <c r="K49" i="7"/>
  <c r="K799" i="7"/>
  <c r="K800" i="7"/>
  <c r="K801" i="7"/>
  <c r="K802" i="7"/>
  <c r="K803" i="7"/>
  <c r="K50" i="7"/>
  <c r="K51" i="7"/>
  <c r="K52" i="7"/>
  <c r="K807" i="7"/>
  <c r="K53" i="7"/>
  <c r="K809" i="7"/>
  <c r="K810" i="7"/>
  <c r="K54" i="7"/>
  <c r="K55" i="7"/>
  <c r="K56" i="7"/>
  <c r="K812" i="7"/>
  <c r="K813" i="7"/>
  <c r="K57" i="7"/>
  <c r="K58" i="7"/>
  <c r="K59" i="7"/>
  <c r="K60" i="7"/>
  <c r="K61" i="7"/>
  <c r="K62" i="7"/>
  <c r="K63" i="7"/>
  <c r="K64" i="7"/>
  <c r="K822" i="7"/>
  <c r="K823" i="7"/>
  <c r="K65" i="7"/>
  <c r="K66" i="7"/>
  <c r="K67" i="7"/>
  <c r="K827" i="7"/>
  <c r="K828" i="7"/>
  <c r="K68" i="7"/>
  <c r="K69" i="7"/>
  <c r="K70" i="7"/>
  <c r="K832" i="7"/>
  <c r="K71" i="7"/>
  <c r="K72" i="7"/>
  <c r="K73" i="7"/>
  <c r="K74" i="7"/>
  <c r="K75" i="7"/>
  <c r="K76" i="7"/>
  <c r="K77" i="7"/>
  <c r="K78" i="7"/>
  <c r="K79" i="7"/>
  <c r="K842" i="7"/>
  <c r="K80" i="7"/>
  <c r="K81" i="7"/>
  <c r="K82" i="7"/>
  <c r="K846" i="7"/>
  <c r="K83" i="7"/>
  <c r="K84" i="7"/>
  <c r="K85" i="7"/>
  <c r="K86" i="7"/>
  <c r="K87" i="7"/>
  <c r="K88" i="7"/>
  <c r="K851"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879"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855" i="7"/>
  <c r="K408" i="7"/>
  <c r="K854" i="7"/>
  <c r="K853" i="7"/>
  <c r="K852" i="7"/>
  <c r="K409" i="7"/>
  <c r="K410" i="7"/>
  <c r="K411" i="7"/>
  <c r="K412" i="7"/>
  <c r="K850" i="7"/>
  <c r="K857" i="7"/>
  <c r="K849" i="7"/>
  <c r="K848" i="7"/>
  <c r="K847" i="7"/>
  <c r="K880" i="7"/>
  <c r="K845" i="7"/>
  <c r="K844" i="7"/>
  <c r="K843" i="7"/>
  <c r="K841" i="7"/>
  <c r="K840" i="7"/>
  <c r="K839" i="7"/>
  <c r="K838" i="7"/>
  <c r="K837" i="7"/>
  <c r="K836" i="7"/>
  <c r="K835" i="7"/>
  <c r="K856" i="7"/>
  <c r="K636" i="7"/>
  <c r="K413" i="7"/>
  <c r="K414" i="7"/>
  <c r="K415" i="7"/>
  <c r="K416" i="7"/>
  <c r="K417" i="7"/>
  <c r="K418" i="7"/>
  <c r="K419" i="7"/>
  <c r="K420" i="7"/>
  <c r="K421" i="7"/>
  <c r="K422" i="7"/>
  <c r="K423" i="7"/>
  <c r="K424" i="7"/>
  <c r="K425" i="7"/>
  <c r="K426" i="7"/>
  <c r="K427" i="7"/>
  <c r="K428" i="7"/>
  <c r="K429" i="7"/>
  <c r="K637" i="7"/>
  <c r="K430" i="7"/>
  <c r="K431" i="7"/>
  <c r="K432" i="7"/>
  <c r="K433" i="7"/>
  <c r="K434" i="7"/>
  <c r="K830" i="7"/>
  <c r="K435" i="7"/>
  <c r="K436" i="7"/>
  <c r="K437" i="7"/>
  <c r="K829" i="7"/>
  <c r="K438" i="7"/>
  <c r="K439" i="7"/>
  <c r="K826" i="7"/>
  <c r="K825" i="7"/>
  <c r="K824" i="7"/>
  <c r="K821" i="7"/>
  <c r="K820" i="7"/>
  <c r="K440" i="7"/>
  <c r="K819" i="7"/>
  <c r="K818" i="7"/>
  <c r="K817" i="7"/>
  <c r="K816" i="7"/>
  <c r="K815" i="7"/>
  <c r="K814" i="7"/>
  <c r="K645" i="7"/>
  <c r="K808" i="7"/>
  <c r="K806" i="7"/>
  <c r="K805" i="7"/>
  <c r="K804" i="7"/>
  <c r="K798" i="7"/>
  <c r="K797" i="7"/>
  <c r="K796" i="7"/>
  <c r="K795" i="7"/>
  <c r="K652" i="7"/>
  <c r="K793" i="7"/>
  <c r="K653" i="7"/>
  <c r="K786" i="7"/>
  <c r="K783" i="7"/>
  <c r="K778" i="7"/>
  <c r="K777" i="7"/>
  <c r="K775" i="7"/>
  <c r="K771" i="7"/>
  <c r="K768" i="7"/>
  <c r="K757" i="7"/>
  <c r="K755" i="7"/>
  <c r="K441" i="7"/>
  <c r="K442" i="7"/>
  <c r="K443" i="7"/>
  <c r="K444" i="7"/>
  <c r="K753" i="7"/>
  <c r="K751" i="7"/>
  <c r="K445" i="7"/>
  <c r="K446" i="7"/>
  <c r="K447" i="7"/>
  <c r="K448" i="7"/>
  <c r="K449" i="7"/>
  <c r="K450" i="7"/>
  <c r="K451" i="7"/>
  <c r="K452" i="7"/>
  <c r="K749" i="7"/>
  <c r="K453" i="7"/>
  <c r="K454" i="7"/>
  <c r="K455" i="7"/>
  <c r="K456" i="7"/>
  <c r="K457" i="7"/>
  <c r="K458" i="7"/>
  <c r="K459" i="7"/>
  <c r="K747" i="7"/>
  <c r="K460" i="7"/>
  <c r="K461" i="7"/>
  <c r="K462" i="7"/>
  <c r="K463" i="7"/>
  <c r="K746" i="7"/>
  <c r="K464" i="7"/>
  <c r="K465" i="7"/>
  <c r="K742" i="7"/>
  <c r="K740" i="7"/>
  <c r="K733" i="7"/>
  <c r="K466" i="7"/>
  <c r="K467" i="7"/>
  <c r="K468" i="7"/>
  <c r="K469" i="7"/>
  <c r="K470" i="7"/>
  <c r="K722" i="7"/>
  <c r="K720" i="7"/>
  <c r="K471" i="7"/>
  <c r="K472" i="7"/>
  <c r="K712" i="7"/>
  <c r="K687"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683" i="7"/>
  <c r="K682" i="7"/>
  <c r="K666" i="7"/>
  <c r="K660" i="7"/>
  <c r="K505" i="7"/>
  <c r="K513" i="7"/>
  <c r="K514" i="7"/>
  <c r="K515" i="7"/>
  <c r="K516" i="7"/>
  <c r="K517" i="7"/>
  <c r="K527" i="7"/>
  <c r="K528" i="7"/>
  <c r="K151" i="7"/>
  <c r="K503" i="7"/>
  <c r="K504" i="7"/>
  <c r="K634" i="7"/>
  <c r="D405" i="4" l="1"/>
  <c r="D404" i="4"/>
  <c r="D403" i="4"/>
  <c r="D402" i="4"/>
  <c r="D401" i="4"/>
  <c r="D400" i="4"/>
  <c r="D399" i="4"/>
  <c r="D398" i="4"/>
  <c r="H513" i="7"/>
  <c r="H514" i="7"/>
  <c r="H515" i="7"/>
  <c r="H516" i="7"/>
  <c r="H517" i="7"/>
  <c r="H527" i="7"/>
  <c r="H528" i="7"/>
  <c r="H151" i="7"/>
  <c r="H503" i="7"/>
  <c r="H504" i="7"/>
  <c r="G515" i="7"/>
  <c r="G634" i="7"/>
  <c r="G635" i="7"/>
  <c r="G7" i="7"/>
  <c r="G638" i="7"/>
  <c r="G642" i="7"/>
  <c r="G643" i="7"/>
  <c r="G644" i="7"/>
  <c r="G647" i="7"/>
  <c r="G648" i="7"/>
  <c r="G649" i="7"/>
  <c r="G650" i="7"/>
  <c r="G651" i="7"/>
  <c r="G9" i="7"/>
  <c r="G659" i="7"/>
  <c r="G14" i="7"/>
  <c r="G669" i="7"/>
  <c r="G674" i="7"/>
  <c r="G677" i="7"/>
  <c r="G15" i="7"/>
  <c r="G689" i="7"/>
  <c r="G697" i="7"/>
  <c r="G705" i="7"/>
  <c r="G713" i="7"/>
  <c r="G721" i="7"/>
  <c r="G727" i="7"/>
  <c r="G728" i="7"/>
  <c r="G735" i="7"/>
  <c r="G737" i="7"/>
  <c r="G738" i="7"/>
  <c r="G739" i="7"/>
  <c r="G743" i="7"/>
  <c r="G31" i="7"/>
  <c r="G765" i="7"/>
  <c r="G773" i="7"/>
  <c r="G781" i="7"/>
  <c r="G789" i="7"/>
  <c r="G48" i="7"/>
  <c r="G51" i="7"/>
  <c r="G52" i="7"/>
  <c r="G56" i="7"/>
  <c r="G62" i="7"/>
  <c r="G73" i="7"/>
  <c r="G80" i="7"/>
  <c r="G102" i="7"/>
  <c r="G110" i="7"/>
  <c r="G117" i="7"/>
  <c r="G125" i="7"/>
  <c r="G133" i="7"/>
  <c r="G141" i="7"/>
  <c r="G147" i="7"/>
  <c r="G148" i="7"/>
  <c r="G149" i="7"/>
  <c r="G150" i="7"/>
  <c r="G152" i="7"/>
  <c r="G153" i="7"/>
  <c r="G154" i="7"/>
  <c r="G158" i="7"/>
  <c r="G163" i="7"/>
  <c r="G164" i="7"/>
  <c r="G165" i="7"/>
  <c r="G166" i="7"/>
  <c r="G174" i="7"/>
  <c r="G182" i="7"/>
  <c r="G190" i="7"/>
  <c r="G194" i="7"/>
  <c r="G198" i="7"/>
  <c r="G205" i="7"/>
  <c r="G206" i="7"/>
  <c r="G207" i="7"/>
  <c r="G214" i="7"/>
  <c r="G222" i="7"/>
  <c r="G230" i="7"/>
  <c r="G231" i="7"/>
  <c r="G238" i="7"/>
  <c r="G246" i="7"/>
  <c r="G254" i="7"/>
  <c r="G262" i="7"/>
  <c r="G266" i="7"/>
  <c r="G270" i="7"/>
  <c r="G278" i="7"/>
  <c r="G286" i="7"/>
  <c r="G294" i="7"/>
  <c r="G301" i="7"/>
  <c r="G303" i="7"/>
  <c r="G307" i="7"/>
  <c r="G311" i="7"/>
  <c r="G319" i="7"/>
  <c r="G326" i="7"/>
  <c r="G327" i="7"/>
  <c r="G343" i="7"/>
  <c r="G351" i="7"/>
  <c r="G359" i="7"/>
  <c r="G367" i="7"/>
  <c r="G375" i="7"/>
  <c r="G383" i="7"/>
  <c r="G387" i="7"/>
  <c r="G391" i="7"/>
  <c r="G399" i="7"/>
  <c r="G402" i="7"/>
  <c r="G407" i="7"/>
  <c r="G411" i="7"/>
  <c r="G417" i="7"/>
  <c r="G425" i="7"/>
  <c r="G426" i="7"/>
  <c r="G432" i="7"/>
  <c r="G438" i="7"/>
  <c r="G768" i="7"/>
  <c r="G751" i="7"/>
  <c r="G452" i="7"/>
  <c r="G459" i="7"/>
  <c r="G465" i="7"/>
  <c r="G470" i="7"/>
  <c r="G472" i="7"/>
  <c r="G712" i="7"/>
  <c r="G474" i="7"/>
  <c r="G482" i="7"/>
  <c r="G488" i="7"/>
  <c r="G489" i="7"/>
  <c r="G490" i="7"/>
  <c r="G497" i="7"/>
  <c r="G498" i="7"/>
  <c r="G660"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6" i="7"/>
  <c r="G481" i="7"/>
  <c r="G473" i="7"/>
  <c r="G469" i="7"/>
  <c r="G464" i="7"/>
  <c r="G458" i="7"/>
  <c r="G451" i="7"/>
  <c r="G94" i="7"/>
  <c r="G682" i="7"/>
  <c r="G496" i="7"/>
  <c r="G480" i="7"/>
  <c r="G687" i="7"/>
  <c r="G468" i="7"/>
  <c r="G746" i="7"/>
  <c r="G457" i="7"/>
  <c r="G450" i="7"/>
  <c r="G444" i="7"/>
  <c r="G775" i="7"/>
  <c r="G645" i="7"/>
  <c r="G437" i="7"/>
  <c r="G430" i="7"/>
  <c r="G423" i="7"/>
  <c r="G415" i="7"/>
  <c r="G409" i="7"/>
  <c r="G405" i="7"/>
  <c r="G397" i="7"/>
  <c r="G389" i="7"/>
  <c r="G381" i="7"/>
  <c r="G373" i="7"/>
  <c r="G365" i="7"/>
  <c r="G357" i="7"/>
  <c r="G349" i="7"/>
  <c r="G341" i="7"/>
  <c r="G333" i="7"/>
  <c r="G325" i="7"/>
  <c r="G317" i="7"/>
  <c r="G309" i="7"/>
  <c r="G292" i="7"/>
  <c r="G284" i="7"/>
  <c r="G276" i="7"/>
  <c r="G268" i="7"/>
  <c r="G87" i="7"/>
  <c r="G683" i="7"/>
  <c r="G495" i="7"/>
  <c r="G335" i="7"/>
  <c r="G35" i="7"/>
  <c r="G554" i="7"/>
  <c r="G502" i="7"/>
  <c r="G494" i="7"/>
  <c r="G486" i="7"/>
  <c r="G478" i="7"/>
  <c r="G466" i="7"/>
  <c r="G462" i="7"/>
  <c r="G455" i="7"/>
  <c r="G448" i="7"/>
  <c r="G442" i="7"/>
  <c r="G778" i="7"/>
  <c r="G435" i="7"/>
  <c r="G429" i="7"/>
  <c r="G421" i="7"/>
  <c r="G562" i="7"/>
  <c r="G525" i="7"/>
  <c r="G555" i="7"/>
  <c r="G552" i="7"/>
  <c r="G553" i="7"/>
  <c r="G501" i="7"/>
  <c r="G493" i="7"/>
  <c r="G485" i="7"/>
  <c r="G477" i="7"/>
  <c r="G471" i="7"/>
  <c r="G733" i="7"/>
  <c r="G461" i="7"/>
  <c r="G454" i="7"/>
  <c r="G447" i="7"/>
  <c r="G441" i="7"/>
  <c r="G783" i="7"/>
  <c r="G428" i="7"/>
  <c r="G420" i="7"/>
  <c r="G636" i="7"/>
  <c r="G394" i="7"/>
  <c r="G386" i="7"/>
  <c r="G378" i="7"/>
  <c r="G370" i="7"/>
  <c r="G362" i="7"/>
  <c r="G354" i="7"/>
  <c r="G346" i="7"/>
  <c r="G338" i="7"/>
  <c r="G330" i="7"/>
  <c r="G322" i="7"/>
  <c r="G314" i="7"/>
  <c r="G306" i="7"/>
  <c r="G298" i="7"/>
  <c r="G289" i="7"/>
  <c r="G281" i="7"/>
  <c r="G273" i="7"/>
  <c r="G265" i="7"/>
  <c r="G257" i="7"/>
  <c r="G249" i="7"/>
  <c r="G241" i="7"/>
  <c r="G233" i="7"/>
  <c r="G526" i="7"/>
  <c r="G500" i="7"/>
  <c r="G492" i="7"/>
  <c r="G753" i="7"/>
  <c r="G771" i="7"/>
  <c r="G652" i="7"/>
  <c r="G440" i="7"/>
  <c r="G431" i="7"/>
  <c r="G424" i="7"/>
  <c r="G416" i="7"/>
  <c r="G410" i="7"/>
  <c r="G406" i="7"/>
  <c r="G398" i="7"/>
  <c r="G390" i="7"/>
  <c r="G382" i="7"/>
  <c r="G374" i="7"/>
  <c r="G366" i="7"/>
  <c r="G358" i="7"/>
  <c r="G350" i="7"/>
  <c r="G342" i="7"/>
  <c r="G334" i="7"/>
  <c r="G318" i="7"/>
  <c r="G310" i="7"/>
  <c r="G302" i="7"/>
  <c r="G293" i="7"/>
  <c r="G285" i="7"/>
  <c r="G277" i="7"/>
  <c r="G269" i="7"/>
  <c r="G261" i="7"/>
  <c r="G253" i="7"/>
  <c r="G245" i="7"/>
  <c r="G237" i="7"/>
  <c r="G229" i="7"/>
  <c r="G221" i="7"/>
  <c r="G213" i="7"/>
  <c r="G197" i="7"/>
  <c r="G189" i="7"/>
  <c r="G181" i="7"/>
  <c r="G173" i="7"/>
  <c r="G157" i="7"/>
  <c r="G140" i="7"/>
  <c r="G132" i="7"/>
  <c r="G124" i="7"/>
  <c r="G116" i="7"/>
  <c r="G109" i="7"/>
  <c r="G101" i="7"/>
  <c r="G93" i="7"/>
  <c r="G86" i="7"/>
  <c r="G72" i="7"/>
  <c r="G67" i="7"/>
  <c r="G61" i="7"/>
  <c r="G55" i="7"/>
  <c r="G50" i="7"/>
  <c r="G47" i="7"/>
  <c r="G788" i="7"/>
  <c r="G780" i="7"/>
  <c r="G772" i="7"/>
  <c r="G764" i="7"/>
  <c r="G756" i="7"/>
  <c r="G30" i="7"/>
  <c r="G26" i="7"/>
  <c r="G734" i="7"/>
  <c r="G726" i="7"/>
  <c r="G20" i="7"/>
  <c r="G19" i="7"/>
  <c r="G704" i="7"/>
  <c r="G696" i="7"/>
  <c r="G688" i="7"/>
  <c r="G681" i="7"/>
  <c r="G673" i="7"/>
  <c r="G665" i="7"/>
  <c r="G658" i="7"/>
  <c r="G528" i="7"/>
  <c r="G260" i="7"/>
  <c r="G252" i="7"/>
  <c r="G244" i="7"/>
  <c r="G236" i="7"/>
  <c r="G228" i="7"/>
  <c r="G220" i="7"/>
  <c r="G212" i="7"/>
  <c r="G204" i="7"/>
  <c r="G196" i="7"/>
  <c r="G188" i="7"/>
  <c r="G180" i="7"/>
  <c r="G172" i="7"/>
  <c r="G156" i="7"/>
  <c r="G139" i="7"/>
  <c r="G131" i="7"/>
  <c r="G123" i="7"/>
  <c r="G108" i="7"/>
  <c r="G100" i="7"/>
  <c r="G92" i="7"/>
  <c r="G85" i="7"/>
  <c r="G79" i="7"/>
  <c r="G71" i="7"/>
  <c r="G66" i="7"/>
  <c r="G60" i="7"/>
  <c r="G54" i="7"/>
  <c r="G46" i="7"/>
  <c r="G787" i="7"/>
  <c r="G779" i="7"/>
  <c r="G37" i="7"/>
  <c r="G763" i="7"/>
  <c r="G34" i="7"/>
  <c r="G748" i="7"/>
  <c r="G741" i="7"/>
  <c r="G24" i="7"/>
  <c r="G725" i="7"/>
  <c r="G719" i="7"/>
  <c r="G711" i="7"/>
  <c r="G703" i="7"/>
  <c r="G695" i="7"/>
  <c r="G18" i="7"/>
  <c r="G680" i="7"/>
  <c r="G672" i="7"/>
  <c r="G664" i="7"/>
  <c r="G657" i="7"/>
  <c r="G641" i="7"/>
  <c r="F527" i="7"/>
  <c r="G527" i="7"/>
  <c r="G487" i="7"/>
  <c r="G479" i="7"/>
  <c r="G467" i="7"/>
  <c r="G463" i="7"/>
  <c r="G456" i="7"/>
  <c r="G449" i="7"/>
  <c r="G443" i="7"/>
  <c r="G777" i="7"/>
  <c r="G436" i="7"/>
  <c r="G637" i="7"/>
  <c r="G422" i="7"/>
  <c r="G414" i="7"/>
  <c r="G404" i="7"/>
  <c r="G396" i="7"/>
  <c r="G388" i="7"/>
  <c r="G380" i="7"/>
  <c r="G372" i="7"/>
  <c r="G364" i="7"/>
  <c r="G356" i="7"/>
  <c r="G348" i="7"/>
  <c r="G340" i="7"/>
  <c r="G332" i="7"/>
  <c r="G324" i="7"/>
  <c r="G316" i="7"/>
  <c r="G308" i="7"/>
  <c r="G300" i="7"/>
  <c r="G291" i="7"/>
  <c r="G283" i="7"/>
  <c r="G275" i="7"/>
  <c r="G267" i="7"/>
  <c r="G259" i="7"/>
  <c r="G251" i="7"/>
  <c r="G243" i="7"/>
  <c r="G235" i="7"/>
  <c r="G227" i="7"/>
  <c r="G219" i="7"/>
  <c r="G211" i="7"/>
  <c r="G203" i="7"/>
  <c r="G195" i="7"/>
  <c r="G187" i="7"/>
  <c r="G179" i="7"/>
  <c r="G171" i="7"/>
  <c r="G155" i="7"/>
  <c r="G146" i="7"/>
  <c r="G138" i="7"/>
  <c r="G130" i="7"/>
  <c r="G122" i="7"/>
  <c r="G115" i="7"/>
  <c r="G107" i="7"/>
  <c r="G99" i="7"/>
  <c r="G91" i="7"/>
  <c r="G84" i="7"/>
  <c r="G78" i="7"/>
  <c r="G65" i="7"/>
  <c r="G59" i="7"/>
  <c r="G45" i="7"/>
  <c r="G42" i="7"/>
  <c r="G40" i="7"/>
  <c r="G770" i="7"/>
  <c r="G762" i="7"/>
  <c r="G754" i="7"/>
  <c r="G29" i="7"/>
  <c r="G25" i="7"/>
  <c r="G732" i="7"/>
  <c r="G23" i="7"/>
  <c r="G718" i="7"/>
  <c r="G710" i="7"/>
  <c r="G702" i="7"/>
  <c r="G694" i="7"/>
  <c r="G17" i="7"/>
  <c r="G679" i="7"/>
  <c r="G671" i="7"/>
  <c r="G13" i="7"/>
  <c r="G656" i="7"/>
  <c r="G640" i="7"/>
  <c r="F517" i="7"/>
  <c r="G517" i="7"/>
  <c r="G504" i="7"/>
  <c r="G413" i="7"/>
  <c r="G403" i="7"/>
  <c r="G395" i="7"/>
  <c r="G379" i="7"/>
  <c r="G371" i="7"/>
  <c r="G363" i="7"/>
  <c r="G355" i="7"/>
  <c r="G347" i="7"/>
  <c r="G339" i="7"/>
  <c r="G331" i="7"/>
  <c r="G323" i="7"/>
  <c r="G315" i="7"/>
  <c r="G299" i="7"/>
  <c r="G290" i="7"/>
  <c r="G282" i="7"/>
  <c r="G274" i="7"/>
  <c r="G258" i="7"/>
  <c r="G250" i="7"/>
  <c r="G242" i="7"/>
  <c r="G234" i="7"/>
  <c r="G226" i="7"/>
  <c r="G218" i="7"/>
  <c r="G210" i="7"/>
  <c r="G202" i="7"/>
  <c r="G186" i="7"/>
  <c r="G178" i="7"/>
  <c r="G170" i="7"/>
  <c r="G162" i="7"/>
  <c r="G145" i="7"/>
  <c r="G137" i="7"/>
  <c r="G129" i="7"/>
  <c r="G121" i="7"/>
  <c r="G114" i="7"/>
  <c r="G106" i="7"/>
  <c r="G98" i="7"/>
  <c r="G90" i="7"/>
  <c r="G83" i="7"/>
  <c r="G77" i="7"/>
  <c r="G70" i="7"/>
  <c r="G58" i="7"/>
  <c r="G44" i="7"/>
  <c r="G785" i="7"/>
  <c r="G39" i="7"/>
  <c r="G769" i="7"/>
  <c r="G761" i="7"/>
  <c r="G33" i="7"/>
  <c r="G28" i="7"/>
  <c r="G731" i="7"/>
  <c r="G724" i="7"/>
  <c r="G717" i="7"/>
  <c r="G709" i="7"/>
  <c r="G701" i="7"/>
  <c r="G693" i="7"/>
  <c r="G686" i="7"/>
  <c r="G678" i="7"/>
  <c r="G670" i="7"/>
  <c r="G663" i="7"/>
  <c r="G11" i="7"/>
  <c r="G639" i="7"/>
  <c r="G516" i="7"/>
  <c r="I503" i="7"/>
  <c r="G503" i="7"/>
  <c r="G225" i="7"/>
  <c r="G217" i="7"/>
  <c r="G209" i="7"/>
  <c r="G201" i="7"/>
  <c r="G193" i="7"/>
  <c r="G185" i="7"/>
  <c r="G177" i="7"/>
  <c r="G169" i="7"/>
  <c r="G161" i="7"/>
  <c r="G144" i="7"/>
  <c r="G136" i="7"/>
  <c r="G128" i="7"/>
  <c r="G120" i="7"/>
  <c r="G113" i="7"/>
  <c r="G105" i="7"/>
  <c r="G97" i="7"/>
  <c r="G89" i="7"/>
  <c r="G76" i="7"/>
  <c r="G69" i="7"/>
  <c r="G57" i="7"/>
  <c r="G53" i="7"/>
  <c r="G43" i="7"/>
  <c r="G784" i="7"/>
  <c r="G776" i="7"/>
  <c r="G36" i="7"/>
  <c r="G760" i="7"/>
  <c r="G752" i="7"/>
  <c r="G27" i="7"/>
  <c r="G730" i="7"/>
  <c r="G723" i="7"/>
  <c r="G716" i="7"/>
  <c r="G708" i="7"/>
  <c r="G700" i="7"/>
  <c r="G692" i="7"/>
  <c r="G685" i="7"/>
  <c r="G662" i="7"/>
  <c r="G654" i="7"/>
  <c r="G646" i="7"/>
  <c r="I151" i="7"/>
  <c r="G151" i="7"/>
  <c r="G484" i="7"/>
  <c r="G476" i="7"/>
  <c r="G720" i="7"/>
  <c r="G740" i="7"/>
  <c r="G460" i="7"/>
  <c r="G453" i="7"/>
  <c r="G446" i="7"/>
  <c r="G755" i="7"/>
  <c r="G786" i="7"/>
  <c r="G434" i="7"/>
  <c r="G427" i="7"/>
  <c r="G419" i="7"/>
  <c r="G408" i="7"/>
  <c r="G401" i="7"/>
  <c r="G393" i="7"/>
  <c r="G385" i="7"/>
  <c r="G377" i="7"/>
  <c r="G369" i="7"/>
  <c r="G361" i="7"/>
  <c r="G353" i="7"/>
  <c r="G345" i="7"/>
  <c r="G337" i="7"/>
  <c r="G329" i="7"/>
  <c r="G321" i="7"/>
  <c r="G313" i="7"/>
  <c r="G305" i="7"/>
  <c r="G297" i="7"/>
  <c r="G288" i="7"/>
  <c r="G280" i="7"/>
  <c r="G272" i="7"/>
  <c r="G264" i="7"/>
  <c r="G256" i="7"/>
  <c r="G248" i="7"/>
  <c r="G240" i="7"/>
  <c r="G232" i="7"/>
  <c r="G224" i="7"/>
  <c r="G216" i="7"/>
  <c r="G208" i="7"/>
  <c r="G200" i="7"/>
  <c r="G192" i="7"/>
  <c r="G184" i="7"/>
  <c r="G176" i="7"/>
  <c r="G168" i="7"/>
  <c r="G160" i="7"/>
  <c r="G143" i="7"/>
  <c r="G135" i="7"/>
  <c r="G127" i="7"/>
  <c r="G119" i="7"/>
  <c r="G112" i="7"/>
  <c r="G104" i="7"/>
  <c r="G96" i="7"/>
  <c r="G82" i="7"/>
  <c r="G75" i="7"/>
  <c r="G68" i="7"/>
  <c r="G64" i="7"/>
  <c r="G41" i="7"/>
  <c r="G38" i="7"/>
  <c r="G767" i="7"/>
  <c r="G759" i="7"/>
  <c r="G32" i="7"/>
  <c r="G745" i="7"/>
  <c r="G729" i="7"/>
  <c r="G22" i="7"/>
  <c r="G715" i="7"/>
  <c r="G707" i="7"/>
  <c r="G699" i="7"/>
  <c r="G691" i="7"/>
  <c r="G684" i="7"/>
  <c r="G676" i="7"/>
  <c r="G668" i="7"/>
  <c r="G661" i="7"/>
  <c r="G10" i="7"/>
  <c r="G8" i="7"/>
  <c r="G514" i="7"/>
  <c r="G505" i="7"/>
  <c r="G499" i="7"/>
  <c r="G491" i="7"/>
  <c r="G483" i="7"/>
  <c r="G475" i="7"/>
  <c r="G722" i="7"/>
  <c r="G742" i="7"/>
  <c r="G747" i="7"/>
  <c r="G749" i="7"/>
  <c r="G445" i="7"/>
  <c r="G757" i="7"/>
  <c r="G653" i="7"/>
  <c r="G439" i="7"/>
  <c r="G433" i="7"/>
  <c r="G418" i="7"/>
  <c r="G412" i="7"/>
  <c r="G400" i="7"/>
  <c r="G392" i="7"/>
  <c r="G384" i="7"/>
  <c r="G376" i="7"/>
  <c r="G368" i="7"/>
  <c r="G360" i="7"/>
  <c r="G352" i="7"/>
  <c r="G344" i="7"/>
  <c r="G336" i="7"/>
  <c r="G328" i="7"/>
  <c r="G320" i="7"/>
  <c r="G312" i="7"/>
  <c r="G304" i="7"/>
  <c r="G296" i="7"/>
  <c r="G287" i="7"/>
  <c r="G279" i="7"/>
  <c r="G271" i="7"/>
  <c r="G263" i="7"/>
  <c r="G255" i="7"/>
  <c r="G247" i="7"/>
  <c r="G239" i="7"/>
  <c r="G223" i="7"/>
  <c r="G215" i="7"/>
  <c r="G199" i="7"/>
  <c r="G191" i="7"/>
  <c r="G183" i="7"/>
  <c r="G175" i="7"/>
  <c r="G167" i="7"/>
  <c r="G159" i="7"/>
  <c r="G142" i="7"/>
  <c r="G134" i="7"/>
  <c r="G126" i="7"/>
  <c r="G118" i="7"/>
  <c r="G111" i="7"/>
  <c r="G103" i="7"/>
  <c r="G95" i="7"/>
  <c r="G88" i="7"/>
  <c r="G81" i="7"/>
  <c r="G74" i="7"/>
  <c r="G63" i="7"/>
  <c r="G49" i="7"/>
  <c r="G790" i="7"/>
  <c r="G782" i="7"/>
  <c r="G774" i="7"/>
  <c r="G766" i="7"/>
  <c r="G758" i="7"/>
  <c r="G750" i="7"/>
  <c r="G744" i="7"/>
  <c r="G736" i="7"/>
  <c r="G21" i="7"/>
  <c r="G714" i="7"/>
  <c r="G706" i="7"/>
  <c r="G698" i="7"/>
  <c r="G690" i="7"/>
  <c r="G16" i="7"/>
  <c r="G675" i="7"/>
  <c r="G667" i="7"/>
  <c r="G12" i="7"/>
  <c r="G6" i="7"/>
  <c r="G513" i="7"/>
  <c r="F504" i="7"/>
  <c r="I516" i="7"/>
  <c r="I528" i="7"/>
  <c r="F516" i="7"/>
  <c r="F503" i="7"/>
  <c r="F514" i="7"/>
  <c r="F515" i="7"/>
  <c r="I504" i="7"/>
  <c r="I527" i="7"/>
  <c r="I515" i="7"/>
  <c r="F151" i="7"/>
  <c r="F513" i="7"/>
  <c r="F528" i="7"/>
  <c r="I514" i="7"/>
  <c r="I517" i="7"/>
  <c r="I513"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5" i="7" l="1"/>
  <c r="I635" i="7"/>
  <c r="H6" i="7"/>
  <c r="I6" i="7"/>
  <c r="H7" i="7"/>
  <c r="I7" i="7"/>
  <c r="H638" i="7"/>
  <c r="I638" i="7"/>
  <c r="H639" i="7"/>
  <c r="I639" i="7"/>
  <c r="H640" i="7"/>
  <c r="I640" i="7"/>
  <c r="H641" i="7"/>
  <c r="I641" i="7"/>
  <c r="H642" i="7"/>
  <c r="D20" i="20" s="1"/>
  <c r="J20" i="20" s="1"/>
  <c r="I642" i="7"/>
  <c r="H643" i="7"/>
  <c r="I643" i="7"/>
  <c r="H644" i="7"/>
  <c r="I644" i="7"/>
  <c r="H8" i="7"/>
  <c r="I8" i="7"/>
  <c r="H646" i="7"/>
  <c r="I646" i="7"/>
  <c r="H647" i="7"/>
  <c r="I647" i="7"/>
  <c r="H648" i="7"/>
  <c r="I648" i="7"/>
  <c r="H649" i="7"/>
  <c r="I649" i="7"/>
  <c r="H650" i="7"/>
  <c r="I650" i="7"/>
  <c r="H651" i="7"/>
  <c r="I651" i="7"/>
  <c r="H9" i="7"/>
  <c r="I9" i="7"/>
  <c r="H10" i="7"/>
  <c r="I10" i="7"/>
  <c r="H654" i="7"/>
  <c r="I654" i="7"/>
  <c r="H11" i="7"/>
  <c r="I11" i="7"/>
  <c r="H656" i="7"/>
  <c r="I656" i="7"/>
  <c r="H657" i="7"/>
  <c r="I657" i="7"/>
  <c r="H658" i="7"/>
  <c r="I658" i="7"/>
  <c r="H659" i="7"/>
  <c r="I659" i="7"/>
  <c r="H12" i="7"/>
  <c r="I12" i="7"/>
  <c r="H661" i="7"/>
  <c r="I661" i="7"/>
  <c r="H662" i="7"/>
  <c r="I662" i="7"/>
  <c r="H663" i="7"/>
  <c r="I663" i="7"/>
  <c r="H13" i="7"/>
  <c r="I13" i="7"/>
  <c r="H664" i="7"/>
  <c r="I664" i="7"/>
  <c r="H665" i="7"/>
  <c r="I665" i="7"/>
  <c r="H14" i="7"/>
  <c r="I14"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680" i="7"/>
  <c r="I680" i="7"/>
  <c r="H681" i="7"/>
  <c r="I681" i="7"/>
  <c r="H15" i="7"/>
  <c r="I15" i="7"/>
  <c r="H16" i="7"/>
  <c r="I16" i="7"/>
  <c r="H684" i="7"/>
  <c r="I684" i="7"/>
  <c r="H685" i="7"/>
  <c r="I685" i="7"/>
  <c r="H686" i="7"/>
  <c r="I686" i="7"/>
  <c r="H17" i="7"/>
  <c r="I17" i="7"/>
  <c r="H18" i="7"/>
  <c r="I18"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19" i="7"/>
  <c r="I19" i="7"/>
  <c r="H713" i="7"/>
  <c r="I713" i="7"/>
  <c r="H714" i="7"/>
  <c r="I714" i="7"/>
  <c r="H715" i="7"/>
  <c r="I715" i="7"/>
  <c r="H716" i="7"/>
  <c r="I716" i="7"/>
  <c r="H717" i="7"/>
  <c r="I717" i="7"/>
  <c r="H718" i="7"/>
  <c r="I718" i="7"/>
  <c r="H719" i="7"/>
  <c r="I719" i="7"/>
  <c r="H20" i="7"/>
  <c r="I20" i="7"/>
  <c r="H721" i="7"/>
  <c r="I721" i="7"/>
  <c r="H21" i="7"/>
  <c r="I21" i="7"/>
  <c r="H22" i="7"/>
  <c r="I22" i="7"/>
  <c r="H723" i="7"/>
  <c r="I723" i="7"/>
  <c r="H724" i="7"/>
  <c r="I724" i="7"/>
  <c r="H23" i="7"/>
  <c r="I23" i="7"/>
  <c r="H725" i="7"/>
  <c r="I725" i="7"/>
  <c r="H726" i="7"/>
  <c r="I726" i="7"/>
  <c r="H727" i="7"/>
  <c r="I727" i="7"/>
  <c r="H728" i="7"/>
  <c r="I728" i="7"/>
  <c r="H729" i="7"/>
  <c r="I729" i="7"/>
  <c r="H730" i="7"/>
  <c r="I730" i="7"/>
  <c r="H731" i="7"/>
  <c r="I731" i="7"/>
  <c r="H732" i="7"/>
  <c r="I732" i="7"/>
  <c r="H24" i="7"/>
  <c r="I24" i="7"/>
  <c r="H734" i="7"/>
  <c r="I734" i="7"/>
  <c r="H735" i="7"/>
  <c r="I735" i="7"/>
  <c r="H736" i="7"/>
  <c r="I736" i="7"/>
  <c r="H737" i="7"/>
  <c r="I737" i="7"/>
  <c r="H738" i="7"/>
  <c r="I738" i="7"/>
  <c r="H739" i="7"/>
  <c r="I739" i="7"/>
  <c r="H25" i="7"/>
  <c r="I25" i="7"/>
  <c r="H741" i="7"/>
  <c r="I741" i="7"/>
  <c r="H26" i="7"/>
  <c r="I26" i="7"/>
  <c r="H743" i="7"/>
  <c r="I743" i="7"/>
  <c r="H744" i="7"/>
  <c r="I744" i="7"/>
  <c r="H745" i="7"/>
  <c r="I745" i="7"/>
  <c r="H27" i="7"/>
  <c r="I27" i="7"/>
  <c r="H28" i="7"/>
  <c r="I28" i="7"/>
  <c r="H29" i="7"/>
  <c r="I29" i="7"/>
  <c r="H748" i="7"/>
  <c r="I748" i="7"/>
  <c r="H30" i="7"/>
  <c r="I30" i="7"/>
  <c r="H31" i="7"/>
  <c r="I31" i="7"/>
  <c r="H750" i="7"/>
  <c r="I750" i="7"/>
  <c r="H32" i="7"/>
  <c r="I32" i="7"/>
  <c r="H752" i="7"/>
  <c r="I752" i="7"/>
  <c r="H33" i="7"/>
  <c r="I33" i="7"/>
  <c r="H754" i="7"/>
  <c r="I754" i="7"/>
  <c r="H34" i="7"/>
  <c r="I34" i="7"/>
  <c r="H756" i="7"/>
  <c r="I756" i="7"/>
  <c r="H35" i="7"/>
  <c r="I35" i="7"/>
  <c r="H758" i="7"/>
  <c r="I758" i="7"/>
  <c r="H759" i="7"/>
  <c r="I759" i="7"/>
  <c r="H760" i="7"/>
  <c r="I760" i="7"/>
  <c r="H761" i="7"/>
  <c r="I761" i="7"/>
  <c r="H762" i="7"/>
  <c r="I762" i="7"/>
  <c r="H763" i="7"/>
  <c r="I763" i="7"/>
  <c r="H764" i="7"/>
  <c r="I764" i="7"/>
  <c r="H765" i="7"/>
  <c r="I765" i="7"/>
  <c r="H766" i="7"/>
  <c r="I766" i="7"/>
  <c r="H767" i="7"/>
  <c r="I767" i="7"/>
  <c r="H36" i="7"/>
  <c r="I36" i="7"/>
  <c r="H769" i="7"/>
  <c r="I769" i="7"/>
  <c r="H770" i="7"/>
  <c r="I770" i="7"/>
  <c r="H37" i="7"/>
  <c r="AU593" i="4" s="1"/>
  <c r="BE593" i="4" s="1"/>
  <c r="I37" i="7"/>
  <c r="H772" i="7"/>
  <c r="I772" i="7"/>
  <c r="H773" i="7"/>
  <c r="I773" i="7"/>
  <c r="H774" i="7"/>
  <c r="I774" i="7"/>
  <c r="H38" i="7"/>
  <c r="I38" i="7"/>
  <c r="H776" i="7"/>
  <c r="I776" i="7"/>
  <c r="H39" i="7"/>
  <c r="I39" i="7"/>
  <c r="H40" i="7"/>
  <c r="I40" i="7"/>
  <c r="H779" i="7"/>
  <c r="I779" i="7"/>
  <c r="H780" i="7"/>
  <c r="I780" i="7"/>
  <c r="H781" i="7"/>
  <c r="I781" i="7"/>
  <c r="H782" i="7"/>
  <c r="I782" i="7"/>
  <c r="H41" i="7"/>
  <c r="I41" i="7"/>
  <c r="H784" i="7"/>
  <c r="I784" i="7"/>
  <c r="H785" i="7"/>
  <c r="I785" i="7"/>
  <c r="H42" i="7"/>
  <c r="I42" i="7"/>
  <c r="H787" i="7"/>
  <c r="I787" i="7"/>
  <c r="H788" i="7"/>
  <c r="I788" i="7"/>
  <c r="H789" i="7"/>
  <c r="I789" i="7"/>
  <c r="H790" i="7"/>
  <c r="I790"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AK445" i="4" s="1"/>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AK237" i="4" s="1"/>
  <c r="I114" i="7"/>
  <c r="H115" i="7"/>
  <c r="AP237" i="4" s="1"/>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D86" i="20" s="1"/>
  <c r="J86" i="20" s="1"/>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D88" i="20" s="1"/>
  <c r="J88" i="20" s="1"/>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3" i="7"/>
  <c r="I293" i="7"/>
  <c r="H294" i="7"/>
  <c r="I294"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I309" i="7"/>
  <c r="H310" i="7"/>
  <c r="AP458" i="4" s="1"/>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411" i="7"/>
  <c r="I411" i="7"/>
  <c r="H412" i="7"/>
  <c r="I412" i="7"/>
  <c r="H636" i="7"/>
  <c r="I636" i="7"/>
  <c r="H413" i="7"/>
  <c r="I413" i="7"/>
  <c r="H414" i="7"/>
  <c r="I414" i="7"/>
  <c r="H415" i="7"/>
  <c r="I415" i="7"/>
  <c r="H416" i="7"/>
  <c r="I416" i="7"/>
  <c r="H417" i="7"/>
  <c r="I417" i="7"/>
  <c r="H418" i="7"/>
  <c r="I418" i="7"/>
  <c r="H419" i="7"/>
  <c r="I419" i="7"/>
  <c r="H420" i="7"/>
  <c r="I420" i="7"/>
  <c r="H421" i="7"/>
  <c r="D60" i="20" s="1"/>
  <c r="J60" i="20" s="1"/>
  <c r="I421" i="7"/>
  <c r="H422" i="7"/>
  <c r="D61" i="20" s="1"/>
  <c r="J61" i="20" s="1"/>
  <c r="I422" i="7"/>
  <c r="H423" i="7"/>
  <c r="D89" i="20" s="1"/>
  <c r="J89" i="20" s="1"/>
  <c r="I423" i="7"/>
  <c r="H424" i="7"/>
  <c r="I424" i="7"/>
  <c r="H425" i="7"/>
  <c r="I425" i="7"/>
  <c r="H426" i="7"/>
  <c r="J26" i="20" s="1"/>
  <c r="I426" i="7"/>
  <c r="H427" i="7"/>
  <c r="I427" i="7"/>
  <c r="H428" i="7"/>
  <c r="I428" i="7"/>
  <c r="H429" i="7"/>
  <c r="I429" i="7"/>
  <c r="H637" i="7"/>
  <c r="I637" i="7"/>
  <c r="H430" i="7"/>
  <c r="I430" i="7"/>
  <c r="H431" i="7"/>
  <c r="I431" i="7"/>
  <c r="H432" i="7"/>
  <c r="I432" i="7"/>
  <c r="H433" i="7"/>
  <c r="I433" i="7"/>
  <c r="H434" i="7"/>
  <c r="I434" i="7"/>
  <c r="H435" i="7"/>
  <c r="I435" i="7"/>
  <c r="H436" i="7"/>
  <c r="I436" i="7"/>
  <c r="H437" i="7"/>
  <c r="I437" i="7"/>
  <c r="H438" i="7"/>
  <c r="I438" i="7"/>
  <c r="H439" i="7"/>
  <c r="I439" i="7"/>
  <c r="D90" i="20"/>
  <c r="J90" i="20" s="1"/>
  <c r="H440" i="7"/>
  <c r="I440" i="7"/>
  <c r="D62" i="20"/>
  <c r="J62" i="20" s="1"/>
  <c r="D63" i="20"/>
  <c r="J63" i="20" s="1"/>
  <c r="J27" i="20"/>
  <c r="H645" i="7"/>
  <c r="I645" i="7"/>
  <c r="H652" i="7"/>
  <c r="I652" i="7"/>
  <c r="H653" i="7"/>
  <c r="I653" i="7"/>
  <c r="H786" i="7"/>
  <c r="I786" i="7"/>
  <c r="H783" i="7"/>
  <c r="I783" i="7"/>
  <c r="H778" i="7"/>
  <c r="I778" i="7"/>
  <c r="H777" i="7"/>
  <c r="I777" i="7"/>
  <c r="H775" i="7"/>
  <c r="I775" i="7"/>
  <c r="H771" i="7"/>
  <c r="I771" i="7"/>
  <c r="H768" i="7"/>
  <c r="I768" i="7"/>
  <c r="H757" i="7"/>
  <c r="I757" i="7"/>
  <c r="H755" i="7"/>
  <c r="I755" i="7"/>
  <c r="H441" i="7"/>
  <c r="I441" i="7"/>
  <c r="H442" i="7"/>
  <c r="I442" i="7"/>
  <c r="H443" i="7"/>
  <c r="I443" i="7"/>
  <c r="H444" i="7"/>
  <c r="I444" i="7"/>
  <c r="H753" i="7"/>
  <c r="I753" i="7"/>
  <c r="H751" i="7"/>
  <c r="I751" i="7"/>
  <c r="H445" i="7"/>
  <c r="I445" i="7"/>
  <c r="H446" i="7"/>
  <c r="I446" i="7"/>
  <c r="H447" i="7"/>
  <c r="I447" i="7"/>
  <c r="H448" i="7"/>
  <c r="I448" i="7"/>
  <c r="H449" i="7"/>
  <c r="I449" i="7"/>
  <c r="H450" i="7"/>
  <c r="I450" i="7"/>
  <c r="H451" i="7"/>
  <c r="I451" i="7"/>
  <c r="H452" i="7"/>
  <c r="I452" i="7"/>
  <c r="H749" i="7"/>
  <c r="BE446" i="4" s="1"/>
  <c r="I749" i="7"/>
  <c r="H453" i="7"/>
  <c r="I453" i="7"/>
  <c r="H454" i="7"/>
  <c r="I454" i="7"/>
  <c r="H455" i="7"/>
  <c r="I455" i="7"/>
  <c r="H456" i="7"/>
  <c r="I456" i="7"/>
  <c r="H457" i="7"/>
  <c r="I457" i="7"/>
  <c r="H458" i="7"/>
  <c r="I458" i="7"/>
  <c r="H459" i="7"/>
  <c r="I459" i="7"/>
  <c r="H747" i="7"/>
  <c r="I747" i="7"/>
  <c r="H460" i="7"/>
  <c r="I460" i="7"/>
  <c r="H461" i="7"/>
  <c r="I461" i="7"/>
  <c r="H462" i="7"/>
  <c r="I462" i="7"/>
  <c r="H463" i="7"/>
  <c r="I463" i="7"/>
  <c r="H746" i="7"/>
  <c r="I746" i="7"/>
  <c r="H464" i="7"/>
  <c r="I464" i="7"/>
  <c r="H465" i="7"/>
  <c r="I465" i="7"/>
  <c r="H742" i="7"/>
  <c r="I742" i="7"/>
  <c r="H740" i="7"/>
  <c r="I740" i="7"/>
  <c r="H733" i="7"/>
  <c r="I733" i="7"/>
  <c r="H466" i="7"/>
  <c r="I466" i="7"/>
  <c r="H467" i="7"/>
  <c r="I467" i="7"/>
  <c r="H468" i="7"/>
  <c r="I468" i="7"/>
  <c r="H469" i="7"/>
  <c r="I469" i="7"/>
  <c r="H470" i="7"/>
  <c r="I470" i="7"/>
  <c r="H722" i="7"/>
  <c r="I722" i="7"/>
  <c r="H720" i="7"/>
  <c r="I720" i="7"/>
  <c r="H471" i="7"/>
  <c r="I471" i="7"/>
  <c r="H472" i="7"/>
  <c r="I472" i="7"/>
  <c r="H712" i="7"/>
  <c r="I712" i="7"/>
  <c r="H687" i="7"/>
  <c r="I687"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D92" i="20" s="1"/>
  <c r="J92" i="20" s="1"/>
  <c r="I502" i="7"/>
  <c r="H683" i="7"/>
  <c r="I683" i="7"/>
  <c r="H682" i="7"/>
  <c r="I682" i="7"/>
  <c r="H666" i="7"/>
  <c r="I666" i="7"/>
  <c r="H660" i="7"/>
  <c r="I660" i="7"/>
  <c r="H505" i="7"/>
  <c r="I505" i="7"/>
  <c r="F635" i="7"/>
  <c r="F6" i="7"/>
  <c r="F7" i="7"/>
  <c r="F638" i="7"/>
  <c r="F639" i="7"/>
  <c r="F640" i="7"/>
  <c r="F641" i="7"/>
  <c r="F642" i="7"/>
  <c r="F643" i="7"/>
  <c r="F644" i="7"/>
  <c r="F8" i="7"/>
  <c r="F646" i="7"/>
  <c r="F647" i="7"/>
  <c r="F648" i="7"/>
  <c r="F649" i="7"/>
  <c r="F650" i="7"/>
  <c r="F651" i="7"/>
  <c r="F9" i="7"/>
  <c r="F10" i="7"/>
  <c r="F654" i="7"/>
  <c r="F11" i="7"/>
  <c r="F656" i="7"/>
  <c r="F657" i="7"/>
  <c r="F658" i="7"/>
  <c r="F659" i="7"/>
  <c r="F12" i="7"/>
  <c r="F661" i="7"/>
  <c r="F662" i="7"/>
  <c r="F663" i="7"/>
  <c r="F13" i="7"/>
  <c r="F664" i="7"/>
  <c r="F665" i="7"/>
  <c r="F14" i="7"/>
  <c r="F667" i="7"/>
  <c r="F668" i="7"/>
  <c r="F669" i="7"/>
  <c r="F670" i="7"/>
  <c r="F671" i="7"/>
  <c r="F672" i="7"/>
  <c r="F673" i="7"/>
  <c r="F674" i="7"/>
  <c r="F675" i="7"/>
  <c r="F676" i="7"/>
  <c r="F677" i="7"/>
  <c r="F678" i="7"/>
  <c r="F679" i="7"/>
  <c r="F680" i="7"/>
  <c r="F681" i="7"/>
  <c r="F15" i="7"/>
  <c r="F16" i="7"/>
  <c r="F684" i="7"/>
  <c r="F685" i="7"/>
  <c r="F686" i="7"/>
  <c r="F17" i="7"/>
  <c r="F18" i="7"/>
  <c r="F688" i="7"/>
  <c r="F689" i="7"/>
  <c r="F690" i="7"/>
  <c r="F691" i="7"/>
  <c r="F692" i="7"/>
  <c r="F693" i="7"/>
  <c r="F694" i="7"/>
  <c r="F695" i="7"/>
  <c r="F696" i="7"/>
  <c r="F697" i="7"/>
  <c r="F698" i="7"/>
  <c r="F699" i="7"/>
  <c r="F700" i="7"/>
  <c r="F701" i="7"/>
  <c r="F702" i="7"/>
  <c r="F703" i="7"/>
  <c r="F704" i="7"/>
  <c r="F705" i="7"/>
  <c r="F706" i="7"/>
  <c r="F707" i="7"/>
  <c r="F708" i="7"/>
  <c r="F709" i="7"/>
  <c r="F710" i="7"/>
  <c r="F711" i="7"/>
  <c r="F19" i="7"/>
  <c r="F713" i="7"/>
  <c r="F714" i="7"/>
  <c r="F715" i="7"/>
  <c r="F716" i="7"/>
  <c r="F717" i="7"/>
  <c r="F718" i="7"/>
  <c r="F719" i="7"/>
  <c r="F20" i="7"/>
  <c r="F721" i="7"/>
  <c r="F21" i="7"/>
  <c r="F22" i="7"/>
  <c r="F723" i="7"/>
  <c r="F724" i="7"/>
  <c r="F23" i="7"/>
  <c r="F725" i="7"/>
  <c r="F726" i="7"/>
  <c r="F727" i="7"/>
  <c r="F728" i="7"/>
  <c r="F729" i="7"/>
  <c r="F730" i="7"/>
  <c r="F731" i="7"/>
  <c r="F732" i="7"/>
  <c r="F24" i="7"/>
  <c r="F734" i="7"/>
  <c r="F735" i="7"/>
  <c r="F736" i="7"/>
  <c r="F737" i="7"/>
  <c r="F738" i="7"/>
  <c r="F739" i="7"/>
  <c r="F25" i="7"/>
  <c r="F741" i="7"/>
  <c r="F26" i="7"/>
  <c r="F743" i="7"/>
  <c r="F744" i="7"/>
  <c r="F745" i="7"/>
  <c r="F27" i="7"/>
  <c r="F28" i="7"/>
  <c r="F29" i="7"/>
  <c r="F748" i="7"/>
  <c r="F30" i="7"/>
  <c r="F31" i="7"/>
  <c r="F750" i="7"/>
  <c r="F32" i="7"/>
  <c r="F752" i="7"/>
  <c r="F33" i="7"/>
  <c r="F754" i="7"/>
  <c r="F34" i="7"/>
  <c r="F756" i="7"/>
  <c r="F35" i="7"/>
  <c r="F758" i="7"/>
  <c r="F759" i="7"/>
  <c r="F760" i="7"/>
  <c r="F761" i="7"/>
  <c r="F762" i="7"/>
  <c r="F763" i="7"/>
  <c r="F764" i="7"/>
  <c r="F765" i="7"/>
  <c r="F766" i="7"/>
  <c r="F767" i="7"/>
  <c r="F36" i="7"/>
  <c r="F769" i="7"/>
  <c r="F770" i="7"/>
  <c r="F37" i="7"/>
  <c r="F772" i="7"/>
  <c r="F773" i="7"/>
  <c r="F774" i="7"/>
  <c r="F38" i="7"/>
  <c r="F776" i="7"/>
  <c r="F39" i="7"/>
  <c r="F40" i="7"/>
  <c r="F779" i="7"/>
  <c r="F780" i="7"/>
  <c r="F781" i="7"/>
  <c r="F782" i="7"/>
  <c r="F41" i="7"/>
  <c r="F784" i="7"/>
  <c r="F785" i="7"/>
  <c r="F42" i="7"/>
  <c r="F787" i="7"/>
  <c r="F788" i="7"/>
  <c r="F789" i="7"/>
  <c r="F790"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636" i="7"/>
  <c r="F413" i="7"/>
  <c r="F414" i="7"/>
  <c r="F415" i="7"/>
  <c r="F416" i="7"/>
  <c r="F417" i="7"/>
  <c r="F418" i="7"/>
  <c r="F419" i="7"/>
  <c r="F420" i="7"/>
  <c r="F421" i="7"/>
  <c r="F422" i="7"/>
  <c r="F423" i="7"/>
  <c r="F424" i="7"/>
  <c r="F425" i="7"/>
  <c r="F426" i="7"/>
  <c r="F427" i="7"/>
  <c r="F428" i="7"/>
  <c r="F429" i="7"/>
  <c r="F637" i="7"/>
  <c r="F430" i="7"/>
  <c r="F431" i="7"/>
  <c r="F432" i="7"/>
  <c r="F433" i="7"/>
  <c r="F434" i="7"/>
  <c r="F435" i="7"/>
  <c r="F436" i="7"/>
  <c r="F437" i="7"/>
  <c r="F438" i="7"/>
  <c r="F439" i="7"/>
  <c r="F440" i="7"/>
  <c r="F645" i="7"/>
  <c r="F652" i="7"/>
  <c r="F653" i="7"/>
  <c r="F786" i="7"/>
  <c r="F783" i="7"/>
  <c r="F778" i="7"/>
  <c r="F777" i="7"/>
  <c r="F775" i="7"/>
  <c r="F771" i="7"/>
  <c r="F768" i="7"/>
  <c r="F757" i="7"/>
  <c r="F755" i="7"/>
  <c r="F441" i="7"/>
  <c r="F442" i="7"/>
  <c r="F443" i="7"/>
  <c r="F444" i="7"/>
  <c r="F753" i="7"/>
  <c r="F751" i="7"/>
  <c r="F445" i="7"/>
  <c r="F446" i="7"/>
  <c r="F447" i="7"/>
  <c r="F448" i="7"/>
  <c r="F449" i="7"/>
  <c r="F450" i="7"/>
  <c r="F451" i="7"/>
  <c r="F452" i="7"/>
  <c r="F749" i="7"/>
  <c r="F453" i="7"/>
  <c r="F454" i="7"/>
  <c r="F455" i="7"/>
  <c r="F456" i="7"/>
  <c r="F457" i="7"/>
  <c r="F458" i="7"/>
  <c r="F459" i="7"/>
  <c r="F747" i="7"/>
  <c r="F460" i="7"/>
  <c r="F461" i="7"/>
  <c r="F462" i="7"/>
  <c r="F463" i="7"/>
  <c r="F746" i="7"/>
  <c r="F464" i="7"/>
  <c r="F465" i="7"/>
  <c r="F742" i="7"/>
  <c r="F740" i="7"/>
  <c r="F733" i="7"/>
  <c r="F466" i="7"/>
  <c r="F467" i="7"/>
  <c r="F468" i="7"/>
  <c r="F469" i="7"/>
  <c r="F470" i="7"/>
  <c r="F722" i="7"/>
  <c r="F720" i="7"/>
  <c r="F471" i="7"/>
  <c r="F472" i="7"/>
  <c r="F712" i="7"/>
  <c r="F687"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683" i="7"/>
  <c r="F682" i="7"/>
  <c r="F666" i="7"/>
  <c r="F660" i="7"/>
  <c r="F505" i="7"/>
  <c r="AP459" i="4" l="1"/>
  <c r="BE153" i="4"/>
  <c r="BE211" i="4"/>
  <c r="D97" i="20"/>
  <c r="BE271" i="4"/>
  <c r="BE268" i="4"/>
  <c r="BE8" i="4"/>
  <c r="BE70" i="4"/>
  <c r="AU577" i="4"/>
  <c r="BE477" i="4"/>
  <c r="BE435" i="4"/>
  <c r="BE12" i="4"/>
  <c r="BE225" i="4"/>
  <c r="BE130" i="4"/>
  <c r="BE33" i="4"/>
  <c r="BE336" i="4"/>
  <c r="BE337" i="4"/>
  <c r="BE340" i="4"/>
  <c r="BE338" i="4"/>
  <c r="BE341" i="4"/>
  <c r="BE343" i="4"/>
  <c r="AP519" i="4"/>
  <c r="BE218" i="4"/>
  <c r="BE187" i="4"/>
  <c r="BE188" i="4"/>
  <c r="BE155" i="4"/>
  <c r="BE167" i="4"/>
  <c r="BE156" i="4"/>
  <c r="BE157" i="4"/>
  <c r="AK457" i="4"/>
  <c r="BE255" i="4"/>
  <c r="BE163" i="4"/>
  <c r="BE226" i="4"/>
  <c r="BE13" i="4"/>
  <c r="BE522" i="4"/>
  <c r="BE410" i="4"/>
  <c r="AK575" i="4"/>
  <c r="BE401" i="4"/>
  <c r="BE265" i="4"/>
  <c r="BE54" i="4"/>
  <c r="BE28" i="4"/>
  <c r="BE234" i="4"/>
  <c r="AP207" i="4"/>
  <c r="BE203" i="4"/>
  <c r="BE174" i="4"/>
  <c r="BE594" i="4"/>
  <c r="BE56" i="4"/>
  <c r="BE55" i="4"/>
  <c r="BE422" i="4"/>
  <c r="BE629" i="4"/>
  <c r="AP575" i="4"/>
  <c r="BE404" i="4"/>
  <c r="BE400" i="4"/>
  <c r="BE398" i="4"/>
  <c r="BE399" i="4"/>
  <c r="BE257" i="4"/>
  <c r="BE256" i="4"/>
  <c r="BE224" i="4"/>
  <c r="BE78" i="4"/>
  <c r="BE144" i="4"/>
  <c r="D103" i="20"/>
  <c r="J103" i="20" s="1"/>
  <c r="BE558" i="4"/>
  <c r="BE559" i="4"/>
  <c r="BE524" i="4"/>
  <c r="BE525" i="4"/>
  <c r="BE523" i="4"/>
  <c r="BE149" i="4"/>
  <c r="BE92" i="4"/>
  <c r="BE166" i="4"/>
  <c r="BE251" i="4"/>
  <c r="AK459" i="4"/>
  <c r="BE459" i="4" s="1"/>
  <c r="BE19" i="4"/>
  <c r="BE158" i="4"/>
  <c r="BE394" i="4"/>
  <c r="BE395" i="4"/>
  <c r="BE397" i="4"/>
  <c r="BE396" i="4"/>
  <c r="BE393" i="4"/>
  <c r="BE392" i="4"/>
  <c r="BE575" i="4"/>
  <c r="BE384" i="4"/>
  <c r="BE84" i="4"/>
  <c r="BE347" i="4"/>
  <c r="BE346" i="4"/>
  <c r="BE344" i="4"/>
  <c r="AP574" i="4"/>
  <c r="BE574" i="4" s="1"/>
  <c r="BE139" i="4"/>
  <c r="BE164" i="4"/>
  <c r="BE117" i="4"/>
  <c r="BE222" i="4"/>
  <c r="BE43" i="4"/>
  <c r="BE17" i="4"/>
  <c r="BE451" i="4"/>
  <c r="BE452" i="4"/>
  <c r="BE473" i="4"/>
  <c r="BE453" i="4"/>
  <c r="D98" i="20"/>
  <c r="BE326" i="4"/>
  <c r="BE460" i="4"/>
  <c r="BE183" i="4"/>
  <c r="BE182" i="4"/>
  <c r="BE178" i="4"/>
  <c r="BE465" i="4"/>
  <c r="BE180" i="4"/>
  <c r="BE327" i="4"/>
  <c r="BE147" i="4"/>
  <c r="BE228" i="4"/>
  <c r="BE134" i="4"/>
  <c r="BE133" i="4"/>
  <c r="BE419" i="4"/>
  <c r="BE25" i="4"/>
  <c r="BE60" i="4"/>
  <c r="BE30" i="4"/>
  <c r="BE266" i="4"/>
  <c r="BE73" i="4"/>
  <c r="AK578" i="4"/>
  <c r="BE380" i="4"/>
  <c r="BE382" i="4"/>
  <c r="AK520" i="4"/>
  <c r="BE214" i="4"/>
  <c r="AP578" i="4"/>
  <c r="BE357" i="4"/>
  <c r="BE355" i="4"/>
  <c r="BE418" i="4"/>
  <c r="BE413" i="4"/>
  <c r="BE414" i="4"/>
  <c r="BE412" i="4"/>
  <c r="BE104" i="4"/>
  <c r="BE26" i="4"/>
  <c r="BE57" i="4"/>
  <c r="BE22" i="4"/>
  <c r="D99" i="20"/>
  <c r="J99" i="20" s="1"/>
  <c r="BE372" i="4"/>
  <c r="BE375" i="4"/>
  <c r="BE373" i="4"/>
  <c r="BE361" i="4"/>
  <c r="BE374" i="4"/>
  <c r="BE192" i="4"/>
  <c r="BE193" i="4"/>
  <c r="BE194" i="4"/>
  <c r="BE131" i="4"/>
  <c r="BE260" i="4"/>
  <c r="BE227" i="4"/>
  <c r="AP577" i="4"/>
  <c r="BE577" i="4" s="1"/>
  <c r="BE350" i="4"/>
  <c r="AU608" i="4"/>
  <c r="AU587" i="4"/>
  <c r="AK34" i="4"/>
  <c r="AK83" i="4"/>
  <c r="AU67" i="4"/>
  <c r="AU83" i="4"/>
  <c r="AU201" i="4"/>
  <c r="AU365" i="4"/>
  <c r="AU542" i="4"/>
  <c r="AP608" i="4"/>
  <c r="AU588" i="4"/>
  <c r="AU106" i="4"/>
  <c r="AU366" i="4"/>
  <c r="AP67" i="4"/>
  <c r="AP83" i="4"/>
  <c r="AP201" i="4"/>
  <c r="AP365" i="4"/>
  <c r="AK114" i="4"/>
  <c r="AP58" i="4"/>
  <c r="AU82" i="4"/>
  <c r="AK608" i="4"/>
  <c r="AU589" i="4"/>
  <c r="AU107" i="4"/>
  <c r="AU367" i="4"/>
  <c r="AP106" i="4"/>
  <c r="AP366" i="4"/>
  <c r="AP112" i="4"/>
  <c r="AK107" i="4"/>
  <c r="AK554" i="4"/>
  <c r="AU34" i="4"/>
  <c r="AP554" i="4"/>
  <c r="AP34" i="4"/>
  <c r="AK86" i="4"/>
  <c r="AU86" i="4"/>
  <c r="AU108" i="4"/>
  <c r="AU368" i="4"/>
  <c r="AP107" i="4"/>
  <c r="AP367" i="4"/>
  <c r="AK540" i="4"/>
  <c r="AP90" i="4"/>
  <c r="AK106" i="4"/>
  <c r="AU200" i="4"/>
  <c r="AK112" i="4"/>
  <c r="AK41" i="4"/>
  <c r="AK65" i="4"/>
  <c r="AK90" i="4"/>
  <c r="AU23" i="4"/>
  <c r="AU71" i="4"/>
  <c r="AU109" i="4"/>
  <c r="AU369" i="4"/>
  <c r="AP86" i="4"/>
  <c r="AP108" i="4"/>
  <c r="AP368" i="4"/>
  <c r="AP540" i="4"/>
  <c r="AK364" i="4"/>
  <c r="AK541" i="4"/>
  <c r="AP110" i="4"/>
  <c r="AK368" i="4"/>
  <c r="AU607" i="4"/>
  <c r="AK588" i="4"/>
  <c r="AK91" i="4"/>
  <c r="AU110" i="4"/>
  <c r="AP23" i="4"/>
  <c r="AP71" i="4"/>
  <c r="AP109" i="4"/>
  <c r="AP369" i="4"/>
  <c r="AP541" i="4"/>
  <c r="AK365" i="4"/>
  <c r="AK542" i="4"/>
  <c r="AK67" i="4"/>
  <c r="AU41" i="4"/>
  <c r="AU111" i="4"/>
  <c r="AK367" i="4"/>
  <c r="AP607" i="4"/>
  <c r="AK589" i="4"/>
  <c r="AK45" i="4"/>
  <c r="AU9" i="4"/>
  <c r="AP542" i="4"/>
  <c r="AK366" i="4"/>
  <c r="AK196" i="4"/>
  <c r="AP65" i="4"/>
  <c r="AK607" i="4"/>
  <c r="AK23" i="4"/>
  <c r="AK49" i="4"/>
  <c r="AK93" i="4"/>
  <c r="AU58" i="4"/>
  <c r="AU90" i="4"/>
  <c r="AU112" i="4"/>
  <c r="AP9" i="4"/>
  <c r="AP41" i="4"/>
  <c r="AP111" i="4"/>
  <c r="AK197" i="4"/>
  <c r="AK95" i="4"/>
  <c r="AU91" i="4"/>
  <c r="AU113" i="4"/>
  <c r="AK369" i="4"/>
  <c r="AK201" i="4"/>
  <c r="AP364" i="4"/>
  <c r="AK71" i="4"/>
  <c r="AU114" i="4"/>
  <c r="AU552" i="4"/>
  <c r="AP91" i="4"/>
  <c r="AP113" i="4"/>
  <c r="AU45" i="4"/>
  <c r="AU93" i="4"/>
  <c r="AU553" i="4"/>
  <c r="AP114" i="4"/>
  <c r="AP199" i="4"/>
  <c r="AP82" i="4"/>
  <c r="AU609" i="4"/>
  <c r="AP587" i="4"/>
  <c r="AU196" i="4"/>
  <c r="AU554" i="4"/>
  <c r="AP45" i="4"/>
  <c r="AP93" i="4"/>
  <c r="AK108" i="4"/>
  <c r="AK198" i="4"/>
  <c r="AU65" i="4"/>
  <c r="AU540" i="4"/>
  <c r="AK111" i="4"/>
  <c r="BE111" i="4" s="1"/>
  <c r="AU364" i="4"/>
  <c r="AK113" i="4"/>
  <c r="AP609" i="4"/>
  <c r="AP588" i="4"/>
  <c r="AK587" i="4"/>
  <c r="AU79" i="4"/>
  <c r="AU95" i="4"/>
  <c r="AU197" i="4"/>
  <c r="AP196" i="4"/>
  <c r="AK109" i="4"/>
  <c r="AK199" i="4"/>
  <c r="AK552" i="4"/>
  <c r="AK32" i="4"/>
  <c r="AK79" i="4"/>
  <c r="AU49" i="4"/>
  <c r="AU199" i="4"/>
  <c r="AP32" i="4"/>
  <c r="AK609" i="4"/>
  <c r="AP589" i="4"/>
  <c r="AK58" i="4"/>
  <c r="AU32" i="4"/>
  <c r="AU198" i="4"/>
  <c r="AP79" i="4"/>
  <c r="AP95" i="4"/>
  <c r="AP197" i="4"/>
  <c r="AP552" i="4"/>
  <c r="AK110" i="4"/>
  <c r="AK200" i="4"/>
  <c r="AK553" i="4"/>
  <c r="AP198" i="4"/>
  <c r="AP553" i="4"/>
  <c r="AU541" i="4"/>
  <c r="AP200" i="4"/>
  <c r="AK9" i="4"/>
  <c r="AK82" i="4"/>
  <c r="AP49" i="4"/>
  <c r="BE628" i="4"/>
  <c r="BE627" i="4"/>
  <c r="D10" i="20"/>
  <c r="J10" i="20" s="1"/>
  <c r="D102" i="20"/>
  <c r="J102" i="20" s="1"/>
  <c r="BE608" i="4"/>
  <c r="D13" i="20"/>
  <c r="J13" i="20" s="1"/>
  <c r="AK11" i="4"/>
  <c r="AK5" i="4"/>
  <c r="AK38" i="4"/>
  <c r="AK191" i="4"/>
  <c r="AK190" i="4"/>
  <c r="AK246" i="4"/>
  <c r="BE246" i="4" s="1"/>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BE441" i="4" s="1"/>
  <c r="AU330" i="4"/>
  <c r="AU331" i="4"/>
  <c r="AU332" i="4"/>
  <c r="AP330" i="4"/>
  <c r="AP331" i="4"/>
  <c r="AP332" i="4"/>
  <c r="AK389" i="4"/>
  <c r="AK388" i="4"/>
  <c r="AK387" i="4"/>
  <c r="AK39" i="4"/>
  <c r="AK243" i="4"/>
  <c r="AK51" i="4"/>
  <c r="AP501" i="4"/>
  <c r="AK241" i="4"/>
  <c r="AK52" i="4"/>
  <c r="AK242" i="4"/>
  <c r="AK240" i="4"/>
  <c r="AK29" i="4"/>
  <c r="BE29" i="4" s="1"/>
  <c r="AK239" i="4"/>
  <c r="AK42" i="4"/>
  <c r="AK80" i="4"/>
  <c r="AK238" i="4"/>
  <c r="AK47" i="4"/>
  <c r="AK40" i="4"/>
  <c r="AK89" i="4"/>
  <c r="BE89" i="4" s="1"/>
  <c r="AK274" i="4"/>
  <c r="AK275" i="4"/>
  <c r="AK273" i="4"/>
  <c r="AK481" i="4"/>
  <c r="AK475" i="4"/>
  <c r="AK476" i="4"/>
  <c r="AK482" i="4"/>
  <c r="BE482" i="4" s="1"/>
  <c r="AK474" i="4"/>
  <c r="AK480" i="4"/>
  <c r="BE480" i="4" s="1"/>
  <c r="AU443" i="4"/>
  <c r="AK354" i="4"/>
  <c r="AK352" i="4"/>
  <c r="AK353" i="4"/>
  <c r="AK4" i="4"/>
  <c r="AK250" i="4"/>
  <c r="AK116" i="4"/>
  <c r="AK245" i="4"/>
  <c r="AK81" i="4"/>
  <c r="AK14" i="4"/>
  <c r="AK6" i="4"/>
  <c r="AK75" i="4"/>
  <c r="AK94" i="4"/>
  <c r="AK249" i="4"/>
  <c r="AK248" i="4"/>
  <c r="AK18" i="4"/>
  <c r="AK31" i="4"/>
  <c r="BE31" i="4" s="1"/>
  <c r="AK15" i="4"/>
  <c r="AK247" i="4"/>
  <c r="AP100" i="4"/>
  <c r="AP101" i="4"/>
  <c r="AP102" i="4"/>
  <c r="AP97" i="4"/>
  <c r="AP98" i="4"/>
  <c r="AP99" i="4"/>
  <c r="AK102" i="4"/>
  <c r="AK97" i="4"/>
  <c r="AK98" i="4"/>
  <c r="AK99" i="4"/>
  <c r="AK100" i="4"/>
  <c r="AK101" i="4"/>
  <c r="AK519" i="4"/>
  <c r="BE519" i="4" s="1"/>
  <c r="AP520" i="4"/>
  <c r="AP457" i="4"/>
  <c r="AP521" i="4"/>
  <c r="AU98" i="4"/>
  <c r="AU99" i="4"/>
  <c r="AU100" i="4"/>
  <c r="AU101" i="4"/>
  <c r="AU102" i="4"/>
  <c r="AU97" i="4"/>
  <c r="AK521" i="4"/>
  <c r="AK458" i="4"/>
  <c r="AK502" i="4"/>
  <c r="AK549" i="4"/>
  <c r="AU237" i="4"/>
  <c r="AK501" i="4"/>
  <c r="BE479" i="4"/>
  <c r="BE136" i="4"/>
  <c r="BE129" i="4"/>
  <c r="BE217" i="4"/>
  <c r="BE213" i="4"/>
  <c r="BE219" i="4"/>
  <c r="BE189" i="4"/>
  <c r="BE262" i="4"/>
  <c r="BE230" i="4"/>
  <c r="BE85" i="4"/>
  <c r="BE35" i="4"/>
  <c r="BE72" i="4"/>
  <c r="BE74" i="4"/>
  <c r="BE66" i="4"/>
  <c r="BE431" i="4"/>
  <c r="BE430" i="4"/>
  <c r="BE409" i="4"/>
  <c r="BE411" i="4"/>
  <c r="BE403" i="4"/>
  <c r="BE402" i="4"/>
  <c r="BE405" i="4"/>
  <c r="BE478" i="4"/>
  <c r="BE437" i="4"/>
  <c r="BE439" i="4"/>
  <c r="BE438" i="4"/>
  <c r="BE432" i="4"/>
  <c r="BE434" i="4"/>
  <c r="BE436" i="4"/>
  <c r="BE433" i="4"/>
  <c r="BE339" i="4"/>
  <c r="BE342" i="4"/>
  <c r="BE204" i="4"/>
  <c r="BE202" i="4"/>
  <c r="BE175" i="4"/>
  <c r="BE186" i="4"/>
  <c r="BE421" i="4"/>
  <c r="BE420" i="4"/>
  <c r="BE150" i="4"/>
  <c r="BE151" i="4"/>
  <c r="BE132" i="4"/>
  <c r="BE233" i="4"/>
  <c r="BE263" i="4"/>
  <c r="BE264" i="4"/>
  <c r="BE334" i="4"/>
  <c r="BE557" i="4"/>
  <c r="BE172" i="4"/>
  <c r="BE173" i="4"/>
  <c r="BE171" i="4"/>
  <c r="BE221" i="4"/>
  <c r="BE37" i="4"/>
  <c r="BE223" i="4"/>
  <c r="BE252" i="4"/>
  <c r="BE231" i="4"/>
  <c r="BE162" i="4"/>
  <c r="BE160" i="4"/>
  <c r="BE391" i="4"/>
  <c r="BE390" i="4"/>
  <c r="BE386" i="4"/>
  <c r="BE385" i="4"/>
  <c r="BE261" i="4"/>
  <c r="BE232" i="4"/>
  <c r="BE59" i="4"/>
  <c r="BE270" i="4"/>
  <c r="BE16" i="4"/>
  <c r="BE267" i="4"/>
  <c r="BE468" i="4"/>
  <c r="BE272" i="4"/>
  <c r="BE469" i="4"/>
  <c r="BE269" i="4"/>
  <c r="BE471" i="4"/>
  <c r="BE470" i="4"/>
  <c r="BE466" i="4"/>
  <c r="BE467" i="4"/>
  <c r="BE7" i="4"/>
  <c r="BE379" i="4"/>
  <c r="BE377" i="4"/>
  <c r="BE376" i="4"/>
  <c r="BE378" i="4"/>
  <c r="BE254" i="4"/>
  <c r="BE348" i="4"/>
  <c r="BE165" i="4"/>
  <c r="BE161" i="4"/>
  <c r="BE125" i="4"/>
  <c r="BE120" i="4"/>
  <c r="BE253" i="4"/>
  <c r="BE115" i="4"/>
  <c r="BE229" i="4"/>
  <c r="BE258" i="4"/>
  <c r="BE103" i="4"/>
  <c r="BE181" i="4"/>
  <c r="BE325" i="4"/>
  <c r="BE464" i="4"/>
  <c r="BE323" i="4"/>
  <c r="BE462" i="4"/>
  <c r="BE324" i="4"/>
  <c r="BE322" i="4"/>
  <c r="BE463" i="4"/>
  <c r="BE184" i="4"/>
  <c r="BE461" i="4"/>
  <c r="BE119" i="4"/>
  <c r="BE123" i="4"/>
  <c r="BE122" i="4"/>
  <c r="BE135" i="4"/>
  <c r="BE416" i="4"/>
  <c r="BE417" i="4"/>
  <c r="BE415" i="4"/>
  <c r="BE64" i="4"/>
  <c r="BE63" i="4"/>
  <c r="BE27" i="4"/>
  <c r="BE105" i="4"/>
  <c r="BE236" i="4"/>
  <c r="BE21" i="4"/>
  <c r="BE24" i="4"/>
  <c r="BE36" i="4"/>
  <c r="BE276" i="4"/>
  <c r="BE277" i="4"/>
  <c r="BE278" i="4"/>
  <c r="BE168" i="4"/>
  <c r="BE210" i="4"/>
  <c r="BE169" i="4"/>
  <c r="BE170" i="4"/>
  <c r="BE154" i="4"/>
  <c r="BE209" i="4"/>
  <c r="BE152" i="4"/>
  <c r="BE208" i="4"/>
  <c r="BE383" i="4"/>
  <c r="BE381" i="4"/>
  <c r="BE215" i="4"/>
  <c r="BE212" i="4"/>
  <c r="BE216" i="4"/>
  <c r="BE356" i="4"/>
  <c r="BE53" i="4"/>
  <c r="BE235" i="4"/>
  <c r="BE62" i="4"/>
  <c r="BE61" i="4"/>
  <c r="BE69" i="4"/>
  <c r="BE77" i="4"/>
  <c r="BE370" i="4"/>
  <c r="BE359" i="4"/>
  <c r="BE363" i="4"/>
  <c r="BE358" i="4"/>
  <c r="BE360" i="4"/>
  <c r="BE362" i="4"/>
  <c r="BE371" i="4"/>
  <c r="BE195" i="4"/>
  <c r="BE148" i="4"/>
  <c r="BE146" i="4"/>
  <c r="BE121" i="4"/>
  <c r="BE124" i="4"/>
  <c r="BE118" i="4"/>
  <c r="BE455" i="4"/>
  <c r="BE454" i="4"/>
  <c r="BE472" i="4"/>
  <c r="BE456" i="4"/>
  <c r="BE259" i="4"/>
  <c r="BE351" i="4"/>
  <c r="BE349" i="4"/>
  <c r="BE345" i="4"/>
  <c r="D5" i="20"/>
  <c r="J5" i="20" s="1"/>
  <c r="D65" i="20"/>
  <c r="J65" i="20" s="1"/>
  <c r="D25" i="20"/>
  <c r="J25" i="20" s="1"/>
  <c r="D12" i="20"/>
  <c r="J12" i="20" s="1"/>
  <c r="J97" i="20"/>
  <c r="D57" i="20"/>
  <c r="J57" i="20" s="1"/>
  <c r="D67" i="20"/>
  <c r="J67" i="20" s="1"/>
  <c r="D23" i="20"/>
  <c r="J23" i="20" s="1"/>
  <c r="D56" i="20"/>
  <c r="J56" i="20" s="1"/>
  <c r="D58" i="20"/>
  <c r="J58" i="20" s="1"/>
  <c r="D39" i="20"/>
  <c r="J39" i="20" s="1"/>
  <c r="D64" i="20"/>
  <c r="J64" i="20" s="1"/>
  <c r="D46" i="20"/>
  <c r="J46" i="20" s="1"/>
  <c r="D8" i="20"/>
  <c r="J8" i="20" s="1"/>
  <c r="D108" i="20"/>
  <c r="J108" i="20" s="1"/>
  <c r="D66" i="20"/>
  <c r="J66" i="20" s="1"/>
  <c r="D91" i="20"/>
  <c r="J91" i="20" s="1"/>
  <c r="J100" i="20"/>
  <c r="J32" i="20"/>
  <c r="D100" i="5"/>
  <c r="D93" i="20"/>
  <c r="J93" i="20" s="1"/>
  <c r="D99" i="5"/>
  <c r="D87" i="20"/>
  <c r="J87" i="20" s="1"/>
  <c r="J31" i="20"/>
  <c r="D30" i="20"/>
  <c r="J30" i="20" s="1"/>
  <c r="D68" i="20"/>
  <c r="J68" i="20" s="1"/>
  <c r="D92" i="5"/>
  <c r="D91" i="5"/>
  <c r="D18" i="20"/>
  <c r="J18" i="20" s="1"/>
  <c r="D41" i="20"/>
  <c r="J41" i="20" s="1"/>
  <c r="D75" i="20"/>
  <c r="J75" i="20" s="1"/>
  <c r="D69" i="20"/>
  <c r="J69" i="20" s="1"/>
  <c r="D93" i="5"/>
  <c r="D94" i="5"/>
  <c r="D51" i="20"/>
  <c r="J51" i="20" s="1"/>
  <c r="D17" i="20"/>
  <c r="J17" i="20" s="1"/>
  <c r="D49" i="20"/>
  <c r="J49" i="20" s="1"/>
  <c r="J98" i="20"/>
  <c r="D85" i="20"/>
  <c r="J85" i="20" s="1"/>
  <c r="D74" i="20"/>
  <c r="J74" i="20" s="1"/>
  <c r="D11" i="20"/>
  <c r="J11" i="20" s="1"/>
  <c r="D53" i="20"/>
  <c r="J53" i="20" s="1"/>
  <c r="D59" i="20"/>
  <c r="J59" i="20" s="1"/>
  <c r="D101" i="5"/>
  <c r="D72" i="20"/>
  <c r="J72" i="20" s="1"/>
  <c r="D102" i="5"/>
  <c r="D42" i="20"/>
  <c r="J42" i="20" s="1"/>
  <c r="D71" i="20"/>
  <c r="J71" i="20" s="1"/>
  <c r="D95" i="5"/>
  <c r="D96" i="5"/>
  <c r="D14" i="20"/>
  <c r="J14" i="20" s="1"/>
  <c r="D98" i="5"/>
  <c r="D97" i="5"/>
  <c r="D70" i="20"/>
  <c r="J70" i="20" s="1"/>
  <c r="D19" i="20"/>
  <c r="J19" i="20" s="1"/>
  <c r="D7" i="20"/>
  <c r="J7" i="20" s="1"/>
  <c r="D52" i="20"/>
  <c r="J52" i="20" s="1"/>
  <c r="D22" i="20"/>
  <c r="J22" i="20" s="1"/>
  <c r="D4" i="20"/>
  <c r="J4" i="20" s="1"/>
  <c r="D107" i="20"/>
  <c r="J107" i="20" s="1"/>
  <c r="D103" i="5"/>
  <c r="D104" i="5"/>
  <c r="D73" i="20"/>
  <c r="J73" i="20" s="1"/>
  <c r="D6" i="20"/>
  <c r="J6"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E578" i="4" l="1"/>
  <c r="BE364" i="4"/>
  <c r="BE23" i="4"/>
  <c r="BE109" i="4"/>
  <c r="BE207" i="4"/>
  <c r="BE107" i="4"/>
  <c r="BE367" i="4"/>
  <c r="BE108" i="4"/>
  <c r="BE67" i="4"/>
  <c r="BE83" i="4"/>
  <c r="BE58" i="4"/>
  <c r="BE86" i="4"/>
  <c r="BE552" i="4"/>
  <c r="BE520" i="4"/>
  <c r="BE368" i="4"/>
  <c r="BE34" i="4"/>
  <c r="BE365" i="4"/>
  <c r="BE541" i="4"/>
  <c r="BE241" i="4"/>
  <c r="BE191" i="4"/>
  <c r="BE502" i="4"/>
  <c r="BE71" i="4"/>
  <c r="BE475" i="4"/>
  <c r="BE126" i="4"/>
  <c r="BE75" i="4"/>
  <c r="BE201" i="4"/>
  <c r="BE197" i="4"/>
  <c r="BE82" i="4"/>
  <c r="BE587" i="4"/>
  <c r="BE91" i="4"/>
  <c r="BE79" i="4"/>
  <c r="BE6" i="4"/>
  <c r="BE110" i="4"/>
  <c r="BE114" i="4"/>
  <c r="BE9" i="4"/>
  <c r="BE542" i="4"/>
  <c r="BE198" i="4"/>
  <c r="BE112" i="4"/>
  <c r="BE540" i="4"/>
  <c r="BE481" i="4"/>
  <c r="BE589" i="4"/>
  <c r="BE554" i="4"/>
  <c r="BE38" i="4"/>
  <c r="BE366" i="4"/>
  <c r="BE90" i="4"/>
  <c r="BE65" i="4"/>
  <c r="BE200" i="4"/>
  <c r="BE199" i="4"/>
  <c r="BE93" i="4"/>
  <c r="BE49" i="4"/>
  <c r="BE45" i="4"/>
  <c r="BE588" i="4"/>
  <c r="BE113" i="4"/>
  <c r="BE41" i="4"/>
  <c r="BE609" i="4"/>
  <c r="BE32" i="4"/>
  <c r="BE553" i="4"/>
  <c r="BE607" i="4"/>
  <c r="BE106" i="4"/>
  <c r="BE196" i="4"/>
  <c r="BE549" i="4"/>
  <c r="BE94" i="4"/>
  <c r="BE369" i="4"/>
  <c r="BE127" i="4"/>
  <c r="BE476" i="4"/>
  <c r="BE95" i="4"/>
  <c r="BE457" i="4"/>
  <c r="BE247" i="4"/>
  <c r="BE332" i="4"/>
  <c r="BE20" i="4"/>
  <c r="BE501" i="4"/>
  <c r="BE128" i="4"/>
  <c r="BE44" i="4"/>
  <c r="BE206" i="4"/>
  <c r="BE159" i="4"/>
  <c r="BE68" i="4"/>
  <c r="BE100" i="4"/>
  <c r="BE240" i="4"/>
  <c r="BE353" i="4"/>
  <c r="BE40" i="4"/>
  <c r="BE5" i="4"/>
  <c r="BE239" i="4"/>
  <c r="BE87" i="4"/>
  <c r="BE429" i="4"/>
  <c r="BE51" i="4"/>
  <c r="BE273" i="4"/>
  <c r="BE14" i="4"/>
  <c r="BE205" i="4"/>
  <c r="BE445" i="4"/>
  <c r="BE98" i="4"/>
  <c r="BE406" i="4"/>
  <c r="BE15" i="4"/>
  <c r="BE354" i="4"/>
  <c r="BE11" i="4"/>
  <c r="BE88" i="4"/>
  <c r="BE474" i="4"/>
  <c r="BE458" i="4"/>
  <c r="BE96" i="4"/>
  <c r="BE331" i="4"/>
  <c r="BE243" i="4"/>
  <c r="BE18" i="4"/>
  <c r="BE81" i="4"/>
  <c r="BE275" i="4"/>
  <c r="BE408" i="4"/>
  <c r="BE237" i="4"/>
  <c r="BE352" i="4"/>
  <c r="BE39" i="4"/>
  <c r="BE177" i="4"/>
  <c r="BE244" i="4"/>
  <c r="BE245" i="4"/>
  <c r="BE249" i="4"/>
  <c r="BE47" i="4"/>
  <c r="BE46" i="4"/>
  <c r="BE274" i="4"/>
  <c r="BE42" i="4"/>
  <c r="BE50" i="4"/>
  <c r="BE242" i="4"/>
  <c r="BE427" i="4"/>
  <c r="BE190" i="4"/>
  <c r="BE102" i="4"/>
  <c r="BE48" i="4"/>
  <c r="BE97" i="4"/>
  <c r="BE179" i="4"/>
  <c r="BE330" i="4"/>
  <c r="BE387" i="4"/>
  <c r="BE185" i="4"/>
  <c r="BE99" i="4"/>
  <c r="BE248" i="4"/>
  <c r="BE116" i="4"/>
  <c r="BE388" i="4"/>
  <c r="BE4" i="4"/>
  <c r="BE80" i="4"/>
  <c r="BE428" i="4"/>
  <c r="BE238" i="4"/>
  <c r="BE389" i="4"/>
  <c r="BE10" i="4"/>
  <c r="BE101" i="4"/>
  <c r="BE250" i="4"/>
  <c r="BE52" i="4"/>
  <c r="BE76" i="4"/>
  <c r="BE407" i="4"/>
  <c r="BE443" i="4"/>
  <c r="BE521" i="4"/>
  <c r="E943" i="7" a="1"/>
  <c r="E943" i="7" s="1"/>
  <c r="E959" i="7" a="1"/>
  <c r="E959" i="7" s="1"/>
  <c r="E975" i="7" a="1"/>
  <c r="E975" i="7" s="1"/>
  <c r="E954" i="7" a="1"/>
  <c r="E954" i="7" s="1"/>
  <c r="E970" i="7" a="1"/>
  <c r="E970" i="7" s="1"/>
  <c r="E949" i="7" a="1"/>
  <c r="E949" i="7" s="1"/>
  <c r="E965" i="7" a="1"/>
  <c r="E965" i="7" s="1"/>
  <c r="E944" i="7" a="1"/>
  <c r="E944" i="7" s="1"/>
  <c r="E960" i="7" a="1"/>
  <c r="E960" i="7" s="1"/>
  <c r="E976" i="7" a="1"/>
  <c r="E976" i="7" s="1"/>
  <c r="E955" i="7" a="1"/>
  <c r="E955" i="7" s="1"/>
  <c r="E971" i="7" a="1"/>
  <c r="E971" i="7" s="1"/>
  <c r="E950" i="7" a="1"/>
  <c r="E950" i="7" s="1"/>
  <c r="E966" i="7" a="1"/>
  <c r="E966" i="7" s="1"/>
  <c r="E945" i="7" a="1"/>
  <c r="E945" i="7" s="1"/>
  <c r="E961" i="7" a="1"/>
  <c r="E961" i="7" s="1"/>
  <c r="E977" i="7" a="1"/>
  <c r="E977" i="7" s="1"/>
  <c r="E956" i="7" a="1"/>
  <c r="E956" i="7" s="1"/>
  <c r="E972" i="7" a="1"/>
  <c r="E972" i="7" s="1"/>
  <c r="E951" i="7" a="1"/>
  <c r="E951" i="7" s="1"/>
  <c r="E967" i="7" a="1"/>
  <c r="E967" i="7" s="1"/>
  <c r="E946" i="7" a="1"/>
  <c r="E946" i="7" s="1"/>
  <c r="E962" i="7" a="1"/>
  <c r="E962" i="7" s="1"/>
  <c r="E978" i="7" a="1"/>
  <c r="E978" i="7" s="1"/>
  <c r="E957" i="7" a="1"/>
  <c r="E957" i="7" s="1"/>
  <c r="E973" i="7" a="1"/>
  <c r="E973" i="7" s="1"/>
  <c r="E952" i="7" a="1"/>
  <c r="E952" i="7" s="1"/>
  <c r="E968" i="7" a="1"/>
  <c r="E968" i="7" s="1"/>
  <c r="E947" i="7" a="1"/>
  <c r="E947" i="7" s="1"/>
  <c r="E963" i="7" a="1"/>
  <c r="E963" i="7" s="1"/>
  <c r="E958" i="7" a="1"/>
  <c r="E958" i="7" s="1"/>
  <c r="E974" i="7" a="1"/>
  <c r="E974" i="7" s="1"/>
  <c r="E953" i="7" a="1"/>
  <c r="E953" i="7" s="1"/>
  <c r="E969" i="7" a="1"/>
  <c r="E969" i="7" s="1"/>
  <c r="E948" i="7" a="1"/>
  <c r="E948" i="7" s="1"/>
  <c r="E964" i="7" a="1"/>
  <c r="E964" i="7" s="1"/>
  <c r="BD602" i="4"/>
  <c r="BD604" i="4"/>
  <c r="BD599" i="4"/>
  <c r="BD606" i="4"/>
  <c r="BD603" i="4"/>
  <c r="BD600" i="4"/>
  <c r="BD601" i="4"/>
  <c r="BD605" i="4"/>
  <c r="BD579" i="4"/>
  <c r="BD581" i="4"/>
  <c r="BD580" i="4"/>
  <c r="BD584" i="4"/>
  <c r="BD582" i="4"/>
  <c r="BD583" i="4"/>
  <c r="E939" i="7" a="1"/>
  <c r="E939" i="7" s="1"/>
  <c r="E940" i="7" a="1"/>
  <c r="E940" i="7" s="1"/>
  <c r="E941" i="7" a="1"/>
  <c r="E941" i="7" s="1"/>
  <c r="E942" i="7" a="1"/>
  <c r="E942" i="7" s="1"/>
  <c r="E912" i="7" a="1"/>
  <c r="E912" i="7" s="1"/>
  <c r="E920" i="7" a="1"/>
  <c r="E920" i="7" s="1"/>
  <c r="E922" i="7" a="1"/>
  <c r="E922" i="7" s="1"/>
  <c r="E924" i="7" a="1"/>
  <c r="E924" i="7" s="1"/>
  <c r="E926" i="7" a="1"/>
  <c r="E926" i="7" s="1"/>
  <c r="E928" i="7" a="1"/>
  <c r="E928" i="7" s="1"/>
  <c r="E930" i="7" a="1"/>
  <c r="E930" i="7" s="1"/>
  <c r="E936" i="7" a="1"/>
  <c r="E936" i="7" s="1"/>
  <c r="E938" i="7" a="1"/>
  <c r="E938" i="7" s="1"/>
  <c r="E935" i="7" a="1"/>
  <c r="E935" i="7" s="1"/>
  <c r="E934" i="7" a="1"/>
  <c r="E934" i="7" s="1"/>
  <c r="E937" i="7" a="1"/>
  <c r="E937" i="7" s="1"/>
  <c r="E932" i="7" a="1"/>
  <c r="E932" i="7" s="1"/>
  <c r="E929" i="7" a="1"/>
  <c r="E929" i="7" s="1"/>
  <c r="E931" i="7" a="1"/>
  <c r="E931" i="7" s="1"/>
  <c r="E919" i="7" a="1"/>
  <c r="E919" i="7" s="1"/>
  <c r="E921" i="7" a="1"/>
  <c r="E921" i="7" s="1"/>
  <c r="E923" i="7" a="1"/>
  <c r="E923" i="7" s="1"/>
  <c r="E925" i="7" a="1"/>
  <c r="E925" i="7" s="1"/>
  <c r="E927" i="7" a="1"/>
  <c r="E927" i="7" s="1"/>
  <c r="E933" i="7" a="1"/>
  <c r="E933" i="7" s="1"/>
  <c r="E884" i="7" a="1"/>
  <c r="E884" i="7" s="1"/>
  <c r="E887" i="7" a="1"/>
  <c r="E887" i="7" s="1"/>
  <c r="E890" i="7" a="1"/>
  <c r="E890" i="7" s="1"/>
  <c r="E892" i="7" a="1"/>
  <c r="E892" i="7" s="1"/>
  <c r="E894" i="7" a="1"/>
  <c r="E894" i="7" s="1"/>
  <c r="E896" i="7" a="1"/>
  <c r="E896" i="7" s="1"/>
  <c r="E900" i="7" a="1"/>
  <c r="E900" i="7" s="1"/>
  <c r="E904" i="7" a="1"/>
  <c r="E904" i="7" s="1"/>
  <c r="E910" i="7" a="1"/>
  <c r="E910" i="7" s="1"/>
  <c r="E917" i="7" a="1"/>
  <c r="E917" i="7" s="1"/>
  <c r="E915" i="7" a="1"/>
  <c r="E915" i="7" s="1"/>
  <c r="E901" i="7" a="1"/>
  <c r="E901" i="7" s="1"/>
  <c r="E903" i="7" a="1"/>
  <c r="E903" i="7" s="1"/>
  <c r="E905" i="7" a="1"/>
  <c r="E905" i="7" s="1"/>
  <c r="E899" i="7" a="1"/>
  <c r="E899" i="7" s="1"/>
  <c r="E886" i="7" a="1"/>
  <c r="E886" i="7" s="1"/>
  <c r="E888" i="7" a="1"/>
  <c r="E888" i="7" s="1"/>
  <c r="E891" i="7" a="1"/>
  <c r="E891" i="7" s="1"/>
  <c r="E893" i="7" a="1"/>
  <c r="E893" i="7" s="1"/>
  <c r="E895" i="7" a="1"/>
  <c r="E895" i="7" s="1"/>
  <c r="E897" i="7" a="1"/>
  <c r="E897" i="7" s="1"/>
  <c r="E907" i="7" a="1"/>
  <c r="E907" i="7" s="1"/>
  <c r="E916" i="7" a="1"/>
  <c r="E916" i="7" s="1"/>
  <c r="E918" i="7" a="1"/>
  <c r="E918" i="7" s="1"/>
  <c r="E898" i="7" a="1"/>
  <c r="E898" i="7" s="1"/>
  <c r="E902" i="7" a="1"/>
  <c r="E902" i="7" s="1"/>
  <c r="E906" i="7" a="1"/>
  <c r="E906" i="7" s="1"/>
  <c r="E914" i="7" a="1"/>
  <c r="E914" i="7" s="1"/>
  <c r="E913" i="7" a="1"/>
  <c r="E913" i="7" s="1"/>
  <c r="BE3" i="4"/>
  <c r="BD4" i="4"/>
  <c r="BD548" i="4"/>
  <c r="BD546" i="4"/>
  <c r="BD556" i="4"/>
  <c r="BD547" i="4"/>
  <c r="BD555" i="4"/>
  <c r="BD533" i="4"/>
  <c r="BD532" i="4"/>
  <c r="BD468" i="4"/>
  <c r="BD461" i="4"/>
  <c r="BD467" i="4"/>
  <c r="BD460" i="4"/>
  <c r="BD466" i="4"/>
  <c r="BD465" i="4"/>
  <c r="BD471" i="4"/>
  <c r="BD464" i="4"/>
  <c r="BD470" i="4"/>
  <c r="BD463" i="4"/>
  <c r="BD469" i="4"/>
  <c r="BD462" i="4"/>
  <c r="BD545" i="4"/>
  <c r="BD544" i="4"/>
  <c r="BD543" i="4"/>
  <c r="BD527" i="4"/>
  <c r="BD528" i="4"/>
  <c r="BD526" i="4"/>
  <c r="BD530" i="4"/>
  <c r="BD529" i="4"/>
  <c r="BD531" i="4"/>
  <c r="E864" i="7" a="1"/>
  <c r="E864" i="7" s="1"/>
  <c r="E872" i="7" a="1"/>
  <c r="E872" i="7" s="1"/>
  <c r="E865" i="7" a="1"/>
  <c r="E865" i="7" s="1"/>
  <c r="E873" i="7" a="1"/>
  <c r="E873" i="7" s="1"/>
  <c r="E877" i="7" a="1"/>
  <c r="E877" i="7" s="1"/>
  <c r="E866" i="7" a="1"/>
  <c r="E866" i="7" s="1"/>
  <c r="E874" i="7" a="1"/>
  <c r="E874" i="7" s="1"/>
  <c r="E882" i="7" a="1"/>
  <c r="E882" i="7" s="1"/>
  <c r="E867" i="7" a="1"/>
  <c r="E867" i="7" s="1"/>
  <c r="E875" i="7" a="1"/>
  <c r="E875" i="7" s="1"/>
  <c r="E883" i="7" a="1"/>
  <c r="E883" i="7" s="1"/>
  <c r="E885" i="7" a="1"/>
  <c r="E885" i="7" s="1"/>
  <c r="E908" i="7" a="1"/>
  <c r="E908" i="7" s="1"/>
  <c r="E868" i="7" a="1"/>
  <c r="E868" i="7" s="1"/>
  <c r="E878" i="7" a="1"/>
  <c r="E878" i="7" s="1"/>
  <c r="E869" i="7" a="1"/>
  <c r="E869" i="7" s="1"/>
  <c r="E881" i="7" a="1"/>
  <c r="E881" i="7" s="1"/>
  <c r="E911" i="7" a="1"/>
  <c r="E911" i="7" s="1"/>
  <c r="E870" i="7" a="1"/>
  <c r="E870" i="7" s="1"/>
  <c r="E871" i="7" a="1"/>
  <c r="E871" i="7" s="1"/>
  <c r="E909" i="7" a="1"/>
  <c r="E909" i="7" s="1"/>
  <c r="E876" i="7" a="1"/>
  <c r="E876" i="7" s="1"/>
  <c r="E858" i="7" a="1"/>
  <c r="E858" i="7" s="1"/>
  <c r="E860" i="7" a="1"/>
  <c r="E860" i="7" s="1"/>
  <c r="E862" i="7" a="1"/>
  <c r="E862" i="7" s="1"/>
  <c r="E863" i="7" a="1"/>
  <c r="E863" i="7" s="1"/>
  <c r="E859" i="7" a="1"/>
  <c r="E859" i="7" s="1"/>
  <c r="E861" i="7" a="1"/>
  <c r="E861" i="7" s="1"/>
  <c r="E791" i="7" a="1"/>
  <c r="E791" i="7" s="1"/>
  <c r="E799" i="7" a="1"/>
  <c r="E799" i="7" s="1"/>
  <c r="E815" i="7" a="1"/>
  <c r="E815" i="7" s="1"/>
  <c r="E831" i="7" a="1"/>
  <c r="E831" i="7" s="1"/>
  <c r="E847" i="7" a="1"/>
  <c r="E847" i="7" s="1"/>
  <c r="E796" i="7" a="1"/>
  <c r="E796" i="7" s="1"/>
  <c r="E810" i="7" a="1"/>
  <c r="E810" i="7" s="1"/>
  <c r="E826" i="7" a="1"/>
  <c r="E826" i="7" s="1"/>
  <c r="E842" i="7" a="1"/>
  <c r="E842" i="7" s="1"/>
  <c r="E828" i="7" a="1"/>
  <c r="E828" i="7" s="1"/>
  <c r="E794" i="7" a="1"/>
  <c r="E794" i="7" s="1"/>
  <c r="E802" i="7" a="1"/>
  <c r="E802" i="7" s="1"/>
  <c r="E818" i="7" a="1"/>
  <c r="E818" i="7" s="1"/>
  <c r="E834" i="7" a="1"/>
  <c r="E834" i="7" s="1"/>
  <c r="E850" i="7" a="1"/>
  <c r="E850" i="7" s="1"/>
  <c r="E879" i="7" a="1"/>
  <c r="E879" i="7" s="1"/>
  <c r="E813" i="7" a="1"/>
  <c r="E813" i="7" s="1"/>
  <c r="E829" i="7" a="1"/>
  <c r="E829" i="7" s="1"/>
  <c r="E845" i="7" a="1"/>
  <c r="E845" i="7" s="1"/>
  <c r="E857" i="7" a="1"/>
  <c r="E857" i="7" s="1"/>
  <c r="E797" i="7" a="1"/>
  <c r="E797" i="7" s="1"/>
  <c r="E805" i="7" a="1"/>
  <c r="E805" i="7" s="1"/>
  <c r="E821" i="7" a="1"/>
  <c r="E821" i="7" s="1"/>
  <c r="E837" i="7" a="1"/>
  <c r="E837" i="7" s="1"/>
  <c r="E853" i="7" a="1"/>
  <c r="E853" i="7" s="1"/>
  <c r="E808" i="7" a="1"/>
  <c r="E808" i="7" s="1"/>
  <c r="E824" i="7" a="1"/>
  <c r="E824" i="7" s="1"/>
  <c r="E840" i="7" a="1"/>
  <c r="E840" i="7" s="1"/>
  <c r="E856" i="7" a="1"/>
  <c r="E856" i="7" s="1"/>
  <c r="E792" i="7" a="1"/>
  <c r="E792" i="7" s="1"/>
  <c r="E800" i="7" a="1"/>
  <c r="E800" i="7" s="1"/>
  <c r="E816" i="7" a="1"/>
  <c r="E816" i="7" s="1"/>
  <c r="E832" i="7" a="1"/>
  <c r="E832" i="7" s="1"/>
  <c r="E848" i="7" a="1"/>
  <c r="E848" i="7" s="1"/>
  <c r="E836" i="7" a="1"/>
  <c r="E836" i="7" s="1"/>
  <c r="E811" i="7" a="1"/>
  <c r="E811" i="7" s="1"/>
  <c r="E827" i="7" a="1"/>
  <c r="E827" i="7" s="1"/>
  <c r="E843" i="7" a="1"/>
  <c r="E843" i="7" s="1"/>
  <c r="E880" i="7" a="1"/>
  <c r="E880" i="7" s="1"/>
  <c r="E795" i="7" a="1"/>
  <c r="E795" i="7" s="1"/>
  <c r="E803" i="7" a="1"/>
  <c r="E803" i="7" s="1"/>
  <c r="E819" i="7" a="1"/>
  <c r="E819" i="7" s="1"/>
  <c r="E835" i="7" a="1"/>
  <c r="E835" i="7" s="1"/>
  <c r="E851" i="7" a="1"/>
  <c r="E851" i="7" s="1"/>
  <c r="E844" i="7" a="1"/>
  <c r="E844" i="7" s="1"/>
  <c r="E814" i="7" a="1"/>
  <c r="E814" i="7" s="1"/>
  <c r="E830" i="7" a="1"/>
  <c r="E830" i="7" s="1"/>
  <c r="E846" i="7" a="1"/>
  <c r="E846" i="7" s="1"/>
  <c r="E804" i="7" a="1"/>
  <c r="E804" i="7" s="1"/>
  <c r="E798" i="7" a="1"/>
  <c r="E798" i="7" s="1"/>
  <c r="E806" i="7" a="1"/>
  <c r="E806" i="7" s="1"/>
  <c r="E822" i="7" a="1"/>
  <c r="E822" i="7" s="1"/>
  <c r="E838" i="7" a="1"/>
  <c r="E838" i="7" s="1"/>
  <c r="E854" i="7" a="1"/>
  <c r="E854" i="7" s="1"/>
  <c r="E820" i="7" a="1"/>
  <c r="E820" i="7" s="1"/>
  <c r="E809" i="7" a="1"/>
  <c r="E809" i="7" s="1"/>
  <c r="E825" i="7" a="1"/>
  <c r="E825" i="7" s="1"/>
  <c r="E841" i="7" a="1"/>
  <c r="E841" i="7" s="1"/>
  <c r="E812" i="7" a="1"/>
  <c r="E812" i="7" s="1"/>
  <c r="E793" i="7" a="1"/>
  <c r="E793" i="7" s="1"/>
  <c r="E801" i="7" a="1"/>
  <c r="E801" i="7" s="1"/>
  <c r="E817" i="7" a="1"/>
  <c r="E817" i="7" s="1"/>
  <c r="E833" i="7" a="1"/>
  <c r="E833" i="7" s="1"/>
  <c r="E849" i="7" a="1"/>
  <c r="E849" i="7" s="1"/>
  <c r="E852" i="7" a="1"/>
  <c r="E852" i="7" s="1"/>
  <c r="E807" i="7" a="1"/>
  <c r="E807" i="7" s="1"/>
  <c r="E823" i="7" a="1"/>
  <c r="E823" i="7" s="1"/>
  <c r="E839" i="7" a="1"/>
  <c r="E839" i="7" s="1"/>
  <c r="E855" i="7" a="1"/>
  <c r="E855" i="7" s="1"/>
  <c r="E626" i="7" a="1"/>
  <c r="E626" i="7" s="1"/>
  <c r="E632" i="7" a="1"/>
  <c r="E632" i="7" s="1"/>
  <c r="E633" i="7" a="1"/>
  <c r="E633" i="7" s="1"/>
  <c r="E631" i="7" a="1"/>
  <c r="E631" i="7" s="1"/>
  <c r="E629" i="7" a="1"/>
  <c r="E629" i="7" s="1"/>
  <c r="E627" i="7" a="1"/>
  <c r="E627" i="7" s="1"/>
  <c r="E630" i="7" a="1"/>
  <c r="E630" i="7" s="1"/>
  <c r="E628" i="7" a="1"/>
  <c r="E628"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600" i="7" a="1"/>
  <c r="E600" i="7" s="1"/>
  <c r="E601" i="7" a="1"/>
  <c r="E601" i="7" s="1"/>
  <c r="E613" i="7" a="1"/>
  <c r="E613" i="7" s="1"/>
  <c r="E612" i="7" a="1"/>
  <c r="E612" i="7" s="1"/>
  <c r="E614" i="7" a="1"/>
  <c r="E614" i="7" s="1"/>
  <c r="E625" i="7" a="1"/>
  <c r="E625" i="7" s="1"/>
  <c r="E602" i="7" a="1"/>
  <c r="E602" i="7" s="1"/>
  <c r="E621" i="7" a="1"/>
  <c r="E621" i="7" s="1"/>
  <c r="E616" i="7" a="1"/>
  <c r="E616" i="7" s="1"/>
  <c r="E608" i="7" a="1"/>
  <c r="E608" i="7" s="1"/>
  <c r="E619" i="7" a="1"/>
  <c r="E619" i="7" s="1"/>
  <c r="E622" i="7" a="1"/>
  <c r="E622" i="7" s="1"/>
  <c r="E606" i="7" a="1"/>
  <c r="E606" i="7" s="1"/>
  <c r="E617" i="7" a="1"/>
  <c r="E617" i="7" s="1"/>
  <c r="E604" i="7" a="1"/>
  <c r="E604" i="7" s="1"/>
  <c r="E615" i="7" a="1"/>
  <c r="E615" i="7" s="1"/>
  <c r="E618" i="7" a="1"/>
  <c r="E618" i="7" s="1"/>
  <c r="E610" i="7" a="1"/>
  <c r="E610" i="7" s="1"/>
  <c r="E623" i="7" a="1"/>
  <c r="E623" i="7" s="1"/>
  <c r="E609" i="7" a="1"/>
  <c r="E609" i="7" s="1"/>
  <c r="E603" i="7" a="1"/>
  <c r="E603" i="7" s="1"/>
  <c r="E605" i="7" a="1"/>
  <c r="E605" i="7" s="1"/>
  <c r="E624" i="7" a="1"/>
  <c r="E624" i="7" s="1"/>
  <c r="E607" i="7" a="1"/>
  <c r="E607" i="7" s="1"/>
  <c r="E620" i="7" a="1"/>
  <c r="E620" i="7" s="1"/>
  <c r="E611" i="7" a="1"/>
  <c r="E611" i="7" s="1"/>
  <c r="BD496" i="4"/>
  <c r="BD498" i="4"/>
  <c r="BD495" i="4"/>
  <c r="BD499" i="4"/>
  <c r="BD497" i="4"/>
  <c r="BD500" i="4"/>
  <c r="BD504" i="4"/>
  <c r="BD503" i="4"/>
  <c r="E593" i="7" a="1"/>
  <c r="E593" i="7" s="1"/>
  <c r="E596" i="7" a="1"/>
  <c r="E596" i="7" s="1"/>
  <c r="E598" i="7" a="1"/>
  <c r="E598" i="7" s="1"/>
  <c r="E597" i="7" a="1"/>
  <c r="E597" i="7" s="1"/>
  <c r="E594" i="7" a="1"/>
  <c r="E594" i="7" s="1"/>
  <c r="E595" i="7" a="1"/>
  <c r="E595" i="7" s="1"/>
  <c r="E599" i="7" a="1"/>
  <c r="E599" i="7" s="1"/>
  <c r="E589" i="7" a="1"/>
  <c r="E589" i="7" s="1"/>
  <c r="E590" i="7" a="1"/>
  <c r="E590" i="7" s="1"/>
  <c r="E5" i="7" a="1"/>
  <c r="E5" i="7" s="1"/>
  <c r="E575" i="7" a="1"/>
  <c r="E575" i="7" s="1"/>
  <c r="E568" i="7" a="1"/>
  <c r="E568" i="7" s="1"/>
  <c r="E587" i="7" a="1"/>
  <c r="E587" i="7" s="1"/>
  <c r="E577" i="7" a="1"/>
  <c r="E577" i="7" s="1"/>
  <c r="E570" i="7" a="1"/>
  <c r="E570" i="7" s="1"/>
  <c r="E592" i="7" a="1"/>
  <c r="E592" i="7" s="1"/>
  <c r="E582" i="7" a="1"/>
  <c r="E582" i="7" s="1"/>
  <c r="E572" i="7" a="1"/>
  <c r="E572" i="7" s="1"/>
  <c r="E584" i="7" a="1"/>
  <c r="E584" i="7" s="1"/>
  <c r="E574" i="7" a="1"/>
  <c r="E574" i="7" s="1"/>
  <c r="E585" i="7" a="1"/>
  <c r="E585" i="7" s="1"/>
  <c r="E586" i="7" a="1"/>
  <c r="E586" i="7" s="1"/>
  <c r="E576" i="7" a="1"/>
  <c r="E576" i="7" s="1"/>
  <c r="E569" i="7" a="1"/>
  <c r="E569" i="7" s="1"/>
  <c r="E588" i="7" a="1"/>
  <c r="E588" i="7" s="1"/>
  <c r="E578" i="7" a="1"/>
  <c r="E578" i="7" s="1"/>
  <c r="E571" i="7" a="1"/>
  <c r="E571" i="7" s="1"/>
  <c r="E583" i="7" a="1"/>
  <c r="E583" i="7" s="1"/>
  <c r="E573" i="7" a="1"/>
  <c r="E573" i="7" s="1"/>
  <c r="BD454" i="4"/>
  <c r="BD453" i="4"/>
  <c r="BD451" i="4"/>
  <c r="BD472" i="4"/>
  <c r="BD456" i="4"/>
  <c r="BD473" i="4"/>
  <c r="BD455" i="4"/>
  <c r="BD452" i="4"/>
  <c r="E591" i="7" a="1"/>
  <c r="E591" i="7" s="1"/>
  <c r="E295" i="7" a="1"/>
  <c r="E295" i="7" s="1"/>
  <c r="E567" i="7" a="1"/>
  <c r="E567" i="7" s="1"/>
  <c r="E560" i="7" a="1"/>
  <c r="E560" i="7" s="1"/>
  <c r="E565" i="7" a="1"/>
  <c r="E565" i="7" s="1"/>
  <c r="E561" i="7" a="1"/>
  <c r="E561" i="7" s="1"/>
  <c r="E566" i="7" a="1"/>
  <c r="E566" i="7" s="1"/>
  <c r="E564" i="7" a="1"/>
  <c r="E564" i="7" s="1"/>
  <c r="BD414" i="4"/>
  <c r="BD412" i="4"/>
  <c r="BD418" i="4"/>
  <c r="BD419" i="4"/>
  <c r="BD415" i="4"/>
  <c r="BD413" i="4"/>
  <c r="BD417" i="4"/>
  <c r="BD416" i="4"/>
  <c r="BD140" i="4"/>
  <c r="BD141" i="4"/>
  <c r="BD343" i="4"/>
  <c r="BD255" i="4"/>
  <c r="BD100" i="4"/>
  <c r="BD252" i="4"/>
  <c r="BD346" i="4"/>
  <c r="BD298" i="4"/>
  <c r="BD132" i="4"/>
  <c r="BD224" i="4"/>
  <c r="BD261" i="4"/>
  <c r="BD53" i="4"/>
  <c r="BD405" i="4"/>
  <c r="BD382" i="4"/>
  <c r="BD135" i="4"/>
  <c r="BD315" i="4"/>
  <c r="BD12" i="4"/>
  <c r="BD192" i="4"/>
  <c r="BD73" i="4"/>
  <c r="BD350" i="4"/>
  <c r="BD253" i="4"/>
  <c r="BD292" i="4"/>
  <c r="BD120" i="4"/>
  <c r="BD146" i="4"/>
  <c r="BD145" i="4"/>
  <c r="BD54" i="4"/>
  <c r="BD336" i="4"/>
  <c r="BD13" i="4"/>
  <c r="BD101" i="4"/>
  <c r="BD37" i="4"/>
  <c r="BD344" i="4"/>
  <c r="BD297" i="4"/>
  <c r="BD233" i="4"/>
  <c r="BD257" i="4"/>
  <c r="BD160" i="4"/>
  <c r="BD399" i="4"/>
  <c r="BD288" i="4"/>
  <c r="BD115" i="4"/>
  <c r="BD310" i="4"/>
  <c r="BD316" i="4"/>
  <c r="BD195" i="4"/>
  <c r="BD236" i="4"/>
  <c r="BD345" i="4"/>
  <c r="BD222" i="4"/>
  <c r="BD293" i="4"/>
  <c r="BD125" i="4"/>
  <c r="BD138" i="4"/>
  <c r="BD265" i="4"/>
  <c r="BD342" i="4"/>
  <c r="BD226" i="4"/>
  <c r="BD102" i="4"/>
  <c r="BD215" i="4"/>
  <c r="BD286" i="4"/>
  <c r="BD35" i="4"/>
  <c r="BD379" i="4"/>
  <c r="BD78" i="4"/>
  <c r="BD119" i="4"/>
  <c r="BD162" i="4"/>
  <c r="BD400" i="4"/>
  <c r="BD289" i="4"/>
  <c r="BD103" i="4"/>
  <c r="BD319" i="4"/>
  <c r="BD317" i="4"/>
  <c r="BD266" i="4"/>
  <c r="BD351" i="4"/>
  <c r="BD43" i="4"/>
  <c r="BD294" i="4"/>
  <c r="BD117" i="4"/>
  <c r="BD143" i="4"/>
  <c r="BD234" i="4"/>
  <c r="BD338" i="4"/>
  <c r="BD163" i="4"/>
  <c r="BD251" i="4"/>
  <c r="BD216" i="4"/>
  <c r="BD284" i="4"/>
  <c r="BD85" i="4"/>
  <c r="BD376" i="4"/>
  <c r="BD122" i="4"/>
  <c r="BD231" i="4"/>
  <c r="BD404" i="4"/>
  <c r="BD290" i="4"/>
  <c r="BD229" i="4"/>
  <c r="BD320" i="4"/>
  <c r="BD311" i="4"/>
  <c r="BD105" i="4"/>
  <c r="BD349" i="4"/>
  <c r="BD17" i="4"/>
  <c r="BD291" i="4"/>
  <c r="BD148" i="4"/>
  <c r="BD144" i="4"/>
  <c r="BD28" i="4"/>
  <c r="BD337" i="4"/>
  <c r="BD221" i="4"/>
  <c r="BD166" i="4"/>
  <c r="BD212" i="4"/>
  <c r="BD285" i="4"/>
  <c r="BD262" i="4"/>
  <c r="BD377" i="4"/>
  <c r="BD123" i="4"/>
  <c r="BD158" i="4"/>
  <c r="BD398" i="4"/>
  <c r="BD295" i="4"/>
  <c r="BD258" i="4"/>
  <c r="BD312" i="4"/>
  <c r="BD314" i="4"/>
  <c r="BD157" i="4"/>
  <c r="BD299" i="4"/>
  <c r="BD161" i="4"/>
  <c r="BD217" i="4"/>
  <c r="BD131" i="4"/>
  <c r="BD121" i="4"/>
  <c r="BD137" i="4"/>
  <c r="BD339" i="4"/>
  <c r="BD92" i="4"/>
  <c r="BD97" i="4"/>
  <c r="BD214" i="4"/>
  <c r="BD283" i="4"/>
  <c r="BD230" i="4"/>
  <c r="BD378" i="4"/>
  <c r="BD232" i="4"/>
  <c r="BD104" i="4"/>
  <c r="BD401" i="4"/>
  <c r="BD381" i="4"/>
  <c r="BD133" i="4"/>
  <c r="BD321" i="4"/>
  <c r="BD130" i="4"/>
  <c r="BD167" i="4"/>
  <c r="BD300" i="4"/>
  <c r="BD164" i="4"/>
  <c r="BD218" i="4"/>
  <c r="BD259" i="4"/>
  <c r="BD118" i="4"/>
  <c r="BD340" i="4"/>
  <c r="BD98" i="4"/>
  <c r="BD223" i="4"/>
  <c r="BD347" i="4"/>
  <c r="BD302" i="4"/>
  <c r="BD264" i="4"/>
  <c r="BD59" i="4"/>
  <c r="BD402" i="4"/>
  <c r="BD383" i="4"/>
  <c r="BD134" i="4"/>
  <c r="BD318" i="4"/>
  <c r="BD254" i="4"/>
  <c r="BD193" i="4"/>
  <c r="BD155" i="4"/>
  <c r="BD301" i="4"/>
  <c r="BD139" i="4"/>
  <c r="BD213" i="4"/>
  <c r="BD227" i="4"/>
  <c r="BD124" i="4"/>
  <c r="BD142" i="4"/>
  <c r="BD341" i="4"/>
  <c r="BD99" i="4"/>
  <c r="BD19" i="4"/>
  <c r="BD348" i="4"/>
  <c r="BD296" i="4"/>
  <c r="BD263" i="4"/>
  <c r="BD256" i="4"/>
  <c r="BD84" i="4"/>
  <c r="BD235" i="4"/>
  <c r="BD403" i="4"/>
  <c r="BD380" i="4"/>
  <c r="BD228" i="4"/>
  <c r="BD313" i="4"/>
  <c r="BD225" i="4"/>
  <c r="BD194" i="4"/>
  <c r="BD219" i="4"/>
  <c r="BD260" i="4"/>
  <c r="BD147" i="4"/>
  <c r="BD156" i="4"/>
  <c r="BD303" i="4"/>
  <c r="BD165" i="4"/>
  <c r="E3" i="5"/>
  <c r="E535" i="7" a="1"/>
  <c r="E535" i="7" s="1"/>
  <c r="E543" i="7" a="1"/>
  <c r="E543" i="7" s="1"/>
  <c r="E551" i="7" a="1"/>
  <c r="E551" i="7" s="1"/>
  <c r="E559" i="7" a="1"/>
  <c r="E559" i="7" s="1"/>
  <c r="E540" i="7" a="1"/>
  <c r="E540" i="7" s="1"/>
  <c r="E655" i="7" a="1"/>
  <c r="E655" i="7" s="1"/>
  <c r="E536" i="7" a="1"/>
  <c r="E536" i="7" s="1"/>
  <c r="E544" i="7" a="1"/>
  <c r="E544" i="7" s="1"/>
  <c r="E580" i="7" a="1"/>
  <c r="E580" i="7" s="1"/>
  <c r="E581" i="7" a="1"/>
  <c r="E581" i="7" s="1"/>
  <c r="E529" i="7" a="1"/>
  <c r="E529" i="7" s="1"/>
  <c r="E537" i="7" a="1"/>
  <c r="E537" i="7" s="1"/>
  <c r="E545" i="7" a="1"/>
  <c r="E545" i="7" s="1"/>
  <c r="E532" i="7" a="1"/>
  <c r="E532" i="7" s="1"/>
  <c r="E530" i="7" a="1"/>
  <c r="E530" i="7" s="1"/>
  <c r="E538" i="7" a="1"/>
  <c r="E538" i="7" s="1"/>
  <c r="E546" i="7" a="1"/>
  <c r="E546" i="7" s="1"/>
  <c r="E579" i="7" a="1"/>
  <c r="E579" i="7" s="1"/>
  <c r="E547" i="7" a="1"/>
  <c r="E547" i="7" s="1"/>
  <c r="E548" i="7" a="1"/>
  <c r="E548" i="7" s="1"/>
  <c r="E531" i="7" a="1"/>
  <c r="E531" i="7" s="1"/>
  <c r="E539" i="7" a="1"/>
  <c r="E539" i="7" s="1"/>
  <c r="E533" i="7" a="1"/>
  <c r="E533" i="7" s="1"/>
  <c r="E541" i="7" a="1"/>
  <c r="E541" i="7" s="1"/>
  <c r="E549" i="7" a="1"/>
  <c r="E549" i="7" s="1"/>
  <c r="E534" i="7" a="1"/>
  <c r="E534" i="7" s="1"/>
  <c r="E542" i="7" a="1"/>
  <c r="E542" i="7" s="1"/>
  <c r="E550" i="7" a="1"/>
  <c r="E550" i="7" s="1"/>
  <c r="E558" i="7" a="1"/>
  <c r="E558"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4" i="7"/>
  <c r="U583" i="4" l="1"/>
  <c r="U582" i="4"/>
  <c r="U584" i="4"/>
  <c r="U605" i="4"/>
  <c r="U580" i="4"/>
  <c r="U601" i="4"/>
  <c r="U581" i="4"/>
  <c r="U600" i="4"/>
  <c r="U603" i="4"/>
  <c r="U579" i="4"/>
  <c r="U606" i="4"/>
  <c r="U599" i="4"/>
  <c r="U604" i="4"/>
  <c r="U602" i="4"/>
  <c r="U533" i="4"/>
  <c r="U555" i="4"/>
  <c r="U547" i="4"/>
  <c r="U556" i="4"/>
  <c r="U546" i="4"/>
  <c r="U548" i="4"/>
  <c r="U4" i="4"/>
  <c r="U3" i="4"/>
  <c r="BD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4" i="7"/>
  <c r="H634" i="7"/>
  <c r="U450" i="4" l="1"/>
  <c r="U447" i="4"/>
  <c r="U448" i="4"/>
  <c r="U449" i="4"/>
  <c r="BD624" i="4"/>
  <c r="BD625" i="4"/>
  <c r="BD621" i="4"/>
  <c r="BD620" i="4"/>
  <c r="BD619" i="4"/>
  <c r="BD622" i="4"/>
  <c r="BD623" i="4"/>
  <c r="BD626" i="4"/>
  <c r="BD596" i="4"/>
  <c r="BD592" i="4"/>
  <c r="BD598" i="4"/>
  <c r="BD597" i="4"/>
  <c r="BD535" i="4"/>
  <c r="BD538" i="4"/>
  <c r="BD534" i="4"/>
  <c r="BD539" i="4"/>
  <c r="BD537" i="4"/>
  <c r="BD536" i="4"/>
  <c r="BD590" i="4"/>
  <c r="BD591" i="4"/>
  <c r="BD64" i="4"/>
  <c r="BD562" i="4"/>
  <c r="BD567" i="4"/>
  <c r="BD561" i="4"/>
  <c r="BD560" i="4"/>
  <c r="BD573" i="4"/>
  <c r="BD569" i="4"/>
  <c r="BD566" i="4"/>
  <c r="BD564" i="4"/>
  <c r="BD572" i="4"/>
  <c r="BD565" i="4"/>
  <c r="BD571" i="4"/>
  <c r="BD570" i="4"/>
  <c r="BD568" i="4"/>
  <c r="BD563" i="4"/>
  <c r="BD515" i="4"/>
  <c r="BD513" i="4"/>
  <c r="BD518" i="4"/>
  <c r="BD508" i="4"/>
  <c r="BD510" i="4"/>
  <c r="BD505" i="4"/>
  <c r="BD506" i="4"/>
  <c r="BD509" i="4"/>
  <c r="BD507" i="4"/>
  <c r="BD511" i="4"/>
  <c r="BD516" i="4"/>
  <c r="BD517" i="4"/>
  <c r="BD514" i="4"/>
  <c r="BD512" i="4"/>
  <c r="BD355" i="4"/>
  <c r="BD481" i="4"/>
  <c r="BD474" i="4"/>
  <c r="BD475" i="4"/>
  <c r="BD476" i="4"/>
  <c r="BD477" i="4"/>
  <c r="BD129" i="4"/>
  <c r="BD485" i="4"/>
  <c r="BD494" i="4"/>
  <c r="BD489" i="4"/>
  <c r="BD483" i="4"/>
  <c r="BD490" i="4"/>
  <c r="BD478" i="4"/>
  <c r="BD486" i="4"/>
  <c r="BD480" i="4"/>
  <c r="BD487" i="4"/>
  <c r="BD482" i="4"/>
  <c r="BD484" i="4"/>
  <c r="BD488" i="4"/>
  <c r="BD493" i="4"/>
  <c r="BD491" i="4"/>
  <c r="BD479" i="4"/>
  <c r="BD492" i="4"/>
  <c r="BD25" i="4"/>
  <c r="BD390" i="4"/>
  <c r="BD397" i="4"/>
  <c r="BD391" i="4"/>
  <c r="BD305" i="4"/>
  <c r="BD56" i="4"/>
  <c r="BD203" i="4"/>
  <c r="BD434" i="4"/>
  <c r="BD429" i="4"/>
  <c r="BD77" i="4"/>
  <c r="BD69" i="4"/>
  <c r="BD48" i="4"/>
  <c r="BD44" i="4"/>
  <c r="BD159" i="4"/>
  <c r="BD242" i="4"/>
  <c r="BD72" i="4"/>
  <c r="BD62" i="4"/>
  <c r="BD246" i="4"/>
  <c r="BD14" i="4"/>
  <c r="BD126" i="4"/>
  <c r="BD87" i="4"/>
  <c r="BD10" i="4"/>
  <c r="BD435" i="4"/>
  <c r="BD81" i="4"/>
  <c r="BD237" i="4"/>
  <c r="BD245" i="4"/>
  <c r="BD373" i="4"/>
  <c r="BD267" i="4"/>
  <c r="BD16" i="4"/>
  <c r="BD352" i="4"/>
  <c r="BD439" i="4"/>
  <c r="BD374" i="4"/>
  <c r="BD358" i="4"/>
  <c r="BD375" i="4"/>
  <c r="BD359" i="4"/>
  <c r="BD370" i="4"/>
  <c r="BD361" i="4"/>
  <c r="BD371" i="4"/>
  <c r="BD362" i="4"/>
  <c r="BD184" i="4"/>
  <c r="BD185" i="4"/>
  <c r="BD433" i="4"/>
  <c r="BD22" i="4"/>
  <c r="BD76" i="4"/>
  <c r="BD11" i="4"/>
  <c r="BD108" i="4"/>
  <c r="BD68" i="4"/>
  <c r="BD32" i="4"/>
  <c r="BD174" i="4"/>
  <c r="BD275" i="4"/>
  <c r="U440" i="4"/>
  <c r="BD363" i="4"/>
  <c r="BD170" i="4"/>
  <c r="BD190" i="4"/>
  <c r="BD209" i="4"/>
  <c r="BD191" i="4"/>
  <c r="BD208" i="4"/>
  <c r="BD250" i="4"/>
  <c r="BD210" i="4"/>
  <c r="BD116" i="4"/>
  <c r="BD360" i="4"/>
  <c r="BD372" i="4"/>
  <c r="BD153" i="4"/>
  <c r="BD82" i="4"/>
  <c r="BD239" i="4"/>
  <c r="BD431" i="4"/>
  <c r="BD154" i="4"/>
  <c r="BD169" i="4"/>
  <c r="BD168" i="4"/>
  <c r="BD388" i="4"/>
  <c r="BD396" i="4"/>
  <c r="BD384" i="4"/>
  <c r="BD152" i="4"/>
  <c r="BD211" i="4"/>
  <c r="BD189" i="4"/>
  <c r="BD327" i="4"/>
  <c r="BD325" i="4"/>
  <c r="BD180" i="4"/>
  <c r="BD6" i="4"/>
  <c r="BD178" i="4"/>
  <c r="BD128" i="4"/>
  <c r="BD57" i="4"/>
  <c r="BD45" i="4"/>
  <c r="BD86" i="4"/>
  <c r="BD112" i="4"/>
  <c r="BD93" i="4"/>
  <c r="BD334" i="4"/>
  <c r="BD407" i="4"/>
  <c r="BD367" i="4"/>
  <c r="BD58" i="4"/>
  <c r="BD95" i="4"/>
  <c r="BD79" i="4"/>
  <c r="BD171" i="4"/>
  <c r="BD15" i="4"/>
  <c r="BD369" i="4"/>
  <c r="BD197" i="4"/>
  <c r="BD240" i="4"/>
  <c r="BD111" i="4"/>
  <c r="BD436" i="4"/>
  <c r="BD7" i="4"/>
  <c r="BD182" i="4"/>
  <c r="BD70" i="4"/>
  <c r="BD322" i="4"/>
  <c r="BD269" i="4"/>
  <c r="BD323" i="4"/>
  <c r="BD270" i="4"/>
  <c r="BD395" i="4"/>
  <c r="BD8" i="4"/>
  <c r="BD385" i="4"/>
  <c r="BD268" i="4"/>
  <c r="BD271" i="4"/>
  <c r="BD136" i="4"/>
  <c r="BD26" i="4"/>
  <c r="BD66" i="4"/>
  <c r="BD5" i="4"/>
  <c r="BD94" i="4"/>
  <c r="BD20" i="4"/>
  <c r="BD29" i="4"/>
  <c r="BD49" i="4"/>
  <c r="BD421" i="4"/>
  <c r="BD428" i="4"/>
  <c r="BD326" i="4"/>
  <c r="BD272" i="4"/>
  <c r="BD183" i="4"/>
  <c r="BD50" i="4"/>
  <c r="BD422" i="4"/>
  <c r="BD71" i="4"/>
  <c r="BD88" i="4"/>
  <c r="BD324" i="4"/>
  <c r="BD23" i="4"/>
  <c r="BD365" i="4"/>
  <c r="BD430" i="4"/>
  <c r="BD114" i="4"/>
  <c r="BD172" i="4"/>
  <c r="BD149" i="4"/>
  <c r="BD151" i="4"/>
  <c r="BD446" i="4"/>
  <c r="BD127" i="4"/>
  <c r="BD181" i="4"/>
  <c r="BD51" i="4"/>
  <c r="BD177" i="4"/>
  <c r="BD39" i="4"/>
  <c r="BD179" i="4"/>
  <c r="BD243" i="4"/>
  <c r="BD38" i="4"/>
  <c r="BD74" i="4"/>
  <c r="BD75" i="4"/>
  <c r="BD248" i="4"/>
  <c r="BD420" i="4"/>
  <c r="BD150" i="4"/>
  <c r="BD33" i="4"/>
  <c r="BD368" i="4"/>
  <c r="BD438" i="4"/>
  <c r="BD83" i="4"/>
  <c r="BD249" i="4"/>
  <c r="BD110" i="4"/>
  <c r="BD18" i="4"/>
  <c r="BD201" i="4"/>
  <c r="BD89" i="4"/>
  <c r="BD200" i="4"/>
  <c r="BD40" i="4"/>
  <c r="BD34" i="4"/>
  <c r="BD47" i="4"/>
  <c r="BD199" i="4"/>
  <c r="BD244" i="4"/>
  <c r="BD109" i="4"/>
  <c r="BD46" i="4"/>
  <c r="BD364" i="4"/>
  <c r="BD406" i="4"/>
  <c r="BD273" i="4"/>
  <c r="BD274" i="4"/>
  <c r="BD21" i="4"/>
  <c r="BD36" i="4"/>
  <c r="BD173" i="4"/>
  <c r="U442" i="4"/>
  <c r="BD409" i="4"/>
  <c r="BD67" i="4"/>
  <c r="BD31" i="4"/>
  <c r="BD106" i="4"/>
  <c r="BD247" i="4"/>
  <c r="BD198" i="4"/>
  <c r="BD427" i="4"/>
  <c r="BD408" i="4"/>
  <c r="BD366" i="4"/>
  <c r="BD91" i="4"/>
  <c r="BD196" i="4"/>
  <c r="BD65" i="4"/>
  <c r="BD107" i="4"/>
  <c r="BD9" i="4"/>
  <c r="BD41" i="4"/>
  <c r="BD80" i="4"/>
  <c r="BD432" i="4"/>
  <c r="BD410" i="4"/>
  <c r="BD30" i="4"/>
  <c r="BD60" i="4"/>
  <c r="BD330" i="4"/>
  <c r="BD331" i="4"/>
  <c r="BD332" i="4"/>
  <c r="BD238" i="4"/>
  <c r="BD42" i="4"/>
  <c r="BD205" i="4"/>
  <c r="U444" i="4"/>
  <c r="BD411" i="4"/>
  <c r="BD353" i="4"/>
  <c r="BD354" i="4"/>
  <c r="BD307" i="4"/>
  <c r="BD52" i="4"/>
  <c r="BD309" i="4"/>
  <c r="BD241" i="4"/>
  <c r="BD308" i="4"/>
  <c r="BD207" i="4"/>
  <c r="BD206" i="4"/>
  <c r="BD61" i="4"/>
  <c r="BD96" i="4"/>
  <c r="BD437" i="4"/>
  <c r="BD90" i="4"/>
  <c r="BD113" i="4"/>
  <c r="BD276" i="4"/>
  <c r="BD386" i="4"/>
  <c r="BD55" i="4"/>
  <c r="BD306" i="4"/>
  <c r="BD27" i="4"/>
  <c r="BD392" i="4"/>
  <c r="BD389" i="4"/>
  <c r="BD333" i="4"/>
  <c r="BD393" i="4"/>
  <c r="BD387" i="4"/>
  <c r="BD335" i="4"/>
  <c r="BD24" i="4"/>
  <c r="BD394" i="4"/>
  <c r="BD304" i="4"/>
  <c r="BD277" i="4"/>
  <c r="BD63" i="4"/>
  <c r="BD278" i="4"/>
  <c r="BD204" i="4"/>
  <c r="BD188" i="4"/>
  <c r="BD186" i="4"/>
  <c r="BD357" i="4"/>
  <c r="BD356" i="4"/>
  <c r="BD187" i="4"/>
  <c r="BD202" i="4"/>
  <c r="BD175" i="4"/>
  <c r="E555" i="7" a="1"/>
  <c r="E555" i="7" s="1"/>
  <c r="E554" i="7" a="1"/>
  <c r="E554" i="7" s="1"/>
  <c r="E553" i="7" a="1"/>
  <c r="E553" i="7" s="1"/>
  <c r="E552" i="7" a="1"/>
  <c r="E552" i="7" s="1"/>
  <c r="E563" i="7" a="1"/>
  <c r="E563" i="7" s="1"/>
  <c r="E526" i="7" a="1"/>
  <c r="E526" i="7" s="1"/>
  <c r="E562" i="7" a="1"/>
  <c r="E562" i="7" s="1"/>
  <c r="E525" i="7" a="1"/>
  <c r="E525" i="7" s="1"/>
  <c r="E511" i="7" a="1"/>
  <c r="E511" i="7" s="1"/>
  <c r="E524" i="7" a="1"/>
  <c r="E524" i="7" s="1"/>
  <c r="E510" i="7" a="1"/>
  <c r="E510" i="7" s="1"/>
  <c r="E523" i="7" a="1"/>
  <c r="E523" i="7" s="1"/>
  <c r="E509" i="7" a="1"/>
  <c r="E509" i="7" s="1"/>
  <c r="E522" i="7" a="1"/>
  <c r="E522" i="7" s="1"/>
  <c r="E506" i="7" a="1"/>
  <c r="E506" i="7" s="1"/>
  <c r="E508" i="7" a="1"/>
  <c r="E508" i="7" s="1"/>
  <c r="E521" i="7" a="1"/>
  <c r="E521" i="7" s="1"/>
  <c r="E507" i="7" a="1"/>
  <c r="E507" i="7" s="1"/>
  <c r="E520" i="7" a="1"/>
  <c r="E520" i="7" s="1"/>
  <c r="E519" i="7" a="1"/>
  <c r="E519" i="7" s="1"/>
  <c r="E518" i="7" a="1"/>
  <c r="E518" i="7" s="1"/>
  <c r="E512" i="7" a="1"/>
  <c r="E512" i="7" s="1"/>
  <c r="E556" i="7" a="1"/>
  <c r="E556" i="7" s="1"/>
  <c r="E557" i="7" a="1"/>
  <c r="E557" i="7" s="1"/>
  <c r="F3" i="5"/>
  <c r="G3" i="5" s="1"/>
  <c r="E666" i="7" a="1"/>
  <c r="E666" i="7" s="1"/>
  <c r="E660" i="7" a="1"/>
  <c r="E660" i="7" s="1"/>
  <c r="E515" i="7" a="1"/>
  <c r="E515" i="7" s="1"/>
  <c r="E527" i="7" a="1"/>
  <c r="E527" i="7" s="1"/>
  <c r="E504" i="7" a="1"/>
  <c r="E504" i="7" s="1"/>
  <c r="E516" i="7" a="1"/>
  <c r="E516" i="7" s="1"/>
  <c r="E503" i="7" a="1"/>
  <c r="E503" i="7" s="1"/>
  <c r="E505" i="7" a="1"/>
  <c r="E505" i="7" s="1"/>
  <c r="E528" i="7" a="1"/>
  <c r="E528" i="7" s="1"/>
  <c r="E151" i="7" a="1"/>
  <c r="E151" i="7" s="1"/>
  <c r="E513" i="7" a="1"/>
  <c r="E513" i="7" s="1"/>
  <c r="E517" i="7" a="1"/>
  <c r="E517" i="7" s="1"/>
  <c r="E514" i="7" a="1"/>
  <c r="E514" i="7" s="1"/>
  <c r="E635" i="7" a="1"/>
  <c r="E635" i="7" s="1"/>
  <c r="E641" i="7" a="1"/>
  <c r="E641" i="7" s="1"/>
  <c r="E654" i="7" a="1"/>
  <c r="E654" i="7" s="1"/>
  <c r="E12" i="7" a="1"/>
  <c r="E12" i="7" s="1"/>
  <c r="E14" i="7" a="1"/>
  <c r="E14" i="7" s="1"/>
  <c r="E672" i="7" a="1"/>
  <c r="E672" i="7" s="1"/>
  <c r="E685" i="7" a="1"/>
  <c r="E685" i="7" s="1"/>
  <c r="E690" i="7" a="1"/>
  <c r="E690" i="7" s="1"/>
  <c r="E697" i="7" a="1"/>
  <c r="E697" i="7" s="1"/>
  <c r="E703" i="7" a="1"/>
  <c r="E703" i="7" s="1"/>
  <c r="E716" i="7" a="1"/>
  <c r="E716" i="7" s="1"/>
  <c r="E21" i="7" a="1"/>
  <c r="E21" i="7" s="1"/>
  <c r="E727" i="7" a="1"/>
  <c r="E727" i="7" s="1"/>
  <c r="E24" i="7" a="1"/>
  <c r="E24" i="7" s="1"/>
  <c r="E27" i="7" a="1"/>
  <c r="E27" i="7" s="1"/>
  <c r="E750" i="7" a="1"/>
  <c r="E750" i="7" s="1"/>
  <c r="E35" i="7" a="1"/>
  <c r="E35" i="7" s="1"/>
  <c r="E763" i="7" a="1"/>
  <c r="E763" i="7" s="1"/>
  <c r="E776" i="7" a="1"/>
  <c r="E776" i="7" s="1"/>
  <c r="E782" i="7" a="1"/>
  <c r="E782" i="7" s="1"/>
  <c r="E789" i="7" a="1"/>
  <c r="E789" i="7" s="1"/>
  <c r="E46" i="7" a="1"/>
  <c r="E46" i="7" s="1"/>
  <c r="E53" i="7" a="1"/>
  <c r="E53" i="7" s="1"/>
  <c r="E62" i="7" a="1"/>
  <c r="E62" i="7" s="1"/>
  <c r="E66" i="7" a="1"/>
  <c r="E66" i="7" s="1"/>
  <c r="E76" i="7" a="1"/>
  <c r="E76" i="7" s="1"/>
  <c r="E81" i="7" a="1"/>
  <c r="E81" i="7" s="1"/>
  <c r="E87" i="7" a="1"/>
  <c r="E87" i="7" s="1"/>
  <c r="E92" i="7" a="1"/>
  <c r="E92" i="7" s="1"/>
  <c r="E105" i="7" a="1"/>
  <c r="E105" i="7" s="1"/>
  <c r="E111" i="7" a="1"/>
  <c r="E111" i="7" s="1"/>
  <c r="E117" i="7" a="1"/>
  <c r="E117" i="7" s="1"/>
  <c r="E123" i="7" a="1"/>
  <c r="E123" i="7" s="1"/>
  <c r="E136" i="7" a="1"/>
  <c r="E136" i="7" s="1"/>
  <c r="E142" i="7" a="1"/>
  <c r="E142" i="7" s="1"/>
  <c r="E149" i="7" a="1"/>
  <c r="E149" i="7" s="1"/>
  <c r="E156" i="7" a="1"/>
  <c r="E156" i="7" s="1"/>
  <c r="E169" i="7" a="1"/>
  <c r="E169" i="7" s="1"/>
  <c r="E175" i="7" a="1"/>
  <c r="E175" i="7" s="1"/>
  <c r="E182" i="7" a="1"/>
  <c r="E182" i="7" s="1"/>
  <c r="E188" i="7" a="1"/>
  <c r="E188" i="7" s="1"/>
  <c r="E201" i="7" a="1"/>
  <c r="E201" i="7" s="1"/>
  <c r="E642" i="7" a="1"/>
  <c r="E642" i="7" s="1"/>
  <c r="E648" i="7" a="1"/>
  <c r="E648" i="7" s="1"/>
  <c r="E11" i="7" a="1"/>
  <c r="E11" i="7" s="1"/>
  <c r="E661" i="7" a="1"/>
  <c r="E661" i="7" s="1"/>
  <c r="E673" i="7" a="1"/>
  <c r="E673" i="7" s="1"/>
  <c r="E679" i="7" a="1"/>
  <c r="E679" i="7" s="1"/>
  <c r="E686" i="7" a="1"/>
  <c r="E686" i="7" s="1"/>
  <c r="E691" i="7" a="1"/>
  <c r="E691" i="7" s="1"/>
  <c r="E704" i="7" a="1"/>
  <c r="E704" i="7" s="1"/>
  <c r="E710" i="7" a="1"/>
  <c r="E710" i="7" s="1"/>
  <c r="E717" i="7" a="1"/>
  <c r="E717" i="7" s="1"/>
  <c r="E22" i="7" a="1"/>
  <c r="E22" i="7" s="1"/>
  <c r="E734" i="7" a="1"/>
  <c r="E734" i="7" s="1"/>
  <c r="E25" i="7" a="1"/>
  <c r="E25" i="7" s="1"/>
  <c r="E28" i="7" a="1"/>
  <c r="E28" i="7" s="1"/>
  <c r="E32" i="7" a="1"/>
  <c r="E32" i="7" s="1"/>
  <c r="E764" i="7" a="1"/>
  <c r="E764" i="7" s="1"/>
  <c r="E770" i="7" a="1"/>
  <c r="E770" i="7" s="1"/>
  <c r="E39" i="7" a="1"/>
  <c r="E39" i="7" s="1"/>
  <c r="E41" i="7" a="1"/>
  <c r="E41" i="7" s="1"/>
  <c r="E47" i="7" a="1"/>
  <c r="E47" i="7" s="1"/>
  <c r="E67" i="7" a="1"/>
  <c r="E67" i="7" s="1"/>
  <c r="E77" i="7" a="1"/>
  <c r="E77" i="7" s="1"/>
  <c r="E82" i="7" a="1"/>
  <c r="E82" i="7" s="1"/>
  <c r="E93" i="7" a="1"/>
  <c r="E93" i="7" s="1"/>
  <c r="E99" i="7" a="1"/>
  <c r="E99" i="7" s="1"/>
  <c r="E106" i="7" a="1"/>
  <c r="E106" i="7" s="1"/>
  <c r="E112" i="7" a="1"/>
  <c r="E112" i="7" s="1"/>
  <c r="E124" i="7" a="1"/>
  <c r="E124" i="7" s="1"/>
  <c r="E130" i="7" a="1"/>
  <c r="E130" i="7" s="1"/>
  <c r="E137" i="7" a="1"/>
  <c r="E137" i="7" s="1"/>
  <c r="E143" i="7" a="1"/>
  <c r="E143" i="7" s="1"/>
  <c r="E157" i="7" a="1"/>
  <c r="E157" i="7" s="1"/>
  <c r="E163" i="7" a="1"/>
  <c r="E163" i="7" s="1"/>
  <c r="E170" i="7" a="1"/>
  <c r="E170" i="7" s="1"/>
  <c r="E176" i="7" a="1"/>
  <c r="E176" i="7" s="1"/>
  <c r="E189" i="7" a="1"/>
  <c r="E189" i="7" s="1"/>
  <c r="E195" i="7" a="1"/>
  <c r="E195" i="7" s="1"/>
  <c r="E202" i="7" a="1"/>
  <c r="E202" i="7" s="1"/>
  <c r="E6" i="7" a="1"/>
  <c r="E6" i="7" s="1"/>
  <c r="E643" i="7" a="1"/>
  <c r="E643" i="7" s="1"/>
  <c r="E649" i="7" a="1"/>
  <c r="E649" i="7" s="1"/>
  <c r="E662" i="7" a="1"/>
  <c r="E662" i="7" s="1"/>
  <c r="E667" i="7" a="1"/>
  <c r="E667" i="7" s="1"/>
  <c r="E674" i="7" a="1"/>
  <c r="E674" i="7" s="1"/>
  <c r="E680" i="7" a="1"/>
  <c r="E680" i="7" s="1"/>
  <c r="E692" i="7" a="1"/>
  <c r="E692" i="7" s="1"/>
  <c r="E698" i="7" a="1"/>
  <c r="E698" i="7" s="1"/>
  <c r="E705" i="7" a="1"/>
  <c r="E705" i="7" s="1"/>
  <c r="E711" i="7" a="1"/>
  <c r="E711" i="7" s="1"/>
  <c r="E723" i="7" a="1"/>
  <c r="E723" i="7" s="1"/>
  <c r="E728" i="7" a="1"/>
  <c r="E728" i="7" s="1"/>
  <c r="E735" i="7" a="1"/>
  <c r="E735" i="7" s="1"/>
  <c r="E741" i="7" a="1"/>
  <c r="E741" i="7" s="1"/>
  <c r="E752" i="7" a="1"/>
  <c r="E752" i="7" s="1"/>
  <c r="E758" i="7" a="1"/>
  <c r="E758" i="7" s="1"/>
  <c r="E765" i="7" a="1"/>
  <c r="E765" i="7" s="1"/>
  <c r="E37" i="7" a="1"/>
  <c r="E37" i="7" s="1"/>
  <c r="E784" i="7" a="1"/>
  <c r="E784" i="7" s="1"/>
  <c r="E790" i="7" a="1"/>
  <c r="E790" i="7" s="1"/>
  <c r="E48" i="7" a="1"/>
  <c r="E48" i="7" s="1"/>
  <c r="E57" i="7" a="1"/>
  <c r="E57" i="7" s="1"/>
  <c r="E63" i="7" a="1"/>
  <c r="E63" i="7" s="1"/>
  <c r="E71" i="7" a="1"/>
  <c r="E71" i="7" s="1"/>
  <c r="E88" i="7" a="1"/>
  <c r="E88" i="7" s="1"/>
  <c r="E94" i="7" a="1"/>
  <c r="E94" i="7" s="1"/>
  <c r="E100" i="7" a="1"/>
  <c r="E100" i="7" s="1"/>
  <c r="E113" i="7" a="1"/>
  <c r="E113" i="7" s="1"/>
  <c r="E118" i="7" a="1"/>
  <c r="E118" i="7" s="1"/>
  <c r="E125" i="7" a="1"/>
  <c r="E125" i="7" s="1"/>
  <c r="E131" i="7" a="1"/>
  <c r="E131" i="7" s="1"/>
  <c r="E144" i="7" a="1"/>
  <c r="E144" i="7" s="1"/>
  <c r="E150" i="7" a="1"/>
  <c r="E150" i="7" s="1"/>
  <c r="E158" i="7" a="1"/>
  <c r="E158" i="7" s="1"/>
  <c r="E164" i="7" a="1"/>
  <c r="E164" i="7" s="1"/>
  <c r="E177" i="7" a="1"/>
  <c r="E177" i="7" s="1"/>
  <c r="E183" i="7" a="1"/>
  <c r="E183" i="7" s="1"/>
  <c r="E190" i="7" a="1"/>
  <c r="E190" i="7" s="1"/>
  <c r="E196" i="7" a="1"/>
  <c r="E196" i="7" s="1"/>
  <c r="E7" i="7" a="1"/>
  <c r="E7" i="7" s="1"/>
  <c r="E650" i="7" a="1"/>
  <c r="E650" i="7" s="1"/>
  <c r="E656" i="7" a="1"/>
  <c r="E656" i="7" s="1"/>
  <c r="E663" i="7" a="1"/>
  <c r="E663" i="7" s="1"/>
  <c r="E668" i="7" a="1"/>
  <c r="E668" i="7" s="1"/>
  <c r="E681" i="7" a="1"/>
  <c r="E681" i="7" s="1"/>
  <c r="E17" i="7" a="1"/>
  <c r="E17" i="7" s="1"/>
  <c r="E693" i="7" a="1"/>
  <c r="E693" i="7" s="1"/>
  <c r="E699" i="7" a="1"/>
  <c r="E699" i="7" s="1"/>
  <c r="E19" i="7" a="1"/>
  <c r="E19" i="7" s="1"/>
  <c r="E718" i="7" a="1"/>
  <c r="E718" i="7" s="1"/>
  <c r="E724" i="7" a="1"/>
  <c r="E724" i="7" s="1"/>
  <c r="E729" i="7" a="1"/>
  <c r="E729" i="7" s="1"/>
  <c r="E26" i="7" a="1"/>
  <c r="E26" i="7" s="1"/>
  <c r="E29" i="7" a="1"/>
  <c r="E29" i="7" s="1"/>
  <c r="E33" i="7" a="1"/>
  <c r="E33" i="7" s="1"/>
  <c r="E759" i="7" a="1"/>
  <c r="E759" i="7" s="1"/>
  <c r="E772" i="7" a="1"/>
  <c r="E772" i="7" s="1"/>
  <c r="E40" i="7" a="1"/>
  <c r="E40" i="7" s="1"/>
  <c r="E785" i="7" a="1"/>
  <c r="E785" i="7" s="1"/>
  <c r="E50" i="7" a="1"/>
  <c r="E50" i="7" s="1"/>
  <c r="E58" i="7" a="1"/>
  <c r="E58" i="7" s="1"/>
  <c r="E64" i="7" a="1"/>
  <c r="E64" i="7" s="1"/>
  <c r="E72" i="7" a="1"/>
  <c r="E72" i="7" s="1"/>
  <c r="E78" i="7" a="1"/>
  <c r="E78" i="7" s="1"/>
  <c r="E83" i="7" a="1"/>
  <c r="E83" i="7" s="1"/>
  <c r="E101" i="7" a="1"/>
  <c r="E101" i="7" s="1"/>
  <c r="E107" i="7" a="1"/>
  <c r="E107" i="7" s="1"/>
  <c r="E114" i="7" a="1"/>
  <c r="E114" i="7" s="1"/>
  <c r="E119" i="7" a="1"/>
  <c r="E119" i="7" s="1"/>
  <c r="E132" i="7" a="1"/>
  <c r="E132" i="7" s="1"/>
  <c r="E138" i="7" a="1"/>
  <c r="E138" i="7" s="1"/>
  <c r="E145" i="7" a="1"/>
  <c r="E145" i="7" s="1"/>
  <c r="E152" i="7" a="1"/>
  <c r="E152" i="7" s="1"/>
  <c r="E165" i="7" a="1"/>
  <c r="E165" i="7" s="1"/>
  <c r="E171" i="7" a="1"/>
  <c r="E171" i="7" s="1"/>
  <c r="E178" i="7" a="1"/>
  <c r="E178" i="7" s="1"/>
  <c r="E184" i="7" a="1"/>
  <c r="E184" i="7" s="1"/>
  <c r="E197" i="7" a="1"/>
  <c r="E197" i="7" s="1"/>
  <c r="E203" i="7" a="1"/>
  <c r="E203" i="7" s="1"/>
  <c r="E207" i="7" a="1"/>
  <c r="E207" i="7" s="1"/>
  <c r="E638" i="7" a="1"/>
  <c r="E638" i="7" s="1"/>
  <c r="E644" i="7" a="1"/>
  <c r="E644" i="7" s="1"/>
  <c r="E651" i="7" a="1"/>
  <c r="E651" i="7" s="1"/>
  <c r="E657" i="7" a="1"/>
  <c r="E657" i="7" s="1"/>
  <c r="E669" i="7" a="1"/>
  <c r="E669" i="7" s="1"/>
  <c r="E675" i="7" a="1"/>
  <c r="E675" i="7" s="1"/>
  <c r="E15" i="7" a="1"/>
  <c r="E15" i="7" s="1"/>
  <c r="E18" i="7" a="1"/>
  <c r="E18" i="7" s="1"/>
  <c r="E700" i="7" a="1"/>
  <c r="E700" i="7" s="1"/>
  <c r="E706" i="7" a="1"/>
  <c r="E706" i="7" s="1"/>
  <c r="E713" i="7" a="1"/>
  <c r="E713" i="7" s="1"/>
  <c r="E719" i="7" a="1"/>
  <c r="E719" i="7" s="1"/>
  <c r="E730" i="7" a="1"/>
  <c r="E730" i="7" s="1"/>
  <c r="E736" i="7" a="1"/>
  <c r="E736" i="7" s="1"/>
  <c r="E743" i="7" a="1"/>
  <c r="E743" i="7" s="1"/>
  <c r="E748" i="7" a="1"/>
  <c r="E748" i="7" s="1"/>
  <c r="E760" i="7" a="1"/>
  <c r="E760" i="7" s="1"/>
  <c r="E766" i="7" a="1"/>
  <c r="E766" i="7" s="1"/>
  <c r="E773" i="7" a="1"/>
  <c r="E773" i="7" s="1"/>
  <c r="E779" i="7" a="1"/>
  <c r="E779" i="7" s="1"/>
  <c r="E43" i="7" a="1"/>
  <c r="E43" i="7" s="1"/>
  <c r="E49" i="7" a="1"/>
  <c r="E49" i="7" s="1"/>
  <c r="E51" i="7" a="1"/>
  <c r="E51" i="7" s="1"/>
  <c r="E54" i="7" a="1"/>
  <c r="E54" i="7" s="1"/>
  <c r="E73" i="7" a="1"/>
  <c r="E73" i="7" s="1"/>
  <c r="E79" i="7" a="1"/>
  <c r="E79" i="7" s="1"/>
  <c r="E89" i="7" a="1"/>
  <c r="E89" i="7" s="1"/>
  <c r="E95" i="7" a="1"/>
  <c r="E95" i="7" s="1"/>
  <c r="E102" i="7" a="1"/>
  <c r="E102" i="7" s="1"/>
  <c r="E108" i="7" a="1"/>
  <c r="E108" i="7" s="1"/>
  <c r="E120" i="7" a="1"/>
  <c r="E120" i="7" s="1"/>
  <c r="E126" i="7" a="1"/>
  <c r="E126" i="7" s="1"/>
  <c r="E133" i="7" a="1"/>
  <c r="E133" i="7" s="1"/>
  <c r="E139" i="7" a="1"/>
  <c r="E139" i="7" s="1"/>
  <c r="E153" i="7" a="1"/>
  <c r="E153" i="7" s="1"/>
  <c r="E159" i="7" a="1"/>
  <c r="E159" i="7" s="1"/>
  <c r="E166" i="7" a="1"/>
  <c r="E166" i="7" s="1"/>
  <c r="E172" i="7" a="1"/>
  <c r="E172" i="7" s="1"/>
  <c r="E185" i="7" a="1"/>
  <c r="E185" i="7" s="1"/>
  <c r="E191" i="7" a="1"/>
  <c r="E191" i="7" s="1"/>
  <c r="E198" i="7" a="1"/>
  <c r="E198" i="7" s="1"/>
  <c r="E639" i="7" a="1"/>
  <c r="E639" i="7" s="1"/>
  <c r="E8" i="7" a="1"/>
  <c r="E8" i="7" s="1"/>
  <c r="E658" i="7" a="1"/>
  <c r="E658" i="7" s="1"/>
  <c r="E13" i="7" a="1"/>
  <c r="E13" i="7" s="1"/>
  <c r="E670" i="7" a="1"/>
  <c r="E670" i="7" s="1"/>
  <c r="E676" i="7" a="1"/>
  <c r="E676" i="7" s="1"/>
  <c r="E688" i="7" a="1"/>
  <c r="E688" i="7" s="1"/>
  <c r="E694" i="7" a="1"/>
  <c r="E694" i="7" s="1"/>
  <c r="E701" i="7" a="1"/>
  <c r="E701" i="7" s="1"/>
  <c r="E707" i="7" a="1"/>
  <c r="E707" i="7" s="1"/>
  <c r="E20" i="7" a="1"/>
  <c r="E20" i="7" s="1"/>
  <c r="E23" i="7" a="1"/>
  <c r="E23" i="7" s="1"/>
  <c r="E731" i="7" a="1"/>
  <c r="E731" i="7" s="1"/>
  <c r="E737" i="7" a="1"/>
  <c r="E737" i="7" s="1"/>
  <c r="E30" i="7" a="1"/>
  <c r="E30" i="7" s="1"/>
  <c r="E754" i="7" a="1"/>
  <c r="E754" i="7" s="1"/>
  <c r="E761" i="7" a="1"/>
  <c r="E761" i="7" s="1"/>
  <c r="E767" i="7" a="1"/>
  <c r="E767" i="7" s="1"/>
  <c r="E780" i="7" a="1"/>
  <c r="E780" i="7" s="1"/>
  <c r="E42" i="7" a="1"/>
  <c r="E42" i="7" s="1"/>
  <c r="E44" i="7" a="1"/>
  <c r="E44" i="7" s="1"/>
  <c r="E55" i="7" a="1"/>
  <c r="E55" i="7" s="1"/>
  <c r="E59" i="7" a="1"/>
  <c r="E59" i="7" s="1"/>
  <c r="E68" i="7" a="1"/>
  <c r="E68" i="7" s="1"/>
  <c r="E84" i="7" a="1"/>
  <c r="E84" i="7" s="1"/>
  <c r="E90" i="7" a="1"/>
  <c r="E90" i="7" s="1"/>
  <c r="E96" i="7" a="1"/>
  <c r="E96" i="7" s="1"/>
  <c r="E109" i="7" a="1"/>
  <c r="E109" i="7" s="1"/>
  <c r="E115" i="7" a="1"/>
  <c r="E115" i="7" s="1"/>
  <c r="E121" i="7" a="1"/>
  <c r="E121" i="7" s="1"/>
  <c r="E127" i="7" a="1"/>
  <c r="E127" i="7" s="1"/>
  <c r="E140" i="7" a="1"/>
  <c r="E140" i="7" s="1"/>
  <c r="E146" i="7" a="1"/>
  <c r="E146" i="7" s="1"/>
  <c r="E154" i="7" a="1"/>
  <c r="E154" i="7" s="1"/>
  <c r="E160" i="7" a="1"/>
  <c r="E160" i="7" s="1"/>
  <c r="E173" i="7" a="1"/>
  <c r="E173" i="7" s="1"/>
  <c r="E179" i="7" a="1"/>
  <c r="E179" i="7" s="1"/>
  <c r="E186" i="7" a="1"/>
  <c r="E186" i="7" s="1"/>
  <c r="E192" i="7" a="1"/>
  <c r="E192" i="7" s="1"/>
  <c r="E204" i="7" a="1"/>
  <c r="E204" i="7" s="1"/>
  <c r="E208" i="7" a="1"/>
  <c r="E208" i="7" s="1"/>
  <c r="E646" i="7" a="1"/>
  <c r="E646" i="7" s="1"/>
  <c r="E9" i="7" a="1"/>
  <c r="E9" i="7" s="1"/>
  <c r="E659" i="7" a="1"/>
  <c r="E659" i="7" s="1"/>
  <c r="E664" i="7" a="1"/>
  <c r="E664" i="7" s="1"/>
  <c r="E677" i="7" a="1"/>
  <c r="E677" i="7" s="1"/>
  <c r="E16" i="7" a="1"/>
  <c r="E16" i="7" s="1"/>
  <c r="E689" i="7" a="1"/>
  <c r="E689" i="7" s="1"/>
  <c r="E695" i="7" a="1"/>
  <c r="E695" i="7" s="1"/>
  <c r="E708" i="7" a="1"/>
  <c r="E708" i="7" s="1"/>
  <c r="E714" i="7" a="1"/>
  <c r="E714" i="7" s="1"/>
  <c r="E721" i="7" a="1"/>
  <c r="E721" i="7" s="1"/>
  <c r="E725" i="7" a="1"/>
  <c r="E725" i="7" s="1"/>
  <c r="E738" i="7" a="1"/>
  <c r="E738" i="7" s="1"/>
  <c r="E744" i="7" a="1"/>
  <c r="E744" i="7" s="1"/>
  <c r="E31" i="7" a="1"/>
  <c r="E31" i="7" s="1"/>
  <c r="E34" i="7" a="1"/>
  <c r="E34" i="7" s="1"/>
  <c r="E36" i="7" a="1"/>
  <c r="E36" i="7" s="1"/>
  <c r="E774" i="7" a="1"/>
  <c r="E774" i="7" s="1"/>
  <c r="E640" i="7" a="1"/>
  <c r="E640" i="7" s="1"/>
  <c r="E647" i="7" a="1"/>
  <c r="E647" i="7" s="1"/>
  <c r="E10" i="7" a="1"/>
  <c r="E10" i="7" s="1"/>
  <c r="E665" i="7" a="1"/>
  <c r="E665" i="7" s="1"/>
  <c r="E671" i="7" a="1"/>
  <c r="E671" i="7" s="1"/>
  <c r="E678" i="7" a="1"/>
  <c r="E678" i="7" s="1"/>
  <c r="E684" i="7" a="1"/>
  <c r="E684" i="7" s="1"/>
  <c r="E696" i="7" a="1"/>
  <c r="E696" i="7" s="1"/>
  <c r="E702" i="7" a="1"/>
  <c r="E702" i="7" s="1"/>
  <c r="E709" i="7" a="1"/>
  <c r="E709" i="7" s="1"/>
  <c r="E715" i="7" a="1"/>
  <c r="E715" i="7" s="1"/>
  <c r="E726" i="7" a="1"/>
  <c r="E726" i="7" s="1"/>
  <c r="E732" i="7" a="1"/>
  <c r="E732" i="7" s="1"/>
  <c r="E739" i="7" a="1"/>
  <c r="E739" i="7" s="1"/>
  <c r="E745" i="7" a="1"/>
  <c r="E745" i="7" s="1"/>
  <c r="E756" i="7" a="1"/>
  <c r="E756" i="7" s="1"/>
  <c r="E762" i="7" a="1"/>
  <c r="E762" i="7" s="1"/>
  <c r="E769" i="7" a="1"/>
  <c r="E769" i="7" s="1"/>
  <c r="E38" i="7" a="1"/>
  <c r="E38" i="7" s="1"/>
  <c r="E788" i="7" a="1"/>
  <c r="E788" i="7" s="1"/>
  <c r="E45" i="7" a="1"/>
  <c r="E45" i="7" s="1"/>
  <c r="E61" i="7" a="1"/>
  <c r="E61" i="7" s="1"/>
  <c r="E65" i="7" a="1"/>
  <c r="E65" i="7" s="1"/>
  <c r="E70" i="7" a="1"/>
  <c r="E70" i="7" s="1"/>
  <c r="E75" i="7" a="1"/>
  <c r="E75" i="7" s="1"/>
  <c r="E86" i="7" a="1"/>
  <c r="E86" i="7" s="1"/>
  <c r="E91" i="7" a="1"/>
  <c r="E91" i="7" s="1"/>
  <c r="E98" i="7" a="1"/>
  <c r="E98" i="7" s="1"/>
  <c r="E104" i="7" a="1"/>
  <c r="E104" i="7" s="1"/>
  <c r="E116" i="7" a="1"/>
  <c r="E116" i="7" s="1"/>
  <c r="E122" i="7" a="1"/>
  <c r="E122" i="7" s="1"/>
  <c r="E129" i="7" a="1"/>
  <c r="E129" i="7" s="1"/>
  <c r="E135" i="7" a="1"/>
  <c r="E135" i="7" s="1"/>
  <c r="E148" i="7" a="1"/>
  <c r="E148" i="7" s="1"/>
  <c r="E155" i="7" a="1"/>
  <c r="E155" i="7" s="1"/>
  <c r="E162" i="7" a="1"/>
  <c r="E162" i="7" s="1"/>
  <c r="E168" i="7" a="1"/>
  <c r="E168" i="7" s="1"/>
  <c r="E181" i="7" a="1"/>
  <c r="E181" i="7" s="1"/>
  <c r="E187" i="7" a="1"/>
  <c r="E187" i="7" s="1"/>
  <c r="E194" i="7" a="1"/>
  <c r="E194" i="7" s="1"/>
  <c r="E200" i="7" a="1"/>
  <c r="E200" i="7" s="1"/>
  <c r="E205" i="7" a="1"/>
  <c r="E205" i="7" s="1"/>
  <c r="E781" i="7" a="1"/>
  <c r="E781" i="7" s="1"/>
  <c r="E69" i="7" a="1"/>
  <c r="E69" i="7" s="1"/>
  <c r="E167" i="7" a="1"/>
  <c r="E167" i="7" s="1"/>
  <c r="E206" i="7" a="1"/>
  <c r="E206"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787" i="7" a="1"/>
  <c r="E787" i="7" s="1"/>
  <c r="E74" i="7" a="1"/>
  <c r="E74" i="7" s="1"/>
  <c r="E174" i="7" a="1"/>
  <c r="E174" i="7" s="1"/>
  <c r="E213" i="7" a="1"/>
  <c r="E213" i="7" s="1"/>
  <c r="E224" i="7" a="1"/>
  <c r="E224" i="7" s="1"/>
  <c r="E229" i="7" a="1"/>
  <c r="E229" i="7" s="1"/>
  <c r="E240" i="7" a="1"/>
  <c r="E240" i="7" s="1"/>
  <c r="E245" i="7" a="1"/>
  <c r="E245" i="7" s="1"/>
  <c r="E256" i="7" a="1"/>
  <c r="E256" i="7" s="1"/>
  <c r="E261" i="7" a="1"/>
  <c r="E261" i="7" s="1"/>
  <c r="E272" i="7" a="1"/>
  <c r="E272" i="7" s="1"/>
  <c r="E277" i="7" a="1"/>
  <c r="E277" i="7" s="1"/>
  <c r="E288" i="7" a="1"/>
  <c r="E288" i="7" s="1"/>
  <c r="E80" i="7" a="1"/>
  <c r="E80" i="7" s="1"/>
  <c r="E128" i="7" a="1"/>
  <c r="E128" i="7" s="1"/>
  <c r="E180" i="7" a="1"/>
  <c r="E180" i="7" s="1"/>
  <c r="E214" i="7" a="1"/>
  <c r="E214" i="7" s="1"/>
  <c r="E219" i="7" a="1"/>
  <c r="E219" i="7" s="1"/>
  <c r="E230" i="7" a="1"/>
  <c r="E230" i="7" s="1"/>
  <c r="E235" i="7" a="1"/>
  <c r="E235" i="7" s="1"/>
  <c r="E246" i="7" a="1"/>
  <c r="E246" i="7" s="1"/>
  <c r="E251" i="7" a="1"/>
  <c r="E251" i="7" s="1"/>
  <c r="E262" i="7" a="1"/>
  <c r="E262" i="7" s="1"/>
  <c r="E267" i="7" a="1"/>
  <c r="E267" i="7" s="1"/>
  <c r="E278" i="7" a="1"/>
  <c r="E278" i="7" s="1"/>
  <c r="E283" i="7" a="1"/>
  <c r="E283" i="7" s="1"/>
  <c r="E294" i="7" a="1"/>
  <c r="E294" i="7" s="1"/>
  <c r="E85" i="7" a="1"/>
  <c r="E85" i="7" s="1"/>
  <c r="E134" i="7" a="1"/>
  <c r="E134"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52" i="7" a="1"/>
  <c r="E52" i="7" s="1"/>
  <c r="E141" i="7" a="1"/>
  <c r="E141" i="7" s="1"/>
  <c r="E193" i="7" a="1"/>
  <c r="E193" i="7" s="1"/>
  <c r="E210" i="7" a="1"/>
  <c r="E210" i="7" s="1"/>
  <c r="E215" i="7" a="1"/>
  <c r="E215" i="7" s="1"/>
  <c r="E226" i="7" a="1"/>
  <c r="E226" i="7" s="1"/>
  <c r="E231" i="7" a="1"/>
  <c r="E231" i="7" s="1"/>
  <c r="E242" i="7" a="1"/>
  <c r="E242" i="7" s="1"/>
  <c r="E247" i="7" a="1"/>
  <c r="E247" i="7" s="1"/>
  <c r="E258" i="7" a="1"/>
  <c r="E258" i="7" s="1"/>
  <c r="E263" i="7" a="1"/>
  <c r="E263" i="7" s="1"/>
  <c r="E274" i="7" a="1"/>
  <c r="E274" i="7" s="1"/>
  <c r="E279" i="7" a="1"/>
  <c r="E279" i="7" s="1"/>
  <c r="E56" i="7" a="1"/>
  <c r="E56" i="7" s="1"/>
  <c r="E97" i="7" a="1"/>
  <c r="E97" i="7" s="1"/>
  <c r="E147" i="7" a="1"/>
  <c r="E147" i="7" s="1"/>
  <c r="E199" i="7" a="1"/>
  <c r="E199" i="7" s="1"/>
  <c r="E216" i="7" a="1"/>
  <c r="E216" i="7" s="1"/>
  <c r="E221" i="7" a="1"/>
  <c r="E221" i="7" s="1"/>
  <c r="E232" i="7" a="1"/>
  <c r="E232" i="7" s="1"/>
  <c r="E237" i="7" a="1"/>
  <c r="E237" i="7" s="1"/>
  <c r="E248" i="7" a="1"/>
  <c r="E248" i="7" s="1"/>
  <c r="E253" i="7" a="1"/>
  <c r="E253" i="7" s="1"/>
  <c r="E264" i="7" a="1"/>
  <c r="E264" i="7" s="1"/>
  <c r="E269" i="7" a="1"/>
  <c r="E269" i="7" s="1"/>
  <c r="E60" i="7" a="1"/>
  <c r="E60" i="7" s="1"/>
  <c r="E103" i="7" a="1"/>
  <c r="E103"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291" i="7" a="1"/>
  <c r="E291" i="7" s="1"/>
  <c r="E110" i="7" a="1"/>
  <c r="E110" i="7" s="1"/>
  <c r="E161" i="7" a="1"/>
  <c r="E161" i="7" s="1"/>
  <c r="E212" i="7" a="1"/>
  <c r="E212" i="7" s="1"/>
  <c r="E217" i="7" a="1"/>
  <c r="E217" i="7" s="1"/>
  <c r="E228" i="7" a="1"/>
  <c r="E228" i="7" s="1"/>
  <c r="E233" i="7" a="1"/>
  <c r="E233" i="7" s="1"/>
  <c r="E244" i="7" a="1"/>
  <c r="E244" i="7" s="1"/>
  <c r="E249" i="7" a="1"/>
  <c r="E249" i="7" s="1"/>
  <c r="E298" i="7" a="1"/>
  <c r="E298" i="7" s="1"/>
  <c r="E303" i="7" a="1"/>
  <c r="E303" i="7" s="1"/>
  <c r="E312" i="7" a="1"/>
  <c r="E312" i="7" s="1"/>
  <c r="E321" i="7" a="1"/>
  <c r="E321" i="7" s="1"/>
  <c r="E330" i="7" a="1"/>
  <c r="E330" i="7" s="1"/>
  <c r="E335" i="7" a="1"/>
  <c r="E335" i="7" s="1"/>
  <c r="E344" i="7" a="1"/>
  <c r="E344" i="7" s="1"/>
  <c r="E353" i="7" a="1"/>
  <c r="E353" i="7" s="1"/>
  <c r="E362" i="7" a="1"/>
  <c r="E362" i="7" s="1"/>
  <c r="E367" i="7" a="1"/>
  <c r="E367" i="7" s="1"/>
  <c r="E376" i="7" a="1"/>
  <c r="E376" i="7" s="1"/>
  <c r="E385" i="7" a="1"/>
  <c r="E385" i="7" s="1"/>
  <c r="E394" i="7" a="1"/>
  <c r="E394" i="7" s="1"/>
  <c r="E399" i="7" a="1"/>
  <c r="E399" i="7" s="1"/>
  <c r="E418" i="7" a="1"/>
  <c r="E418" i="7" s="1"/>
  <c r="E427" i="7" a="1"/>
  <c r="E427" i="7" s="1"/>
  <c r="E438" i="7" a="1"/>
  <c r="E438" i="7" s="1"/>
  <c r="E783" i="7" a="1"/>
  <c r="E783" i="7" s="1"/>
  <c r="E768" i="7" a="1"/>
  <c r="E768" i="7" s="1"/>
  <c r="E445" i="7" a="1"/>
  <c r="E445" i="7" s="1"/>
  <c r="E453" i="7" a="1"/>
  <c r="E453" i="7" s="1"/>
  <c r="E461" i="7" a="1"/>
  <c r="E461" i="7" s="1"/>
  <c r="E465" i="7" a="1"/>
  <c r="E465" i="7" s="1"/>
  <c r="E466" i="7" a="1"/>
  <c r="E466" i="7" s="1"/>
  <c r="E472" i="7" a="1"/>
  <c r="E472" i="7" s="1"/>
  <c r="E478" i="7" a="1"/>
  <c r="E478" i="7" s="1"/>
  <c r="E486" i="7" a="1"/>
  <c r="E486" i="7" s="1"/>
  <c r="E494" i="7" a="1"/>
  <c r="E494" i="7" s="1"/>
  <c r="E502" i="7" a="1"/>
  <c r="E502" i="7" s="1"/>
  <c r="E499" i="7" a="1"/>
  <c r="E499" i="7" s="1"/>
  <c r="E260" i="7" a="1"/>
  <c r="E260" i="7" s="1"/>
  <c r="E285" i="7" a="1"/>
  <c r="E285" i="7" s="1"/>
  <c r="E299" i="7" a="1"/>
  <c r="E299" i="7" s="1"/>
  <c r="E308" i="7" a="1"/>
  <c r="E308" i="7" s="1"/>
  <c r="E317" i="7" a="1"/>
  <c r="E317" i="7" s="1"/>
  <c r="E326" i="7" a="1"/>
  <c r="E326" i="7" s="1"/>
  <c r="E331" i="7" a="1"/>
  <c r="E331" i="7" s="1"/>
  <c r="E340" i="7" a="1"/>
  <c r="E340" i="7" s="1"/>
  <c r="E349" i="7" a="1"/>
  <c r="E349" i="7" s="1"/>
  <c r="E358" i="7" a="1"/>
  <c r="E358" i="7" s="1"/>
  <c r="E363" i="7" a="1"/>
  <c r="E363" i="7" s="1"/>
  <c r="E372" i="7" a="1"/>
  <c r="E372" i="7" s="1"/>
  <c r="E381" i="7" a="1"/>
  <c r="E381" i="7" s="1"/>
  <c r="E390" i="7" a="1"/>
  <c r="E390" i="7" s="1"/>
  <c r="E395" i="7" a="1"/>
  <c r="E395" i="7" s="1"/>
  <c r="E404" i="7" a="1"/>
  <c r="E404" i="7" s="1"/>
  <c r="E409" i="7" a="1"/>
  <c r="E409" i="7" s="1"/>
  <c r="E414" i="7" a="1"/>
  <c r="E414" i="7" s="1"/>
  <c r="E423" i="7" a="1"/>
  <c r="E423" i="7" s="1"/>
  <c r="E431" i="7" a="1"/>
  <c r="E431" i="7" s="1"/>
  <c r="E435" i="7" a="1"/>
  <c r="E435" i="7" s="1"/>
  <c r="E645" i="7" a="1"/>
  <c r="E645" i="7" s="1"/>
  <c r="E652" i="7" a="1"/>
  <c r="E652" i="7" s="1"/>
  <c r="E778" i="7" a="1"/>
  <c r="E778" i="7" s="1"/>
  <c r="E443" i="7" a="1"/>
  <c r="E443" i="7" s="1"/>
  <c r="E450" i="7" a="1"/>
  <c r="E450" i="7" s="1"/>
  <c r="E458" i="7" a="1"/>
  <c r="E458" i="7" s="1"/>
  <c r="E462" i="7" a="1"/>
  <c r="E462" i="7" s="1"/>
  <c r="E483" i="7" a="1"/>
  <c r="E483" i="7" s="1"/>
  <c r="E491" i="7" a="1"/>
  <c r="E491" i="7" s="1"/>
  <c r="E265" i="7" a="1"/>
  <c r="E265" i="7" s="1"/>
  <c r="E304" i="7" a="1"/>
  <c r="E304" i="7" s="1"/>
  <c r="E313" i="7" a="1"/>
  <c r="E313" i="7" s="1"/>
  <c r="E322" i="7" a="1"/>
  <c r="E322" i="7" s="1"/>
  <c r="E327" i="7" a="1"/>
  <c r="E327" i="7" s="1"/>
  <c r="E336" i="7" a="1"/>
  <c r="E336" i="7" s="1"/>
  <c r="E345" i="7" a="1"/>
  <c r="E345" i="7" s="1"/>
  <c r="E354" i="7" a="1"/>
  <c r="E354" i="7" s="1"/>
  <c r="E359" i="7" a="1"/>
  <c r="E359" i="7" s="1"/>
  <c r="E368" i="7" a="1"/>
  <c r="E368" i="7" s="1"/>
  <c r="E377" i="7" a="1"/>
  <c r="E377" i="7" s="1"/>
  <c r="E386" i="7" a="1"/>
  <c r="E386" i="7" s="1"/>
  <c r="E391" i="7" a="1"/>
  <c r="E391" i="7" s="1"/>
  <c r="E400" i="7" a="1"/>
  <c r="E400" i="7" s="1"/>
  <c r="E408" i="7" a="1"/>
  <c r="E408" i="7" s="1"/>
  <c r="E419" i="7" a="1"/>
  <c r="E419" i="7" s="1"/>
  <c r="E428" i="7" a="1"/>
  <c r="E428" i="7" s="1"/>
  <c r="E432" i="7" a="1"/>
  <c r="E432" i="7" s="1"/>
  <c r="E439" i="7" a="1"/>
  <c r="E439" i="7" s="1"/>
  <c r="E757" i="7" a="1"/>
  <c r="E757" i="7" s="1"/>
  <c r="E446" i="7" a="1"/>
  <c r="E446" i="7" s="1"/>
  <c r="E454" i="7" a="1"/>
  <c r="E454" i="7" s="1"/>
  <c r="E459" i="7" a="1"/>
  <c r="E459" i="7" s="1"/>
  <c r="E742" i="7" a="1"/>
  <c r="E742" i="7" s="1"/>
  <c r="E467" i="7" a="1"/>
  <c r="E467" i="7" s="1"/>
  <c r="E722" i="7" a="1"/>
  <c r="E722" i="7" s="1"/>
  <c r="E712" i="7" a="1"/>
  <c r="E712" i="7" s="1"/>
  <c r="E475" i="7" a="1"/>
  <c r="E475" i="7" s="1"/>
  <c r="E479" i="7" a="1"/>
  <c r="E479" i="7" s="1"/>
  <c r="E487" i="7" a="1"/>
  <c r="E487" i="7" s="1"/>
  <c r="E495" i="7" a="1"/>
  <c r="E495" i="7" s="1"/>
  <c r="E290" i="7" a="1"/>
  <c r="E290" i="7" s="1"/>
  <c r="E300" i="7" a="1"/>
  <c r="E300" i="7" s="1"/>
  <c r="E309" i="7" a="1"/>
  <c r="E309" i="7" s="1"/>
  <c r="E318" i="7" a="1"/>
  <c r="E318" i="7" s="1"/>
  <c r="E323" i="7" a="1"/>
  <c r="E323" i="7" s="1"/>
  <c r="E332" i="7" a="1"/>
  <c r="E332" i="7" s="1"/>
  <c r="E341" i="7" a="1"/>
  <c r="E341" i="7" s="1"/>
  <c r="E350" i="7" a="1"/>
  <c r="E350" i="7" s="1"/>
  <c r="E355" i="7" a="1"/>
  <c r="E355" i="7" s="1"/>
  <c r="E364" i="7" a="1"/>
  <c r="E364" i="7" s="1"/>
  <c r="E373" i="7" a="1"/>
  <c r="E373" i="7" s="1"/>
  <c r="E382" i="7" a="1"/>
  <c r="E382" i="7" s="1"/>
  <c r="E387" i="7" a="1"/>
  <c r="E387" i="7" s="1"/>
  <c r="E396" i="7" a="1"/>
  <c r="E396" i="7" s="1"/>
  <c r="E405" i="7" a="1"/>
  <c r="E405" i="7" s="1"/>
  <c r="E410" i="7" a="1"/>
  <c r="E410" i="7" s="1"/>
  <c r="E415" i="7" a="1"/>
  <c r="E415" i="7" s="1"/>
  <c r="E424" i="7" a="1"/>
  <c r="E424" i="7" s="1"/>
  <c r="E429" i="7" a="1"/>
  <c r="E429" i="7" s="1"/>
  <c r="E436" i="7" a="1"/>
  <c r="E436" i="7" s="1"/>
  <c r="E777" i="7" a="1"/>
  <c r="E777" i="7" s="1"/>
  <c r="E444" i="7" a="1"/>
  <c r="E444" i="7" s="1"/>
  <c r="E451" i="7" a="1"/>
  <c r="E451" i="7" s="1"/>
  <c r="E455" i="7" a="1"/>
  <c r="E455" i="7" s="1"/>
  <c r="E463" i="7" a="1"/>
  <c r="E463" i="7" s="1"/>
  <c r="E720" i="7" a="1"/>
  <c r="E720" i="7" s="1"/>
  <c r="E476" i="7" a="1"/>
  <c r="E476" i="7" s="1"/>
  <c r="E484" i="7" a="1"/>
  <c r="E484" i="7" s="1"/>
  <c r="E492" i="7" a="1"/>
  <c r="E492" i="7" s="1"/>
  <c r="E500" i="7" a="1"/>
  <c r="E500" i="7" s="1"/>
  <c r="E296" i="7" a="1"/>
  <c r="E296" i="7" s="1"/>
  <c r="E305" i="7" a="1"/>
  <c r="E305" i="7" s="1"/>
  <c r="E314" i="7" a="1"/>
  <c r="E314" i="7" s="1"/>
  <c r="E319" i="7" a="1"/>
  <c r="E319" i="7" s="1"/>
  <c r="E328" i="7" a="1"/>
  <c r="E328" i="7" s="1"/>
  <c r="E337" i="7" a="1"/>
  <c r="E337" i="7" s="1"/>
  <c r="E346" i="7" a="1"/>
  <c r="E346" i="7" s="1"/>
  <c r="E351" i="7" a="1"/>
  <c r="E351" i="7" s="1"/>
  <c r="E360" i="7" a="1"/>
  <c r="E360" i="7" s="1"/>
  <c r="E369" i="7" a="1"/>
  <c r="E369" i="7" s="1"/>
  <c r="E378" i="7" a="1"/>
  <c r="E378" i="7" s="1"/>
  <c r="E383" i="7" a="1"/>
  <c r="E383" i="7" s="1"/>
  <c r="E392" i="7" a="1"/>
  <c r="E392" i="7" s="1"/>
  <c r="E401" i="7" a="1"/>
  <c r="E401" i="7" s="1"/>
  <c r="E411" i="7" a="1"/>
  <c r="E411" i="7" s="1"/>
  <c r="E420" i="7" a="1"/>
  <c r="E420" i="7" s="1"/>
  <c r="E425" i="7" a="1"/>
  <c r="E425" i="7" s="1"/>
  <c r="E433" i="7" a="1"/>
  <c r="E433" i="7" s="1"/>
  <c r="E653" i="7" a="1"/>
  <c r="E653" i="7" s="1"/>
  <c r="E755" i="7" a="1"/>
  <c r="E755" i="7" s="1"/>
  <c r="E447" i="7" a="1"/>
  <c r="E447" i="7" s="1"/>
  <c r="E452" i="7" a="1"/>
  <c r="E452" i="7" s="1"/>
  <c r="E747" i="7" a="1"/>
  <c r="E747" i="7" s="1"/>
  <c r="E740" i="7" a="1"/>
  <c r="E740" i="7" s="1"/>
  <c r="E468" i="7" a="1"/>
  <c r="E468" i="7" s="1"/>
  <c r="E687" i="7" a="1"/>
  <c r="E687" i="7" s="1"/>
  <c r="E480" i="7" a="1"/>
  <c r="E480" i="7" s="1"/>
  <c r="E488" i="7" a="1"/>
  <c r="E488" i="7" s="1"/>
  <c r="E496" i="7" a="1"/>
  <c r="E496" i="7" s="1"/>
  <c r="E682" i="7" a="1"/>
  <c r="E682" i="7" s="1"/>
  <c r="E276" i="7" a="1"/>
  <c r="E276" i="7" s="1"/>
  <c r="E292" i="7" a="1"/>
  <c r="E292" i="7" s="1"/>
  <c r="E301" i="7" a="1"/>
  <c r="E301" i="7" s="1"/>
  <c r="E310" i="7" a="1"/>
  <c r="E310" i="7" s="1"/>
  <c r="E315" i="7" a="1"/>
  <c r="E315" i="7" s="1"/>
  <c r="E324" i="7" a="1"/>
  <c r="E324" i="7" s="1"/>
  <c r="E333" i="7" a="1"/>
  <c r="E333" i="7" s="1"/>
  <c r="E342" i="7" a="1"/>
  <c r="E342" i="7" s="1"/>
  <c r="E347" i="7" a="1"/>
  <c r="E347" i="7" s="1"/>
  <c r="E356" i="7" a="1"/>
  <c r="E356" i="7" s="1"/>
  <c r="E365" i="7" a="1"/>
  <c r="E365" i="7" s="1"/>
  <c r="E374" i="7" a="1"/>
  <c r="E374" i="7" s="1"/>
  <c r="E379" i="7" a="1"/>
  <c r="E379" i="7" s="1"/>
  <c r="E388" i="7" a="1"/>
  <c r="E388" i="7" s="1"/>
  <c r="E397" i="7" a="1"/>
  <c r="E397" i="7" s="1"/>
  <c r="E406" i="7" a="1"/>
  <c r="E406" i="7" s="1"/>
  <c r="E416" i="7" a="1"/>
  <c r="E416" i="7" s="1"/>
  <c r="E421" i="7" a="1"/>
  <c r="E421" i="7" s="1"/>
  <c r="E637" i="7" a="1"/>
  <c r="E637" i="7" s="1"/>
  <c r="E437" i="7" a="1"/>
  <c r="E437" i="7" s="1"/>
  <c r="E440" i="7" a="1"/>
  <c r="E440" i="7" s="1"/>
  <c r="E775" i="7" a="1"/>
  <c r="E775" i="7" s="1"/>
  <c r="E753" i="7" a="1"/>
  <c r="E753" i="7" s="1"/>
  <c r="E448" i="7" a="1"/>
  <c r="E448" i="7" s="1"/>
  <c r="E456" i="7" a="1"/>
  <c r="E456" i="7" s="1"/>
  <c r="E746" i="7" a="1"/>
  <c r="E746" i="7" s="1"/>
  <c r="E733" i="7" a="1"/>
  <c r="E733" i="7" s="1"/>
  <c r="E471" i="7" a="1"/>
  <c r="E471" i="7" s="1"/>
  <c r="E477" i="7" a="1"/>
  <c r="E477" i="7" s="1"/>
  <c r="E485" i="7" a="1"/>
  <c r="E485" i="7" s="1"/>
  <c r="E493" i="7" a="1"/>
  <c r="E493" i="7" s="1"/>
  <c r="E501" i="7" a="1"/>
  <c r="E501" i="7" s="1"/>
  <c r="E683" i="7" a="1"/>
  <c r="E683" i="7" s="1"/>
  <c r="E280" i="7" a="1"/>
  <c r="E280" i="7" s="1"/>
  <c r="E293" i="7" a="1"/>
  <c r="E293" i="7" s="1"/>
  <c r="E297" i="7" a="1"/>
  <c r="E297" i="7" s="1"/>
  <c r="E306" i="7" a="1"/>
  <c r="E306" i="7" s="1"/>
  <c r="E311" i="7" a="1"/>
  <c r="E311" i="7" s="1"/>
  <c r="E320" i="7" a="1"/>
  <c r="E320" i="7" s="1"/>
  <c r="E329" i="7" a="1"/>
  <c r="E329" i="7" s="1"/>
  <c r="E338" i="7" a="1"/>
  <c r="E338" i="7" s="1"/>
  <c r="E343" i="7" a="1"/>
  <c r="E343" i="7" s="1"/>
  <c r="E352" i="7" a="1"/>
  <c r="E352" i="7" s="1"/>
  <c r="E361" i="7" a="1"/>
  <c r="E361" i="7" s="1"/>
  <c r="E370" i="7" a="1"/>
  <c r="E370" i="7" s="1"/>
  <c r="E375" i="7" a="1"/>
  <c r="E375" i="7" s="1"/>
  <c r="E384" i="7" a="1"/>
  <c r="E384" i="7" s="1"/>
  <c r="E393" i="7" a="1"/>
  <c r="E393" i="7" s="1"/>
  <c r="E402" i="7" a="1"/>
  <c r="E402" i="7" s="1"/>
  <c r="E407" i="7" a="1"/>
  <c r="E407" i="7" s="1"/>
  <c r="E412" i="7" a="1"/>
  <c r="E412" i="7" s="1"/>
  <c r="E636" i="7" a="1"/>
  <c r="E636" i="7" s="1"/>
  <c r="E417" i="7" a="1"/>
  <c r="E417" i="7" s="1"/>
  <c r="E426" i="7" a="1"/>
  <c r="E426" i="7" s="1"/>
  <c r="E434" i="7" a="1"/>
  <c r="E434" i="7" s="1"/>
  <c r="E786" i="7" a="1"/>
  <c r="E786" i="7" s="1"/>
  <c r="E441" i="7" a="1"/>
  <c r="E441" i="7" s="1"/>
  <c r="E751" i="7" a="1"/>
  <c r="E751" i="7" s="1"/>
  <c r="E749" i="7" a="1"/>
  <c r="E749" i="7" s="1"/>
  <c r="E460" i="7" a="1"/>
  <c r="E460" i="7" s="1"/>
  <c r="E469" i="7" a="1"/>
  <c r="E469" i="7" s="1"/>
  <c r="E473" i="7" a="1"/>
  <c r="E473" i="7" s="1"/>
  <c r="E481" i="7" a="1"/>
  <c r="E481" i="7" s="1"/>
  <c r="E489" i="7" a="1"/>
  <c r="E489" i="7" s="1"/>
  <c r="E497" i="7" a="1"/>
  <c r="E497" i="7" s="1"/>
  <c r="E281" i="7" a="1"/>
  <c r="E281" i="7" s="1"/>
  <c r="E302" i="7" a="1"/>
  <c r="E302" i="7" s="1"/>
  <c r="E307" i="7" a="1"/>
  <c r="E307" i="7" s="1"/>
  <c r="E316" i="7" a="1"/>
  <c r="E316" i="7" s="1"/>
  <c r="E325" i="7" a="1"/>
  <c r="E325" i="7" s="1"/>
  <c r="E334" i="7" a="1"/>
  <c r="E334" i="7" s="1"/>
  <c r="E339" i="7" a="1"/>
  <c r="E339" i="7" s="1"/>
  <c r="E348" i="7" a="1"/>
  <c r="E348" i="7" s="1"/>
  <c r="E357" i="7" a="1"/>
  <c r="E357" i="7" s="1"/>
  <c r="E366" i="7" a="1"/>
  <c r="E366" i="7" s="1"/>
  <c r="E371" i="7" a="1"/>
  <c r="E371" i="7" s="1"/>
  <c r="E380" i="7" a="1"/>
  <c r="E380" i="7" s="1"/>
  <c r="E389" i="7" a="1"/>
  <c r="E389" i="7" s="1"/>
  <c r="E398" i="7" a="1"/>
  <c r="E398" i="7" s="1"/>
  <c r="E403" i="7" a="1"/>
  <c r="E403" i="7" s="1"/>
  <c r="E413" i="7" a="1"/>
  <c r="E413" i="7" s="1"/>
  <c r="E422" i="7" a="1"/>
  <c r="E422" i="7" s="1"/>
  <c r="E430" i="7" a="1"/>
  <c r="E430" i="7" s="1"/>
  <c r="E771" i="7" a="1"/>
  <c r="E771" i="7" s="1"/>
  <c r="E442" i="7" a="1"/>
  <c r="E442" i="7" s="1"/>
  <c r="E449" i="7" a="1"/>
  <c r="E449" i="7" s="1"/>
  <c r="E457" i="7" a="1"/>
  <c r="E457" i="7" s="1"/>
  <c r="E464" i="7" a="1"/>
  <c r="E464" i="7" s="1"/>
  <c r="E470" i="7" a="1"/>
  <c r="E470" i="7" s="1"/>
  <c r="E474" i="7" a="1"/>
  <c r="E474" i="7" s="1"/>
  <c r="E482" i="7" a="1"/>
  <c r="E482" i="7" s="1"/>
  <c r="E490" i="7" a="1"/>
  <c r="E490" i="7" s="1"/>
  <c r="E498" i="7" a="1"/>
  <c r="E498" i="7" s="1"/>
  <c r="E634" i="7" a="1"/>
  <c r="E634" i="7" s="1"/>
  <c r="U626" i="4" l="1"/>
  <c r="U623" i="4"/>
  <c r="U622" i="4"/>
  <c r="U619" i="4"/>
  <c r="U620" i="4"/>
  <c r="U621" i="4"/>
  <c r="U625" i="4"/>
  <c r="U624" i="4"/>
  <c r="U64" i="4"/>
  <c r="U591" i="4"/>
  <c r="U590" i="4"/>
  <c r="U536" i="4"/>
  <c r="U537" i="4"/>
  <c r="U539" i="4"/>
  <c r="U534" i="4"/>
  <c r="U538" i="4"/>
  <c r="U535" i="4"/>
  <c r="U597" i="4"/>
  <c r="U598" i="4"/>
  <c r="U592" i="4"/>
  <c r="U596" i="4"/>
  <c r="U563" i="4"/>
  <c r="U568" i="4"/>
  <c r="U570" i="4"/>
  <c r="U571" i="4"/>
  <c r="U565" i="4"/>
  <c r="U572" i="4"/>
  <c r="U564" i="4"/>
  <c r="U566" i="4"/>
  <c r="U569" i="4"/>
  <c r="U573" i="4"/>
  <c r="U560" i="4"/>
  <c r="U561" i="4"/>
  <c r="U567"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AA155" i="4"/>
  <c r="BH155" i="4" s="1"/>
  <c r="AA119" i="4"/>
  <c r="BH119"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tc={9C9148D8-9E61-4828-B97E-8461BFF83D3B}</author>
    <author>tc={6575E0B8-E1DA-4FD7-91B3-55411CEC5B86}</author>
    <author>tc={9F8F8362-F016-4BE8-93CB-28BF099AF360}</author>
    <author>tc={B928D603-9662-43AB-8B76-3B71F5280154}</author>
    <author>tc={FBE0CFAF-E9C3-44B2-BA53-6495244A8325}</author>
  </authors>
  <commentList>
    <comment ref="AH196" authorId="0" shapeId="0" xr:uid="{9C9148D8-9E61-4828-B97E-8461BFF83D3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7" authorId="1" shapeId="0" xr:uid="{6575E0B8-E1DA-4FD7-91B3-55411CEC5B8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9" authorId="2" shapeId="0" xr:uid="{9F8F8362-F016-4BE8-93CB-28BF099AF36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0" authorId="3" shapeId="0" xr:uid="{B928D603-9662-43AB-8B76-3B71F528015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1" authorId="4" shapeId="0" xr:uid="{FBE0CFAF-E9C3-44B2-BA53-6495244A832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List>
</comments>
</file>

<file path=xl/sharedStrings.xml><?xml version="1.0" encoding="utf-8"?>
<sst xmlns="http://schemas.openxmlformats.org/spreadsheetml/2006/main" count="10961" uniqueCount="3909">
  <si>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</si>
  <si>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</si>
  <si>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</si>
  <si>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</si>
  <si>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</si>
  <si>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</si>
  <si>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</si>
  <si>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</si>
  <si>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</si>
  <si>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</si>
  <si>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</si>
  <si>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</si>
  <si>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</si>
  <si>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</si>
  <si>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</si>
  <si>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</si>
  <si>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</si>
  <si>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</si>
  <si>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</si>
  <si>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</si>
  <si>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</si>
  <si>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</si>
  <si>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</si>
  <si>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</si>
  <si>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</si>
  <si>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</si>
  <si>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</si>
  <si>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</si>
  <si>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</si>
  <si>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</si>
  <si>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</si>
  <si>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</si>
  <si>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</si>
  <si>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</si>
  <si>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</si>
  <si>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</si>
  <si>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</si>
  <si>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</si>
  <si>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</si>
  <si>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</si>
  <si>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</si>
  <si>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</si>
  <si>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</si>
  <si>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</si>
  <si>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</si>
  <si>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</si>
  <si>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</si>
  <si>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</si>
  <si>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</si>
  <si>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</si>
  <si>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</si>
  <si>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</si>
  <si>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</si>
  <si>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</si>
  <si>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</si>
  <si>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</si>
  <si>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</si>
  <si>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</si>
  <si>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</si>
  <si>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</si>
  <si>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</si>
  <si>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</si>
  <si>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</si>
  <si>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</si>
  <si>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</si>
  <si>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</si>
  <si>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</si>
  <si>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</si>
  <si>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</si>
  <si>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</si>
  <si>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</si>
  <si>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</si>
  <si>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</si>
  <si>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</si>
  <si>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</si>
  <si>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</si>
  <si>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</si>
  <si>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</si>
  <si>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</si>
  <si>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</si>
  <si>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</si>
  <si>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</si>
  <si>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</si>
  <si>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</si>
  <si>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</si>
  <si>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</si>
  <si>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</si>
  <si>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</si>
  <si>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</si>
  <si>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</si>
  <si>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</si>
  <si>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</si>
  <si>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</si>
  <si>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</si>
  <si>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</si>
  <si>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</si>
  <si>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</si>
  <si>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</si>
  <si>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</si>
  <si>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</si>
  <si>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</si>
  <si>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</si>
  <si>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</si>
  <si>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</si>
  <si>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</si>
  <si>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</si>
  <si>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</si>
  <si>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</si>
  <si>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</si>
  <si>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</si>
  <si>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</si>
  <si>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</si>
  <si>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</si>
  <si>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</si>
  <si>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</si>
  <si>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</si>
  <si>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</si>
  <si>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</si>
  <si>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</si>
  <si>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</si>
  <si>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</si>
  <si>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</si>
  <si>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</si>
  <si>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</si>
  <si>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</si>
  <si>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</si>
  <si>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</si>
  <si>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</si>
  <si>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</si>
  <si>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</si>
  <si>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</si>
  <si>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</si>
  <si>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</si>
  <si>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</si>
  <si>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</si>
  <si>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</si>
  <si>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</si>
  <si>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</si>
  <si>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</si>
  <si>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</si>
  <si>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</si>
  <si>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</si>
  <si>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</si>
  <si>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</si>
  <si>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</si>
  <si>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</si>
  <si>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</si>
  <si>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</si>
  <si>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</si>
  <si>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</si>
  <si>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</si>
  <si>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</si>
  <si>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</si>
  <si>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</si>
  <si>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</si>
  <si>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</si>
  <si>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</si>
  <si>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</si>
  <si>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</si>
  <si>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</si>
  <si>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</si>
  <si>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</si>
  <si>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</si>
  <si>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</si>
  <si>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</si>
  <si>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</si>
  <si>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</si>
  <si>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</si>
  <si>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</si>
  <si>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</si>
  <si>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</si>
  <si>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</si>
  <si>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</si>
  <si>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</si>
  <si>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</si>
  <si>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</si>
  <si>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</si>
  <si>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</si>
  <si>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</si>
  <si>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</si>
  <si>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</si>
  <si>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</si>
  <si>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</si>
  <si>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</si>
  <si>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</si>
  <si>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</si>
  <si>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</si>
  <si>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</si>
  <si>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</si>
  <si>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</si>
  <si>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</si>
  <si>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</si>
  <si>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</si>
  <si>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</si>
  <si>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</si>
  <si>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</si>
  <si>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</si>
  <si>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</si>
  <si>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</si>
  <si>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</si>
  <si>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</si>
  <si>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</si>
  <si>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</si>
  <si>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</si>
  <si>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</si>
  <si>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</si>
  <si>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</si>
  <si>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</si>
  <si>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</si>
  <si>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</si>
  <si>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</si>
  <si>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</si>
  <si>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</si>
  <si>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</si>
  <si>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</si>
  <si>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</si>
  <si>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</si>
  <si>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</si>
  <si>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</si>
  <si>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</si>
  <si>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</si>
  <si>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</si>
  <si>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</si>
  <si>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</si>
  <si>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</si>
  <si>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</si>
  <si>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</si>
  <si>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</si>
  <si>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</si>
  <si>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</si>
  <si>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</si>
  <si>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</si>
  <si>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</si>
  <si>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</si>
  <si>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</si>
  <si>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</si>
  <si>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</si>
  <si>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</si>
  <si>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</si>
  <si>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</si>
  <si>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</si>
  <si>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</si>
  <si>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</si>
  <si>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</si>
  <si>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</si>
  <si>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</si>
  <si>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</si>
  <si>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</si>
  <si>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</si>
  <si>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</si>
  <si>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</si>
  <si>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</si>
  <si>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</si>
  <si>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</si>
  <si>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</si>
  <si>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</si>
  <si>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</si>
  <si>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</si>
  <si>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</si>
  <si>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</si>
  <si>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</si>
  <si>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</si>
  <si>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</si>
  <si>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</si>
  <si>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</si>
  <si>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</si>
  <si>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</si>
  <si>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</si>
  <si>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</si>
  <si>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</si>
  <si>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</si>
  <si>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</si>
  <si>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</si>
  <si>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</si>
  <si>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</si>
  <si>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</si>
  <si>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</si>
  <si>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</si>
  <si>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</si>
  <si>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</si>
  <si>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</si>
  <si>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</si>
  <si>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</si>
  <si>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</si>
  <si>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</si>
  <si>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</si>
  <si>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</si>
  <si>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</si>
  <si>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</si>
  <si>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</si>
  <si>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</si>
  <si>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</si>
  <si>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</si>
  <si>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</si>
  <si>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</si>
  <si>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</si>
  <si>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</si>
  <si>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</si>
  <si>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</si>
  <si>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</si>
  <si>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</si>
  <si>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</si>
  <si>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</si>
  <si>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</si>
  <si>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</si>
  <si>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</si>
  <si>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</si>
  <si>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</si>
  <si>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</si>
  <si>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</si>
  <si>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</si>
  <si>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</si>
  <si>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</si>
  <si>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</si>
  <si>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</si>
  <si>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</si>
  <si>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</si>
  <si>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</si>
  <si>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</si>
  <si>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</si>
  <si>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</si>
  <si>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</si>
  <si>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</si>
  <si>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</si>
  <si>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</si>
  <si>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</si>
  <si>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</si>
  <si>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</si>
  <si>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</si>
  <si>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</si>
  <si>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</si>
  <si>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</si>
  <si>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</si>
  <si>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</si>
  <si>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</si>
  <si>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</si>
  <si>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</si>
  <si>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</si>
  <si>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</si>
  <si>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</si>
  <si>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</si>
  <si>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</si>
  <si>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</si>
  <si>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</si>
  <si>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</si>
  <si>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</si>
  <si>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</si>
  <si>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</si>
  <si>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</si>
  <si>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</si>
  <si>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</si>
  <si>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</si>
  <si>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</si>
  <si>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</si>
  <si>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</si>
  <si>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</si>
  <si>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</si>
  <si>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</si>
  <si>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</si>
  <si>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</si>
  <si>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</si>
  <si>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</si>
  <si>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</si>
  <si>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</si>
  <si>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</si>
  <si>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</si>
  <si>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</si>
  <si>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</si>
  <si>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</si>
  <si>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</si>
  <si>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</si>
  <si>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</si>
  <si>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</si>
  <si>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</si>
  <si>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</si>
  <si>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</si>
  <si>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</si>
  <si>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</si>
  <si>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</si>
  <si>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</si>
  <si>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</si>
  <si>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</si>
  <si>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</si>
  <si>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</si>
  <si>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</si>
  <si>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</si>
  <si>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</si>
  <si>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</si>
  <si>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</si>
  <si>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</si>
  <si>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</si>
  <si>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</si>
  <si>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</si>
  <si>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</si>
  <si>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</si>
  <si>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</si>
  <si>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</si>
  <si>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</si>
  <si>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</si>
  <si>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</si>
  <si>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</si>
  <si>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</si>
  <si>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</si>
  <si>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</si>
  <si>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</si>
  <si>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</si>
  <si>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</si>
  <si>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</si>
  <si>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</si>
  <si>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</si>
  <si>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</si>
  <si>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</si>
  <si>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</si>
  <si>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</si>
  <si>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</si>
  <si>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</si>
  <si>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</si>
  <si>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</si>
  <si>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</si>
  <si>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</si>
  <si>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</si>
  <si>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</si>
  <si>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</si>
  <si>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</si>
  <si>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</si>
  <si>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</si>
  <si>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</si>
  <si>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</si>
  <si>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</si>
  <si>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</si>
  <si>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</si>
  <si>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</si>
  <si>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</si>
  <si>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</si>
  <si>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</si>
  <si>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</si>
  <si>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</si>
  <si>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</si>
  <si>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</si>
  <si>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</si>
  <si>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</si>
  <si>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</si>
  <si>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</si>
  <si>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</si>
  <si>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</si>
  <si>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</si>
  <si>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</si>
  <si>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</si>
  <si>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</si>
  <si>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</si>
  <si>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</si>
  <si>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</si>
  <si>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</si>
  <si>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</si>
  <si>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</si>
  <si>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</si>
  <si>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</si>
  <si>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</si>
  <si>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</si>
  <si>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</si>
  <si>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</si>
  <si>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</si>
  <si>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</si>
  <si>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</si>
  <si>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</si>
  <si>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</si>
  <si>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</si>
  <si>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</si>
  <si>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</si>
  <si>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</si>
  <si>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</si>
  <si>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</si>
  <si>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</si>
  <si>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</si>
  <si>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</si>
  <si>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</si>
  <si>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</si>
  <si>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</si>
  <si>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</si>
  <si>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</si>
  <si>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</si>
  <si>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</si>
  <si>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</si>
  <si>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</si>
  <si>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</si>
  <si>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</si>
  <si>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</si>
  <si>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</si>
  <si>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</si>
  <si>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</si>
  <si>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</si>
  <si>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</si>
  <si>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</si>
  <si>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</si>
  <si>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</si>
  <si>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</si>
  <si>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</si>
  <si>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</si>
  <si>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</si>
  <si>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</si>
  <si>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</si>
  <si>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</si>
  <si>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</si>
  <si>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</si>
  <si>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</si>
  <si>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</si>
  <si>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</si>
  <si>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</si>
  <si>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</si>
  <si>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</si>
  <si>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</si>
  <si>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</si>
  <si>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</si>
  <si>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</si>
  <si>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</si>
  <si>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</si>
  <si>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</si>
  <si>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</si>
  <si>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</si>
  <si>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</si>
  <si>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</si>
  <si>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</si>
  <si>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</si>
  <si>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</si>
  <si>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</si>
  <si>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</si>
  <si>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</si>
  <si>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</si>
  <si>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</si>
  <si>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</si>
  <si>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</si>
  <si>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</si>
  <si>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</si>
  <si>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</si>
  <si>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</si>
  <si>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</si>
  <si>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</si>
  <si>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</si>
  <si>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</si>
  <si>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</si>
  <si>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</si>
  <si>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</si>
  <si>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</si>
  <si>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</si>
  <si>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</si>
  <si>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</si>
  <si>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</si>
  <si>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</si>
  <si>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</si>
  <si>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</si>
  <si>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</si>
  <si>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</si>
  <si>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</si>
  <si>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</si>
  <si>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</si>
  <si>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</si>
  <si>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</si>
  <si>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</si>
  <si>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</si>
  <si>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</si>
  <si>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</si>
  <si>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</si>
  <si>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</si>
  <si>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</si>
  <si>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</si>
  <si>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</si>
  <si>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</si>
  <si>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</si>
  <si>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</si>
  <si>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</si>
  <si>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</si>
  <si>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</si>
  <si>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</si>
  <si>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</si>
  <si>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</si>
  <si>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</si>
  <si>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</si>
  <si>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</si>
  <si>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</si>
  <si>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</si>
  <si>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</si>
  <si>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</si>
  <si>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</si>
  <si>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</si>
  <si>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</si>
  <si>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</si>
  <si>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</si>
  <si>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</si>
  <si>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</si>
  <si>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</si>
  <si>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</si>
  <si>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</si>
  <si>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</si>
  <si>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</si>
  <si>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</si>
  <si>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</si>
  <si>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</si>
  <si>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</si>
  <si>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</si>
  <si>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</si>
  <si>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</si>
  <si>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</si>
  <si>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</si>
  <si>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</si>
  <si>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</si>
  <si>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</si>
  <si>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</si>
  <si>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</si>
  <si>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</si>
  <si>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</si>
  <si>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</si>
  <si>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</si>
  <si>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</si>
  <si>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</si>
  <si>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</si>
  <si>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</si>
  <si>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</si>
  <si>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</si>
  <si>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</si>
  <si>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</si>
  <si>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</si>
  <si>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</si>
  <si>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</si>
  <si>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</si>
  <si>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</si>
  <si>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</si>
  <si>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</si>
  <si>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</si>
  <si>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</si>
  <si>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</si>
  <si>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</si>
  <si>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</si>
  <si>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</si>
  <si>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</si>
  <si>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</si>
  <si>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</si>
  <si>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</si>
  <si>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</si>
  <si>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</si>
  <si>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</si>
  <si>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</si>
  <si>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</si>
  <si>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</si>
  <si>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</si>
  <si>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</si>
  <si>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</si>
  <si>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</si>
  <si>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</si>
  <si>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</si>
  <si>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</si>
  <si>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</si>
  <si>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</si>
  <si>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</si>
  <si>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</si>
  <si>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</si>
  <si>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</si>
  <si>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</si>
  <si>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</si>
  <si>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</si>
  <si>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</si>
  <si>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</si>
  <si>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</si>
  <si>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</si>
  <si>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</si>
  <si>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</si>
  <si>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</si>
  <si>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</si>
  <si>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</si>
  <si>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</si>
  <si>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</si>
  <si>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</si>
  <si>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</si>
  <si>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</si>
  <si>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</si>
  <si>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</si>
  <si>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</si>
  <si>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</si>
  <si>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</si>
  <si>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</si>
  <si>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</si>
  <si>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</si>
  <si>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</si>
  <si>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</si>
  <si>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</si>
  <si>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</si>
  <si>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</si>
  <si>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</si>
  <si>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</si>
  <si>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</si>
  <si>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</si>
  <si>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</si>
  <si>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</si>
  <si>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</si>
  <si>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</si>
  <si>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</si>
  <si>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</si>
  <si>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</si>
  <si>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</si>
  <si>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</si>
  <si>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</si>
  <si>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</si>
  <si>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</si>
  <si>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</si>
  <si>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</si>
  <si>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</si>
  <si>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</si>
  <si>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</si>
  <si>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</si>
  <si>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</si>
  <si>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</si>
  <si>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</si>
  <si>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</si>
  <si>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</si>
  <si>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</si>
  <si>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</si>
  <si>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</si>
  <si>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</si>
  <si>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</si>
  <si>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</si>
  <si>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</si>
  <si>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</si>
  <si>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</si>
  <si>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</si>
  <si>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</si>
  <si>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</si>
  <si>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</si>
  <si>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</si>
  <si>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</si>
  <si>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</si>
  <si>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</si>
  <si>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</si>
  <si>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</si>
  <si>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</si>
  <si>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</si>
  <si>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</si>
  <si>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</si>
  <si>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</si>
  <si>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</si>
  <si>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</si>
  <si>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</si>
  <si>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</si>
  <si>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</si>
  <si>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</si>
  <si>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</si>
  <si>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</si>
  <si>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</si>
  <si>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</si>
  <si>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</si>
  <si>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</si>
  <si>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</si>
  <si>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</si>
  <si>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</si>
  <si>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</si>
  <si>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</si>
  <si>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</si>
  <si>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</si>
  <si>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</si>
  <si>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</si>
  <si>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</si>
  <si>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</si>
  <si>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</si>
  <si>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</si>
  <si>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</si>
  <si>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</si>
  <si>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</si>
  <si>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</si>
  <si>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</si>
  <si>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</si>
  <si>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</si>
  <si>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</si>
  <si>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</si>
  <si>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</si>
  <si>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</si>
  <si>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</si>
  <si>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</si>
  <si>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</si>
  <si>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</si>
  <si>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</si>
  <si>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</si>
  <si>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</si>
  <si>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</si>
  <si>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</si>
  <si>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</si>
  <si>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</si>
  <si>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</si>
  <si>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</si>
  <si>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</si>
  <si>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</si>
  <si>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</si>
  <si>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</si>
  <si>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</si>
  <si>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</si>
  <si>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</si>
  <si>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</si>
  <si>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</si>
  <si>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</si>
  <si>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</si>
  <si>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</si>
  <si>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</si>
  <si>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</si>
  <si>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</si>
  <si>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</si>
  <si>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</si>
  <si>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</si>
  <si>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</si>
  <si>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</si>
  <si>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</si>
  <si>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</si>
  <si>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</si>
  <si>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</si>
  <si>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</si>
  <si>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</si>
  <si>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</si>
  <si>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</si>
  <si>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</si>
  <si>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</si>
  <si>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</si>
  <si>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</si>
  <si>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</si>
  <si>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</si>
  <si>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</si>
  <si>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</si>
  <si>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</si>
  <si>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</si>
  <si>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</si>
  <si>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</si>
  <si>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</si>
  <si>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</si>
  <si>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</si>
  <si>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</si>
  <si>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</si>
  <si>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</si>
  <si>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</si>
  <si>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</si>
  <si>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</si>
  <si>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</si>
  <si>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</si>
  <si>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</si>
  <si>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</si>
  <si>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</si>
  <si>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</si>
  <si>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</si>
  <si>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</si>
  <si>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</si>
  <si>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</si>
  <si>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</si>
  <si>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</si>
  <si>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</si>
  <si>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</si>
  <si>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</si>
  <si>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</si>
  <si>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</si>
  <si>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</si>
  <si>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</si>
  <si>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</si>
  <si>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</si>
  <si>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</si>
  <si>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</si>
  <si>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</si>
  <si>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</si>
  <si>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</si>
  <si>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</si>
  <si>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</si>
  <si>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</si>
  <si>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</si>
  <si>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</si>
  <si>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</si>
  <si>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</si>
  <si>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</si>
  <si>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</si>
  <si>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</si>
  <si>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</si>
  <si>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</si>
  <si>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</si>
  <si>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</si>
  <si>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</si>
  <si>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</si>
  <si>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</si>
  <si>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</si>
  <si>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</si>
  <si>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</si>
  <si>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</si>
  <si>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</si>
  <si>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</si>
  <si>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</si>
  <si>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</si>
  <si>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</si>
  <si>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</si>
  <si>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</si>
  <si>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</si>
  <si>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</si>
  <si>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</si>
  <si>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</si>
  <si>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</si>
  <si>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</si>
  <si>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</si>
  <si>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</si>
  <si>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</si>
  <si>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</si>
  <si>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</si>
  <si>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</si>
  <si>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</si>
  <si>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</si>
  <si>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</si>
  <si>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</si>
  <si>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</si>
  <si>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</si>
  <si>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</si>
  <si>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</si>
  <si>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</si>
  <si>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</si>
  <si>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</si>
  <si>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</si>
  <si>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</si>
  <si>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</si>
  <si>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</si>
  <si>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</si>
  <si>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</si>
  <si>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</si>
  <si>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</si>
  <si>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</si>
  <si>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</si>
  <si>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</si>
  <si>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</si>
  <si>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</si>
  <si>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</si>
  <si>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</si>
  <si>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</si>
  <si>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</si>
  <si>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</si>
  <si>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</si>
  <si>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</si>
  <si>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</si>
  <si>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</si>
  <si>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</si>
  <si>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</si>
  <si>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</si>
  <si>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</si>
  <si>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</si>
  <si>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</si>
  <si>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</si>
  <si>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</si>
  <si>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</si>
  <si>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</si>
  <si>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</si>
  <si>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</si>
  <si>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</si>
  <si>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</si>
  <si>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</si>
  <si>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</si>
  <si>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</si>
  <si>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</si>
  <si>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</si>
  <si>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</si>
  <si>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</si>
  <si>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</si>
  <si>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</si>
  <si>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</si>
  <si>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</si>
  <si>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</si>
  <si>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</si>
  <si>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</si>
  <si>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</si>
  <si>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</si>
  <si>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</si>
  <si>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</si>
  <si>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</si>
  <si>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</si>
  <si>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</si>
  <si>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</si>
  <si>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</si>
  <si>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</si>
  <si>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</si>
  <si>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</si>
  <si>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</si>
  <si>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</si>
  <si>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</si>
  <si>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</si>
  <si>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</si>
  <si>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</si>
  <si>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</si>
  <si>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</si>
  <si>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</si>
  <si>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</si>
  <si>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</si>
  <si>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</si>
  <si>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</si>
  <si>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</si>
  <si>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</si>
  <si>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</si>
  <si>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</si>
  <si>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</si>
  <si>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</si>
  <si>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</si>
  <si>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</si>
  <si>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</si>
  <si>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</si>
  <si>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</si>
  <si>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</si>
  <si>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</si>
  <si>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</si>
  <si>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</si>
  <si>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</si>
  <si>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</si>
  <si>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</si>
  <si>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</si>
  <si>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</si>
  <si>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</si>
  <si>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</si>
  <si>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</si>
  <si>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</si>
  <si>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</si>
  <si>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</si>
  <si>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</si>
  <si>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</si>
  <si>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</si>
  <si>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</si>
  <si>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</si>
  <si>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</si>
  <si>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</si>
  <si>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</si>
  <si>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</si>
  <si>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</si>
  <si>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</si>
  <si>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</si>
  <si>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</si>
  <si>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</si>
  <si>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</si>
  <si>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</si>
  <si>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</si>
  <si>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</si>
  <si>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</si>
  <si>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</si>
  <si>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</si>
  <si>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</si>
  <si>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</si>
  <si>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</si>
  <si>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</si>
  <si>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</si>
  <si>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</si>
  <si>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</si>
  <si>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</si>
  <si>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</si>
  <si>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</si>
  <si>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</si>
  <si>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</si>
  <si>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</si>
  <si>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</si>
  <si>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</si>
  <si>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</si>
  <si>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</si>
  <si>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</si>
  <si>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</si>
  <si>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</si>
  <si>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</si>
  <si>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</si>
  <si>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</si>
  <si>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</si>
  <si>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</si>
  <si>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</si>
  <si>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</si>
  <si>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</si>
  <si>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</si>
  <si>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</si>
  <si>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</si>
  <si>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</si>
  <si>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</si>
  <si>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</si>
  <si>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</si>
  <si>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</si>
  <si>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</si>
  <si>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</si>
  <si>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</si>
  <si>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</si>
  <si>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</si>
  <si>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</si>
  <si>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</si>
  <si>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</si>
  <si>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</si>
  <si>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</si>
  <si>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</si>
  <si>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</si>
  <si>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</si>
  <si>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</si>
  <si>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</si>
  <si>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</si>
  <si>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</si>
  <si>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</si>
  <si>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</si>
  <si>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</si>
  <si>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</si>
  <si>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</si>
  <si>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</si>
  <si>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</si>
  <si>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</si>
  <si>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</si>
  <si>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</si>
  <si>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</si>
  <si>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</si>
  <si>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</si>
  <si>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</si>
  <si>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</si>
  <si>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</si>
  <si>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</si>
  <si>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</si>
  <si>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</si>
  <si>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</si>
  <si>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</si>
  <si>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</si>
  <si>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</si>
  <si>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</si>
  <si>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</si>
  <si>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</si>
  <si>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</si>
  <si>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</si>
  <si>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</si>
  <si>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</si>
  <si>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</si>
  <si>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</si>
  <si>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</si>
  <si>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</si>
  <si>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</si>
  <si>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</si>
  <si>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</si>
  <si>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</si>
  <si>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</si>
  <si>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</si>
  <si>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</si>
  <si>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</si>
  <si>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</si>
  <si>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</si>
  <si>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</si>
  <si>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</si>
  <si>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</si>
  <si>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</si>
  <si>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</si>
  <si>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</si>
  <si>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</si>
  <si>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</si>
  <si>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</si>
  <si>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</si>
  <si>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</si>
  <si>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</si>
  <si>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</si>
  <si>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</si>
  <si>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</si>
  <si>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</si>
  <si>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</si>
  <si>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</si>
  <si>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</si>
  <si>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</si>
  <si>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</si>
  <si>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</si>
  <si>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</si>
  <si>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</si>
  <si>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</si>
  <si>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</si>
  <si>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</si>
  <si>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</si>
  <si>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</si>
  <si>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</si>
  <si>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</si>
  <si>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</si>
  <si>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</si>
  <si>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</si>
  <si>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</si>
  <si>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</si>
  <si>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</si>
  <si>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</si>
  <si>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</si>
  <si>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</si>
  <si>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</si>
  <si>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</si>
  <si>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</si>
  <si>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</si>
  <si>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</si>
  <si>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</si>
  <si>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</si>
  <si>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</si>
  <si>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</si>
  <si>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</si>
  <si>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</si>
  <si>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</si>
  <si>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</si>
  <si>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</si>
  <si>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</si>
  <si>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</si>
  <si>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</si>
  <si>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</si>
  <si>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</si>
  <si>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</si>
  <si>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</si>
  <si>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</si>
  <si>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</si>
  <si>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</si>
  <si>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</si>
  <si>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</si>
  <si>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</si>
  <si>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</si>
  <si>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</si>
  <si>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</si>
  <si>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</si>
  <si>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</si>
  <si>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</si>
  <si>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</si>
  <si>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</si>
  <si>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</si>
  <si>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</si>
  <si>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</si>
  <si>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</si>
  <si>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</si>
  <si>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</si>
  <si>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</si>
  <si>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</si>
  <si>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</si>
  <si>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</si>
  <si>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</si>
  <si>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</si>
  <si>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</si>
  <si>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</si>
  <si>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</si>
  <si>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</si>
  <si>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</si>
  <si>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</si>
  <si>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</si>
  <si>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</si>
  <si>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</si>
  <si>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</si>
  <si>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</si>
  <si>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</si>
  <si>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</si>
  <si>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</si>
  <si>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</si>
  <si>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</si>
  <si>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</si>
  <si>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</si>
  <si>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</si>
  <si>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</si>
  <si>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</si>
  <si>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</si>
  <si>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</si>
  <si>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</si>
  <si>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</si>
  <si>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</si>
  <si>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</si>
  <si>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</si>
  <si>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</si>
  <si>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</si>
  <si>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</si>
  <si>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</si>
  <si>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</si>
  <si>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</si>
  <si>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</si>
  <si>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</si>
  <si>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</si>
  <si>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</si>
  <si>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</si>
  <si>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</si>
  <si>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</si>
  <si>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</si>
  <si>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</si>
  <si>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</si>
  <si>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</si>
  <si>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</si>
  <si>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</si>
  <si>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</si>
  <si>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</si>
  <si>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</si>
  <si>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</si>
  <si>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</si>
  <si>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</si>
  <si>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</si>
  <si>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</si>
  <si>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</si>
  <si>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</si>
  <si>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</si>
  <si>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</si>
  <si>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</si>
  <si>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</si>
  <si>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</si>
  <si>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</si>
  <si>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</si>
  <si>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</si>
  <si>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</si>
  <si>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</si>
  <si>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</si>
  <si>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</si>
  <si>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</si>
  <si>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</si>
  <si>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</si>
  <si>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</si>
  <si>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</si>
  <si>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</si>
  <si>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</si>
  <si>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</si>
  <si>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</si>
  <si>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</si>
  <si>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</si>
  <si>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</si>
  <si>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</si>
  <si>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</si>
  <si>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</si>
  <si>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</si>
  <si>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</si>
  <si>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</si>
  <si>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</si>
  <si>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</si>
  <si>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</si>
  <si>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</si>
  <si>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</si>
  <si>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</si>
  <si>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</si>
  <si>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</si>
  <si>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</si>
  <si>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</si>
  <si>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</si>
  <si>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</si>
  <si>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</si>
  <si>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</si>
  <si>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</si>
  <si>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</si>
  <si>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</si>
  <si>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</si>
  <si>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</si>
  <si>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</si>
  <si>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</si>
  <si>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</si>
  <si>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</si>
  <si>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</si>
  <si>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</si>
  <si>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</si>
  <si>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</si>
  <si>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</si>
  <si>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</si>
  <si>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</si>
  <si>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</si>
  <si>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</si>
  <si>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</si>
  <si>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</si>
  <si>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</si>
  <si>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</si>
  <si>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</si>
  <si>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</si>
  <si>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</si>
  <si>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</si>
  <si>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</si>
  <si>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</si>
  <si>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</si>
  <si>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</si>
  <si>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</si>
  <si>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</si>
  <si>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</si>
  <si>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</si>
  <si>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</si>
  <si>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</si>
  <si>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</si>
  <si>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</si>
  <si>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</si>
  <si>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</si>
  <si>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</si>
  <si>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</si>
  <si>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</si>
  <si>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</si>
  <si>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</si>
  <si>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</si>
  <si>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</si>
  <si>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</si>
  <si>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</si>
  <si>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</si>
  <si>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</si>
  <si>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</si>
  <si>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</si>
  <si>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</si>
  <si>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</si>
  <si>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</si>
  <si>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</si>
  <si>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</si>
  <si>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</si>
  <si>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</si>
  <si>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</si>
  <si>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</si>
  <si>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</si>
  <si>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</si>
  <si>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</si>
  <si>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</si>
  <si>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</si>
  <si>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</si>
  <si>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</si>
  <si>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</si>
  <si>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</si>
  <si>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</si>
  <si>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</si>
  <si>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</si>
  <si>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</si>
  <si>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</si>
  <si>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</si>
  <si>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</si>
  <si>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</si>
  <si>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</si>
  <si>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</si>
  <si>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</si>
  <si>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</si>
  <si>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</si>
  <si>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</si>
  <si>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</si>
  <si>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</si>
  <si>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</si>
  <si>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</si>
  <si>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</si>
  <si>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</si>
  <si>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</si>
  <si>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</si>
  <si>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</si>
  <si>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</si>
  <si>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</si>
  <si>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</si>
  <si>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</si>
  <si>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</si>
  <si>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</si>
  <si>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</si>
  <si>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</si>
  <si>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</si>
  <si>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</si>
  <si>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</si>
  <si>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</si>
  <si>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</si>
  <si>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</si>
  <si>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</si>
  <si>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</si>
  <si>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</si>
  <si>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</si>
  <si>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</si>
  <si>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</si>
  <si>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</si>
  <si>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</si>
  <si>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</si>
  <si>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</si>
  <si>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</si>
  <si>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</si>
  <si>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</si>
  <si>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</si>
  <si>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</si>
  <si>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</si>
  <si>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</si>
  <si>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</si>
  <si>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</si>
  <si>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</si>
  <si>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</si>
  <si>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</si>
  <si>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</si>
  <si>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</si>
  <si>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</si>
  <si>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</si>
  <si>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</si>
  <si>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</si>
  <si>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</si>
  <si>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</si>
  <si>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</si>
  <si>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</si>
  <si>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</si>
  <si>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</si>
  <si>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</si>
  <si>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</si>
  <si>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</si>
  <si>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</si>
  <si>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</si>
  <si>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</si>
  <si>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</si>
  <si>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</si>
  <si>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</si>
  <si>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</si>
  <si>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</si>
  <si>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</si>
  <si>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</si>
  <si>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</si>
  <si>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</si>
  <si>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</si>
  <si>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</si>
  <si>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</si>
  <si>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</si>
  <si>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</si>
  <si>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</si>
  <si>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</si>
  <si>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</si>
  <si>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</si>
  <si>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</si>
  <si>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</si>
  <si>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</si>
  <si>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</si>
  <si>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</si>
  <si>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</si>
  <si>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</si>
  <si>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</si>
  <si>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</si>
  <si>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</si>
  <si>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</si>
  <si>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</si>
  <si>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</si>
  <si>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</si>
  <si>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</si>
  <si>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</si>
  <si>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</si>
  <si>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</si>
  <si>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</si>
  <si>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</si>
  <si>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</si>
  <si>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</si>
  <si>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</si>
  <si>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</si>
  <si>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</si>
  <si>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</si>
  <si>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</si>
  <si>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</si>
  <si>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</si>
  <si>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</si>
  <si>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</si>
  <si>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</si>
  <si>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</si>
  <si>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</si>
  <si>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</si>
  <si>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</si>
  <si>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</si>
  <si>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</si>
  <si>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</si>
  <si>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</si>
  <si>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</si>
  <si>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</si>
  <si>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</si>
  <si>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</si>
  <si>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</si>
  <si>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</si>
  <si>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</si>
  <si>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</si>
  <si>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</si>
  <si>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</si>
  <si>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</si>
  <si>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</si>
  <si>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</si>
  <si>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</si>
  <si>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</si>
  <si>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</si>
  <si>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</si>
  <si>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</si>
  <si>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</si>
  <si>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</si>
  <si>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</si>
  <si>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</si>
  <si>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</si>
  <si>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</si>
  <si>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</si>
  <si>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</si>
  <si>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</si>
  <si>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</si>
  <si>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</si>
  <si>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</si>
  <si>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</si>
  <si>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</si>
  <si>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</si>
  <si>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</si>
  <si>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</si>
  <si>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</si>
  <si>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</si>
  <si>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</si>
  <si>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</si>
  <si>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</si>
  <si>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</si>
  <si>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</si>
  <si>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</si>
  <si>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</si>
  <si>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</si>
  <si>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</si>
  <si>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</si>
  <si>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</si>
  <si>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</si>
  <si>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</si>
  <si>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</si>
  <si>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</si>
  <si>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</si>
  <si>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</si>
  <si>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</si>
  <si>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</si>
  <si>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</si>
  <si>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</si>
  <si>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</si>
  <si>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</si>
  <si>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</si>
  <si>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</si>
  <si>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</si>
  <si>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</si>
  <si>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</si>
  <si>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</si>
  <si>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</si>
  <si>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</si>
  <si>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</si>
  <si>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</si>
  <si>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</si>
  <si>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</si>
  <si>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</si>
  <si>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</si>
  <si>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</si>
  <si>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</si>
  <si>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</si>
  <si>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</si>
  <si>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</si>
  <si>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</si>
  <si>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</si>
  <si>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</si>
  <si>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</si>
  <si>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</si>
  <si>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</si>
  <si>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</si>
  <si>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</si>
  <si>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</si>
  <si>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</si>
  <si>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</si>
  <si>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</si>
  <si>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</si>
  <si>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</si>
  <si>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</si>
  <si>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</si>
  <si>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</si>
  <si>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</si>
  <si>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</si>
  <si>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</si>
  <si>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</si>
  <si>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</si>
  <si>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</si>
  <si>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</si>
  <si>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</si>
  <si>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</si>
  <si>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</si>
  <si>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</si>
  <si>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</si>
  <si>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</si>
  <si>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</si>
  <si>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</si>
  <si>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</si>
  <si>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</si>
  <si>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</si>
  <si>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</si>
  <si>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</si>
  <si>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</si>
  <si>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</si>
  <si>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</si>
  <si>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</si>
  <si>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</si>
  <si>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</si>
  <si>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</si>
  <si>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</si>
  <si>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</si>
  <si>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</si>
  <si>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</si>
  <si>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</si>
  <si>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</si>
  <si>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</si>
  <si>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</si>
  <si>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</si>
  <si>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</si>
  <si>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</si>
  <si>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</si>
  <si>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</si>
  <si>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</si>
  <si>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</si>
  <si>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</si>
  <si>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</si>
  <si>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</si>
  <si>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</si>
  <si>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</si>
  <si>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</si>
  <si>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</si>
  <si>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</si>
  <si>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</si>
  <si>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</si>
  <si>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</si>
  <si>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</si>
  <si>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</si>
  <si>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</si>
  <si>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</si>
  <si>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</si>
  <si>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</si>
  <si>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</si>
  <si>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</si>
  <si>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</si>
  <si>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</si>
  <si>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</si>
  <si>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</si>
  <si>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</si>
  <si>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</si>
  <si>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</si>
  <si>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</si>
  <si>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</si>
  <si>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</si>
  <si>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</si>
  <si>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</si>
  <si>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</si>
  <si>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</si>
  <si>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</si>
  <si>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</si>
  <si>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</si>
  <si>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</si>
  <si>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</si>
  <si>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</si>
  <si>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</si>
  <si>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</si>
  <si>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</si>
  <si>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</si>
  <si>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</si>
  <si>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</si>
  <si>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</si>
  <si>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</si>
  <si>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</si>
  <si>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</si>
  <si>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</si>
  <si>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</si>
  <si>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</si>
  <si>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</si>
  <si>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</si>
  <si>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</si>
  <si>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</si>
  <si>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</si>
  <si>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</si>
  <si>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</si>
  <si>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</si>
  <si>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</si>
  <si>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</si>
  <si>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</si>
  <si>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</si>
  <si>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</si>
  <si>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</si>
  <si>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</si>
  <si>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</si>
  <si>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</si>
  <si>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</si>
  <si>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</si>
  <si>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</si>
  <si>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</si>
  <si>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</si>
  <si>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</si>
  <si>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</si>
  <si>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</si>
  <si>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</si>
  <si>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</si>
  <si>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</si>
  <si>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</si>
  <si>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</si>
  <si>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</si>
  <si>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</si>
  <si>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</si>
  <si>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</si>
  <si>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</si>
  <si>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</si>
  <si>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</si>
  <si>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</si>
  <si>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</si>
  <si>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</si>
  <si>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</si>
  <si>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</si>
  <si>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</si>
  <si>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</si>
  <si>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</si>
  <si>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</si>
  <si>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</si>
  <si>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</si>
  <si>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</si>
  <si>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</si>
  <si>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</si>
  <si>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</si>
  <si>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</si>
  <si>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</si>
  <si>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</si>
  <si>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</si>
  <si>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</si>
  <si>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</si>
  <si>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</si>
  <si>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</si>
  <si>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</si>
  <si>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</si>
  <si>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</si>
  <si>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</si>
  <si>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</si>
  <si>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</si>
  <si>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</si>
  <si>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</si>
  <si>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</si>
  <si>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</si>
  <si>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</si>
  <si>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</si>
  <si>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</si>
  <si>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</si>
  <si>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</si>
  <si>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</si>
  <si>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</si>
  <si>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</si>
  <si>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</si>
  <si>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</si>
  <si>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</si>
  <si>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</si>
  <si>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</si>
  <si>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</si>
  <si>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</si>
  <si>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</si>
  <si>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</si>
  <si>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</si>
  <si>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</si>
  <si>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</si>
  <si>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</si>
  <si>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</si>
  <si>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</si>
  <si>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</si>
  <si>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</si>
  <si>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</si>
  <si>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</si>
  <si>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</si>
  <si>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</si>
  <si>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</si>
  <si>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</si>
  <si>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</si>
  <si>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</si>
  <si>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</si>
  <si>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</si>
  <si>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</si>
  <si>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</si>
  <si>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</si>
  <si>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</si>
  <si>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</si>
  <si>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</si>
  <si>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</si>
  <si>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</si>
  <si>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</si>
  <si>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</si>
  <si>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</si>
  <si>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</si>
  <si>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</si>
  <si>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</si>
  <si>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</si>
  <si>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</si>
  <si>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</si>
  <si>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</si>
  <si>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</si>
  <si>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</si>
  <si>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</si>
  <si>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</si>
  <si>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</si>
  <si>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</si>
  <si>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</si>
  <si>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</si>
  <si>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</si>
  <si>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</si>
  <si>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</si>
  <si>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</si>
  <si>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</si>
  <si>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</si>
  <si>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</si>
  <si>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</si>
  <si>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</si>
  <si>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</si>
  <si>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</si>
  <si>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</si>
  <si>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</si>
  <si>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</si>
  <si>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</si>
  <si>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</si>
  <si>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</si>
  <si>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</si>
  <si>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</si>
  <si>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</si>
  <si>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</si>
  <si>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</si>
  <si>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</si>
  <si>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</si>
  <si>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</si>
  <si>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</si>
  <si>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</si>
  <si>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</si>
  <si>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</si>
  <si>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</si>
  <si>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</si>
  <si>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</si>
  <si>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</si>
  <si>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</si>
  <si>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</si>
  <si>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</si>
  <si>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</si>
  <si>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</si>
  <si>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</si>
  <si>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</si>
  <si>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</si>
  <si>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</si>
  <si>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</si>
  <si>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</si>
  <si>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</si>
  <si>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</si>
  <si>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</si>
  <si>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</si>
  <si>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</si>
  <si>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</si>
  <si>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</si>
  <si>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</si>
  <si>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</si>
  <si>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</si>
  <si>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</si>
  <si>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</si>
  <si>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</si>
  <si>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</si>
  <si>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</si>
  <si>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</si>
  <si>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</si>
  <si>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</si>
  <si>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</si>
  <si>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</si>
  <si>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</si>
  <si>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</si>
  <si>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</si>
  <si>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</si>
  <si>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</si>
  <si>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</si>
  <si>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</si>
  <si>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</si>
  <si>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</si>
  <si>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</si>
  <si>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</si>
  <si>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</si>
  <si>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</si>
  <si>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</si>
  <si>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</si>
  <si>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</si>
  <si>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</si>
  <si>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</si>
  <si>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</si>
  <si>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</si>
  <si>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</si>
  <si>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</si>
  <si>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</si>
  <si>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</si>
  <si>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</si>
  <si>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</si>
  <si>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</si>
  <si>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</si>
  <si>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</si>
  <si>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</si>
  <si>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</si>
  <si>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</si>
  <si>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</si>
  <si>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</si>
  <si>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</si>
  <si>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</si>
  <si>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</si>
  <si>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</si>
  <si>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</si>
  <si>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</si>
  <si>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</si>
  <si>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</si>
  <si>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</si>
  <si>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</si>
  <si>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</si>
  <si>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</si>
  <si>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</si>
  <si>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</si>
  <si>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</si>
  <si>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</si>
  <si>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</si>
  <si>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</si>
  <si>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</si>
  <si>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</si>
  <si>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</si>
  <si>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</si>
  <si>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</si>
  <si>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</si>
  <si>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</si>
  <si>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</si>
  <si>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</si>
  <si>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</si>
  <si>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</si>
  <si>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</si>
  <si>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</si>
  <si>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</si>
  <si>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</si>
  <si>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</si>
  <si>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</si>
  <si>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</si>
  <si>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</si>
  <si>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</si>
  <si>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</si>
  <si>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</si>
  <si>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</si>
  <si>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</si>
  <si>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</si>
  <si>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</si>
  <si>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</si>
  <si>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</si>
  <si>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</si>
  <si>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</si>
  <si>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</si>
  <si>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</si>
  <si>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</si>
  <si>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</si>
  <si>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</si>
  <si>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</si>
  <si>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</si>
  <si>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</si>
  <si>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</si>
  <si>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</si>
  <si>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</si>
  <si>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</si>
  <si>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</si>
  <si>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</si>
  <si>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</si>
  <si>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</si>
  <si>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</si>
  <si>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</si>
  <si>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</si>
  <si>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</si>
  <si>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</si>
  <si>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</si>
  <si>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</si>
  <si>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</si>
  <si>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</si>
  <si>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</si>
  <si>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</si>
  <si>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</si>
  <si>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</si>
  <si>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</si>
  <si>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</si>
  <si>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</si>
  <si>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</si>
  <si>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</si>
  <si>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</si>
  <si>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</si>
  <si>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</si>
  <si>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</si>
  <si>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</si>
  <si>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</si>
  <si>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</si>
  <si>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</si>
  <si>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</si>
  <si>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</si>
  <si>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</si>
  <si>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</si>
  <si>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</si>
  <si>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</si>
  <si>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</si>
  <si>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</si>
  <si>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</si>
  <si>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</si>
  <si>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</si>
  <si>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</si>
  <si>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</si>
  <si>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</si>
  <si>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</si>
  <si>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</si>
  <si>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</si>
  <si>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</si>
  <si>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</si>
  <si>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</si>
  <si>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</si>
  <si>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</si>
  <si>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</si>
  <si>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</si>
  <si>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</si>
  <si>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</si>
  <si>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</si>
  <si>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</si>
  <si>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</si>
  <si>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</si>
  <si>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</si>
  <si>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</si>
  <si>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</si>
  <si>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</si>
  <si>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</si>
  <si>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</si>
  <si>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</si>
  <si>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</si>
  <si>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</si>
  <si>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</si>
  <si>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</si>
  <si>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</si>
  <si>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</si>
  <si>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</si>
  <si>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</si>
  <si>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</si>
  <si>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</si>
  <si>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</si>
  <si>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</si>
  <si>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</si>
  <si>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</si>
  <si>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</si>
  <si>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</si>
  <si>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</si>
  <si>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</si>
  <si>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</si>
  <si>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</si>
  <si>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</si>
  <si>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</si>
  <si>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</si>
  <si>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</si>
  <si>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</si>
  <si>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</si>
  <si>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</si>
  <si>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</si>
  <si>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</si>
  <si>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</si>
  <si>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</si>
  <si>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</si>
  <si>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</si>
  <si>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</si>
  <si>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</si>
  <si>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</si>
  <si>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</si>
  <si>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</si>
  <si>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</si>
  <si>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</si>
  <si>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</si>
  <si>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</si>
  <si>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</si>
  <si>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</si>
  <si>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</si>
  <si>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</si>
  <si>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</si>
  <si>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</si>
  <si>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</si>
  <si>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</si>
  <si>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</si>
  <si>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</si>
  <si>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</si>
  <si>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</si>
  <si>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</si>
  <si>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</si>
  <si>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</si>
  <si>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</si>
  <si>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</si>
  <si>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</si>
  <si>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</si>
  <si>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</si>
  <si>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</si>
  <si>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</si>
  <si>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</si>
  <si>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</si>
  <si>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</si>
  <si>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</si>
  <si>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</si>
  <si>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</si>
  <si>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</si>
  <si>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</si>
  <si>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</si>
  <si>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</si>
  <si>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</si>
  <si>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</si>
  <si>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</si>
  <si>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</si>
  <si>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</si>
  <si>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</si>
  <si>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</si>
  <si>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</si>
  <si>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</si>
  <si>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</si>
  <si>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</si>
  <si>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</si>
  <si>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</si>
  <si>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</si>
  <si>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</si>
  <si>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</si>
  <si>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</si>
  <si>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</si>
  <si>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</si>
  <si>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</si>
  <si>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</si>
  <si>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</si>
  <si>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</si>
  <si>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</si>
  <si>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</si>
  <si>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</si>
  <si>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</si>
  <si>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</si>
  <si>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</si>
  <si>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</si>
  <si>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</si>
  <si>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</si>
  <si>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</si>
  <si>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</si>
  <si>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</si>
  <si>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</si>
  <si>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</si>
  <si>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</si>
  <si>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</si>
  <si>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</si>
  <si>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</si>
  <si>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</si>
  <si>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</si>
  <si>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</si>
  <si>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</si>
  <si>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</si>
  <si>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</si>
  <si>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</si>
  <si>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</si>
  <si>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</si>
  <si>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</si>
  <si>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</si>
  <si>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</si>
  <si>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</si>
  <si>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</si>
  <si>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</si>
  <si>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</si>
  <si>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</si>
  <si>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</si>
  <si>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</si>
  <si>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</si>
  <si>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</si>
  <si>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</si>
  <si>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</si>
  <si>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</si>
  <si>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</si>
  <si>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</si>
  <si>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</si>
  <si>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</si>
  <si>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</si>
  <si>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</si>
  <si>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</si>
  <si>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</si>
  <si>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</si>
  <si>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</si>
  <si>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</si>
  <si>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</si>
  <si>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</si>
  <si>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</si>
  <si>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</si>
  <si>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</si>
  <si>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</si>
  <si>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</si>
  <si>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</si>
  <si>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</si>
  <si>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</si>
  <si>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</si>
  <si>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</si>
  <si>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</si>
  <si>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</si>
  <si>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</si>
  <si>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</si>
  <si>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</si>
  <si>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</si>
  <si>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</si>
  <si>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</si>
  <si>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</si>
  <si>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</si>
  <si>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</si>
  <si>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</si>
  <si>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</si>
  <si>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</si>
  <si>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</si>
  <si>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</si>
  <si>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</si>
  <si>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</si>
  <si>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</si>
  <si>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</si>
  <si>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</si>
  <si>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</si>
  <si>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</si>
  <si>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</si>
  <si>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</si>
  <si>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</si>
  <si>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</si>
  <si>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</si>
  <si>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</si>
  <si>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</si>
  <si>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</si>
  <si>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</si>
  <si>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</si>
  <si>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</si>
  <si>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</si>
  <si>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</si>
  <si>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</si>
  <si>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</si>
  <si>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</si>
  <si>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</si>
  <si>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</si>
  <si>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</si>
  <si>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</si>
  <si>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</si>
  <si>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</si>
  <si>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</si>
  <si>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</si>
  <si>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</si>
  <si>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</si>
  <si>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</si>
  <si>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</si>
  <si>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</si>
  <si>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</si>
  <si>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</si>
  <si>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</si>
  <si>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</si>
  <si>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</si>
  <si>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</si>
  <si>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</si>
  <si>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</si>
  <si>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</si>
  <si>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</si>
  <si>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</si>
  <si>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</si>
  <si>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</si>
  <si>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</si>
  <si>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</si>
  <si>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</si>
  <si>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</si>
  <si>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</si>
  <si>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</si>
  <si>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</si>
  <si>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</si>
  <si>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</si>
  <si>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</si>
  <si>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</si>
  <si>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</si>
  <si>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</si>
  <si>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</si>
  <si>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</si>
  <si>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</si>
  <si>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</si>
  <si>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</si>
  <si>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</si>
  <si>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</si>
  <si>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</si>
  <si>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</si>
  <si>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</si>
  <si>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</si>
  <si>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</si>
  <si>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</si>
  <si>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</si>
  <si>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</si>
  <si>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</si>
  <si>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</si>
  <si>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</si>
  <si>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</si>
  <si>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</si>
  <si>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</si>
  <si>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</si>
  <si>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</si>
  <si>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</si>
  <si>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</si>
  <si>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</si>
  <si>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</si>
  <si>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</si>
  <si>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</si>
  <si>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</si>
  <si>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</si>
  <si>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</si>
  <si>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</si>
  <si>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</si>
  <si>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</si>
  <si>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</si>
  <si>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</si>
  <si>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</si>
  <si>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</si>
  <si>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</si>
  <si>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</si>
  <si>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</si>
  <si>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</si>
  <si>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</si>
  <si>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</si>
  <si>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</si>
  <si>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</si>
  <si>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</si>
  <si>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</si>
  <si>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</si>
  <si>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</si>
  <si>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</si>
  <si>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</si>
  <si>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</si>
  <si>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</si>
  <si>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</si>
  <si>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</si>
  <si>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</si>
  <si>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</si>
  <si>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</si>
  <si>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</si>
  <si>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</si>
  <si>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</si>
  <si>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</si>
  <si>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</si>
  <si>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</si>
  <si>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</si>
  <si>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</si>
  <si>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</si>
  <si>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</si>
  <si>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</si>
  <si>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</si>
  <si>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</si>
  <si>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</si>
  <si>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</si>
  <si>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</si>
  <si>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</si>
  <si>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</si>
  <si>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</si>
  <si>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</si>
  <si>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</si>
  <si>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</si>
  <si>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</si>
  <si>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</si>
  <si>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</si>
  <si>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</si>
  <si>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</si>
  <si>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</si>
  <si>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</si>
  <si>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</si>
  <si>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</si>
  <si>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</si>
  <si>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</si>
  <si>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</si>
  <si>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</si>
  <si>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</si>
  <si>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</si>
  <si>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</si>
  <si>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</si>
  <si>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</si>
  <si>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</si>
  <si>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</si>
  <si>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</si>
  <si>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</si>
  <si>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</si>
  <si>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</si>
  <si>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</si>
  <si>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</si>
  <si>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</si>
  <si>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</si>
  <si>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</si>
  <si>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</si>
  <si>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</si>
  <si>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</si>
  <si>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</si>
  <si>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</si>
  <si>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</si>
  <si>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</si>
  <si>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</si>
  <si>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</si>
  <si>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</si>
  <si>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</si>
  <si>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</si>
  <si>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</si>
  <si>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</si>
  <si>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</si>
  <si>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</si>
  <si>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</si>
  <si>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</si>
  <si>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</si>
  <si>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</si>
  <si>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</si>
  <si>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</si>
  <si>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</si>
  <si>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</si>
  <si>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</si>
  <si>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</si>
  <si>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</si>
  <si>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</si>
  <si>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</si>
  <si>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</si>
  <si>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</si>
  <si>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</si>
  <si>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</si>
  <si>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</si>
  <si>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</si>
  <si>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</si>
  <si>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</si>
  <si>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</si>
  <si>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</si>
  <si>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</si>
  <si>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</si>
  <si>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</si>
  <si>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</si>
  <si>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</si>
  <si>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</si>
  <si>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</si>
  <si>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</si>
  <si>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</si>
  <si>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</si>
  <si>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</si>
  <si>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</si>
  <si>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</si>
  <si>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</si>
  <si>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</si>
  <si>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</si>
  <si>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</si>
  <si>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</si>
  <si>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</si>
  <si>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</si>
  <si>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</si>
  <si>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</si>
  <si>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</si>
  <si>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</si>
  <si>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</si>
  <si>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</si>
  <si>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</si>
  <si>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</si>
  <si>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</si>
  <si>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</si>
  <si>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</si>
  <si>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</si>
  <si>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</si>
  <si>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</si>
  <si>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</si>
  <si>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</si>
  <si>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</si>
  <si>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</si>
  <si>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</si>
  <si>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</si>
  <si>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</si>
  <si>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</si>
  <si>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</si>
  <si>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</si>
  <si>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</si>
  <si>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</si>
  <si>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</si>
  <si>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</si>
  <si>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</si>
  <si>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</si>
  <si>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</si>
  <si>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</si>
  <si>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</si>
  <si>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</si>
  <si>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</si>
  <si>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</si>
  <si>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</si>
  <si>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</si>
  <si>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</si>
  <si>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</si>
  <si>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</si>
  <si>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</si>
  <si>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</si>
  <si>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</si>
  <si>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</si>
  <si>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</si>
  <si>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</si>
  <si>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</si>
  <si>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</si>
  <si>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</si>
  <si>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</si>
  <si>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</si>
  <si>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</si>
  <si>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</si>
  <si>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</si>
  <si>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</si>
  <si>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</si>
  <si>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</si>
  <si>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</si>
  <si>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</si>
  <si>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</si>
  <si>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</si>
  <si>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</si>
  <si>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</si>
  <si>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</si>
  <si>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</si>
  <si>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</si>
  <si>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</si>
  <si>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</si>
  <si>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</si>
  <si>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</si>
  <si>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</si>
  <si>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</si>
  <si>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</si>
  <si>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</si>
  <si>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</si>
  <si>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</si>
  <si>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</si>
  <si>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</si>
  <si>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</si>
  <si>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</si>
  <si>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</si>
  <si>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</si>
  <si>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</si>
  <si>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</si>
  <si>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</si>
  <si>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</si>
  <si>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</si>
  <si>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</si>
  <si>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</si>
  <si>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</si>
  <si>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</si>
  <si>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</si>
  <si>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</si>
  <si>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</si>
  <si>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</si>
  <si>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</si>
  <si>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</si>
  <si>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</si>
  <si>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</si>
  <si>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</si>
  <si>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</si>
  <si>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</si>
  <si>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</si>
  <si>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</si>
  <si>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</si>
  <si>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</si>
  <si>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</si>
  <si>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</si>
  <si>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</si>
  <si>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</si>
  <si>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</si>
  <si>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</si>
  <si>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</si>
  <si>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</si>
  <si>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</si>
  <si>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</si>
  <si>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</si>
  <si>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</si>
  <si>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</si>
  <si>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</si>
  <si>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</si>
  <si>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</si>
  <si>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</si>
  <si>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</si>
  <si>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</si>
  <si>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</si>
  <si>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</si>
  <si>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</si>
  <si>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</si>
  <si>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</si>
  <si>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</si>
  <si>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</si>
  <si>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</si>
  <si>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</si>
  <si>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</si>
  <si>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</si>
  <si>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</si>
  <si>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</si>
  <si>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</si>
  <si>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</si>
  <si>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</si>
  <si>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</si>
  <si>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</si>
  <si>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</si>
  <si>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</si>
  <si>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</si>
  <si>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</si>
  <si>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</si>
  <si>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</si>
  <si>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</si>
  <si>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</si>
  <si>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</si>
  <si>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</si>
  <si>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</si>
  <si>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</si>
  <si>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</si>
  <si>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</si>
  <si>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</si>
  <si>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</si>
  <si>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</si>
  <si>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</si>
  <si>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</si>
  <si>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</si>
  <si>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</si>
  <si>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</si>
  <si>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</si>
  <si>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</si>
  <si>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</si>
  <si>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</si>
  <si>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</si>
  <si>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</si>
  <si>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</si>
  <si>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</si>
  <si>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</si>
  <si>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</si>
  <si>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</si>
  <si>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</si>
  <si>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</si>
  <si>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</si>
  <si>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</si>
  <si>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</si>
  <si>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</si>
  <si>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</si>
  <si>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</si>
  <si>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</si>
  <si>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</si>
  <si>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</si>
  <si>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</si>
  <si>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</si>
  <si>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</si>
  <si>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</si>
  <si>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</si>
  <si>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</si>
  <si>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</si>
  <si>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</si>
  <si>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</si>
  <si>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</si>
  <si>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</si>
  <si>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</si>
  <si>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</si>
  <si>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</si>
  <si>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</si>
  <si>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</si>
  <si>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</si>
  <si>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</si>
  <si>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</si>
  <si>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</si>
  <si>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</si>
  <si>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</si>
  <si>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</si>
  <si>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</si>
  <si>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</si>
  <si>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</si>
  <si>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</si>
  <si>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</si>
  <si>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</si>
  <si>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</si>
  <si>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</si>
  <si>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</si>
  <si>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</si>
  <si>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</si>
  <si>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</si>
  <si>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</si>
  <si>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</si>
  <si>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</si>
  <si>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</si>
  <si>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</si>
  <si>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</si>
  <si>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</si>
  <si>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</si>
  <si>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</si>
  <si>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</si>
  <si>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</si>
  <si>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</si>
  <si>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</si>
  <si>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</si>
  <si>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</si>
  <si>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</si>
  <si>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</si>
  <si>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</si>
  <si>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</si>
  <si>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</si>
  <si>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</si>
  <si>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</si>
  <si>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</si>
  <si>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</si>
  <si>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</si>
  <si>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</si>
  <si>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</si>
  <si>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</si>
  <si>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Ascendant Order Hideout</t>
  </si>
  <si>
    <t>Seaveil Spire</t>
  </si>
  <si>
    <t>Sword's Rest Isle</t>
  </si>
  <si>
    <t>Sareloth Grotto</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</si>
  <si>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</si>
  <si>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</si>
  <si>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</si>
  <si>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</si>
  <si>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</si>
  <si>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</si>
  <si>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</si>
  <si>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</si>
  <si>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</si>
  <si>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</si>
  <si>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</si>
  <si>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</si>
  <si>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</si>
  <si>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</si>
  <si>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</si>
  <si>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</si>
  <si>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</si>
  <si>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</si>
  <si>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</si>
  <si>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</si>
  <si>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</si>
  <si>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</si>
  <si>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</si>
  <si>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</si>
  <si>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</si>
  <si>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</si>
  <si>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</si>
  <si>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</si>
  <si>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</si>
  <si>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</si>
  <si>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</si>
  <si>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</si>
  <si>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</si>
  <si>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</si>
  <si>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</si>
  <si>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</si>
  <si>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</si>
  <si>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</si>
  <si>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</si>
  <si>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</si>
  <si>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</si>
  <si>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</si>
  <si>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</si>
  <si>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</si>
  <si>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</si>
  <si>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</si>
  <si>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</si>
  <si>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</si>
  <si>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</si>
  <si>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</si>
  <si>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</si>
  <si>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</si>
  <si>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</si>
  <si>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</si>
  <si>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</si>
  <si>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</si>
  <si>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</si>
  <si>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</si>
  <si>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</si>
  <si>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</si>
  <si>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</si>
  <si>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</si>
  <si>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</si>
  <si>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</si>
  <si>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</si>
  <si>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</si>
  <si>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</si>
  <si>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</si>
  <si>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</si>
  <si>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</si>
  <si>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</si>
  <si>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</si>
  <si>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</si>
  <si>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</si>
  <si>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</si>
  <si>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</si>
  <si>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</si>
  <si>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</si>
  <si>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</si>
  <si>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</si>
  <si>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</si>
  <si>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</si>
  <si>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</si>
  <si>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</si>
  <si>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</si>
  <si>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</si>
  <si>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</si>
  <si>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</si>
  <si>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</si>
  <si>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</si>
  <si>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</si>
  <si>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</si>
  <si>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</si>
  <si>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</si>
  <si>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</si>
  <si>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</si>
  <si>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</si>
  <si>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</si>
  <si>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</si>
  <si>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</si>
  <si>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</si>
  <si>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</si>
  <si>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</si>
  <si>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</si>
  <si>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</si>
  <si>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</si>
  <si>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</si>
  <si>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</si>
  <si>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</si>
  <si>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</si>
  <si>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</si>
  <si>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</si>
  <si>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</si>
  <si>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</si>
  <si>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</si>
  <si>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</si>
  <si>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</si>
  <si>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</si>
  <si>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</si>
  <si>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</si>
  <si>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</si>
  <si>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</si>
  <si>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</si>
  <si>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</si>
  <si>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</si>
  <si>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</si>
  <si>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</si>
  <si>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</si>
  <si>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</si>
  <si>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</si>
  <si>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</si>
  <si>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</si>
  <si>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</si>
  <si>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</si>
  <si>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</si>
  <si>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</si>
  <si>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</si>
  <si>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</si>
  <si>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</si>
  <si>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</si>
  <si>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</si>
  <si>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</si>
  <si>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</si>
  <si>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</si>
  <si>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</si>
  <si>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</si>
  <si>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</si>
  <si>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</si>
  <si>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</si>
  <si>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</si>
  <si>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</si>
  <si>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</si>
  <si>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</si>
  <si>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</si>
  <si>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</si>
  <si>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</si>
  <si>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</si>
  <si>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</si>
  <si>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</si>
  <si>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</si>
  <si>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</si>
  <si>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</si>
  <si>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</si>
  <si>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</si>
  <si>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</si>
  <si>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</si>
  <si>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</si>
  <si>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</si>
  <si>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</si>
  <si>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</si>
  <si>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</si>
  <si>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</si>
  <si>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</si>
  <si>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</si>
  <si>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</si>
  <si>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</si>
  <si>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</si>
  <si>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</si>
  <si>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</si>
  <si>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</si>
  <si>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</si>
  <si>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</si>
  <si>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</si>
  <si>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</si>
  <si>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</si>
  <si>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</si>
  <si>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</si>
  <si>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</si>
  <si>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</si>
  <si>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</si>
  <si>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</si>
  <si>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</si>
  <si>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</si>
  <si>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</si>
  <si>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</si>
  <si>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</si>
  <si>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</si>
  <si>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</si>
  <si>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</si>
  <si>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</si>
  <si>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</si>
  <si>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</si>
  <si>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</si>
  <si>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</si>
  <si>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</si>
  <si>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</si>
  <si>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</si>
  <si>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</si>
  <si>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</si>
  <si>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</si>
  <si>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</si>
  <si>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</si>
  <si>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</si>
  <si>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</si>
  <si>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</si>
  <si>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</si>
  <si>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</si>
  <si>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</si>
  <si>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</si>
  <si>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</si>
  <si>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</si>
  <si>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</si>
  <si>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</si>
  <si>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</si>
  <si>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</si>
  <si>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</si>
  <si>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</si>
  <si>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</si>
  <si>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</si>
  <si>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</si>
  <si>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</si>
  <si>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</si>
  <si>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</si>
  <si>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</si>
  <si>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</si>
  <si>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</si>
  <si>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</si>
  <si>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</si>
  <si>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</si>
  <si>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</si>
  <si>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</si>
  <si>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</si>
  <si>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</si>
  <si>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</si>
  <si>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</si>
  <si>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</si>
  <si>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</si>
  <si>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</si>
  <si>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</si>
  <si>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</si>
  <si>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</si>
  <si>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</si>
  <si>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</si>
  <si>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</si>
  <si>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</si>
  <si>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</si>
  <si>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</si>
  <si>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</si>
  <si>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</si>
  <si>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</si>
  <si>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</si>
  <si>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</si>
  <si>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</si>
  <si>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</si>
  <si>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</si>
  <si>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</si>
  <si>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</si>
  <si>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</si>
  <si>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</si>
  <si>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</si>
  <si>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</si>
  <si>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</si>
  <si>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</si>
  <si>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</si>
  <si>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</si>
  <si>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</si>
  <si>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</si>
  <si>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</si>
  <si>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</si>
  <si>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</si>
  <si>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</si>
  <si>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</si>
  <si>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</si>
  <si>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</si>
  <si>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</si>
  <si>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</si>
  <si>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</si>
  <si>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</si>
  <si>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</si>
  <si>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</si>
  <si>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</si>
  <si>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</si>
  <si>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</si>
  <si>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</si>
  <si>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</si>
  <si>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</si>
  <si>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</si>
  <si>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</si>
  <si>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</si>
  <si>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</si>
  <si>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</si>
  <si>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</si>
  <si>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</si>
  <si>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</si>
  <si>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</si>
  <si>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</si>
  <si>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</si>
  <si>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</si>
  <si>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</si>
  <si>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</si>
  <si>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</si>
  <si>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</si>
  <si>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</si>
  <si>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</si>
  <si>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</si>
  <si>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</si>
  <si>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</si>
  <si>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</si>
  <si>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</si>
  <si>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</si>
  <si>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</si>
  <si>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</si>
  <si>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</si>
  <si>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</si>
  <si>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</si>
  <si>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</si>
  <si>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</si>
  <si>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</si>
  <si>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</si>
  <si>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</si>
  <si>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</si>
  <si>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</si>
  <si>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</si>
  <si>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</si>
  <si>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</si>
  <si>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</si>
  <si>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</si>
  <si>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</si>
  <si>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</si>
  <si>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</si>
  <si>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</si>
  <si>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</si>
  <si>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</si>
  <si>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</si>
  <si>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</si>
  <si>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</si>
  <si>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</si>
  <si>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</si>
  <si>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</si>
  <si>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</si>
  <si>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</si>
  <si>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</si>
  <si>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</si>
  <si>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</si>
  <si>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</si>
  <si>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</si>
  <si>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</si>
  <si>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</si>
  <si>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</si>
  <si>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</si>
  <si>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</si>
  <si>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</si>
  <si>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</si>
  <si>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</si>
  <si>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</si>
  <si>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</si>
  <si>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</si>
  <si>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</si>
  <si>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</si>
  <si>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</si>
  <si>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</si>
  <si>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</si>
  <si>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</si>
  <si>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</si>
  <si>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</si>
  <si>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</si>
  <si>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</si>
  <si>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</si>
  <si>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</si>
  <si>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</si>
  <si>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</si>
  <si>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</si>
  <si>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</si>
  <si>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</si>
  <si>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</si>
  <si>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</si>
  <si>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</si>
  <si>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</si>
  <si>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</si>
  <si>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</si>
  <si>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</si>
  <si>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</si>
  <si>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</si>
  <si>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</si>
  <si>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</si>
  <si>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</si>
  <si>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</si>
  <si>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</si>
  <si>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</si>
  <si>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</si>
  <si>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</si>
  <si>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</si>
  <si>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</si>
  <si>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</si>
  <si>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</si>
  <si>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</si>
  <si>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</si>
  <si>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</si>
  <si>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</si>
  <si>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</si>
  <si>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</si>
  <si>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</si>
  <si>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</si>
  <si>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</si>
  <si>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</si>
  <si>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</si>
  <si>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</si>
  <si>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</si>
  <si>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</si>
  <si>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</si>
  <si>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</si>
  <si>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</si>
  <si>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</si>
  <si>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</si>
  <si>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</si>
  <si>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</si>
  <si>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</si>
  <si>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</si>
  <si>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</si>
  <si>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</si>
  <si>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</si>
  <si>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</si>
  <si>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</si>
  <si>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</si>
  <si>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</si>
  <si>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</si>
  <si>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</si>
  <si>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</si>
  <si>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</si>
  <si>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</si>
  <si>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</si>
  <si>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</si>
  <si>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</si>
  <si>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</si>
  <si>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</si>
  <si>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</si>
  <si>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</si>
  <si>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</si>
  <si>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</si>
  <si>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</si>
  <si>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</si>
  <si>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</si>
  <si>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</si>
  <si>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</si>
  <si>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</si>
  <si>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</si>
  <si>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</si>
  <si>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</si>
  <si>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</si>
  <si>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</si>
  <si>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</si>
  <si>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</si>
  <si>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</si>
  <si>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</si>
  <si>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</si>
  <si>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</si>
  <si>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</si>
  <si>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</si>
  <si>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</si>
  <si>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</si>
  <si>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</si>
  <si>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</si>
  <si>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</si>
  <si>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</si>
  <si>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</si>
  <si>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</si>
  <si>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</si>
  <si>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</si>
  <si>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</si>
  <si>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</si>
  <si>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</si>
  <si>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</si>
  <si>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</si>
  <si>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</si>
  <si>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</si>
  <si>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</si>
  <si>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</si>
  <si>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</si>
  <si>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</si>
  <si>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</si>
  <si>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</si>
  <si>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</si>
  <si>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</si>
  <si>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</si>
  <si>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</si>
  <si>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</si>
  <si>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</si>
  <si>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</si>
  <si>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</si>
  <si>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</si>
  <si>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</si>
  <si>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</si>
  <si>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</si>
  <si>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</si>
  <si>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</si>
  <si>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</si>
  <si>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</si>
  <si>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</si>
  <si>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</si>
  <si>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</si>
  <si>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</si>
  <si>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</si>
  <si>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</si>
  <si>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</si>
  <si>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</si>
  <si>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</si>
  <si>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</si>
  <si>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</si>
  <si>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</si>
  <si>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</si>
  <si>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</si>
  <si>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</si>
  <si>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</si>
  <si>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</si>
  <si>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</si>
  <si>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</si>
  <si>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</si>
  <si>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</si>
  <si>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</si>
  <si>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</si>
  <si>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</si>
  <si>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</si>
  <si>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</si>
  <si>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</si>
  <si>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</si>
  <si>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</si>
  <si>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</si>
  <si>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</si>
  <si>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</si>
  <si>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</si>
  <si>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</si>
  <si>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</si>
  <si>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</si>
  <si>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</si>
  <si>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</si>
  <si>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</si>
  <si>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</si>
  <si>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</si>
  <si>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</si>
  <si>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</si>
  <si>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</si>
  <si>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</si>
  <si>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</si>
  <si>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</si>
  <si>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</si>
  <si>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</si>
  <si>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</si>
  <si>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</si>
  <si>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</si>
  <si>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</si>
  <si>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</si>
  <si>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</si>
  <si>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</si>
  <si>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</si>
  <si>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</si>
  <si>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</si>
  <si>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</si>
  <si>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</si>
  <si>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</si>
  <si>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</si>
  <si>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</si>
  <si>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</si>
  <si>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</si>
  <si>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</si>
  <si>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</si>
  <si>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</si>
  <si>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</si>
  <si>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</si>
  <si>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</si>
  <si>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</si>
  <si>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</si>
  <si>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</si>
  <si>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</si>
  <si>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</si>
  <si>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</si>
  <si>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</si>
  <si>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</si>
  <si>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</si>
  <si>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</si>
  <si>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</si>
  <si>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</si>
  <si>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</si>
  <si>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</si>
  <si>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</si>
  <si>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</si>
  <si>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</si>
  <si>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</si>
  <si>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</si>
  <si>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</si>
  <si>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</si>
  <si>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</si>
  <si>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</si>
  <si>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</si>
  <si>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</si>
  <si>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</si>
  <si>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</si>
  <si>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</si>
  <si>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</si>
  <si>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</si>
  <si>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</si>
  <si>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</si>
  <si>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</si>
  <si>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</si>
  <si>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</si>
  <si>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</si>
  <si>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</si>
  <si>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</si>
  <si>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</si>
  <si>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</si>
  <si>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</si>
  <si>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</si>
  <si>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</si>
  <si>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</si>
  <si>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</si>
  <si>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</si>
  <si>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</si>
  <si>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</si>
  <si>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</si>
  <si>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</si>
  <si>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</si>
  <si>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</si>
  <si>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</si>
  <si>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</si>
  <si>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</si>
  <si>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</si>
  <si>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</si>
  <si>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</si>
  <si>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</si>
  <si>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</si>
  <si>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</si>
  <si>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</si>
  <si>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</si>
  <si>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</si>
  <si>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</si>
  <si>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</si>
  <si>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</si>
  <si>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</si>
  <si>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</si>
  <si>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</si>
  <si>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</si>
  <si>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</si>
  <si>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</si>
  <si>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</si>
  <si>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</si>
  <si>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</si>
  <si>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</si>
  <si>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</si>
  <si>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</si>
  <si>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</si>
  <si>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</si>
  <si>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</si>
  <si>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</si>
  <si>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</si>
  <si>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</si>
  <si>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</si>
  <si>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</si>
  <si>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</si>
  <si>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</si>
  <si>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</si>
  <si>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</si>
  <si>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</si>
  <si>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</si>
  <si>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</si>
  <si>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</si>
  <si>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</si>
  <si>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</si>
  <si>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</si>
  <si>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</si>
  <si>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</si>
  <si>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</si>
  <si>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</si>
  <si>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</si>
  <si>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</si>
  <si>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</si>
  <si>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</si>
  <si>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</si>
  <si>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</si>
  <si>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</si>
  <si>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</si>
  <si>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</si>
  <si>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</si>
  <si>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</si>
  <si>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</si>
  <si>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</si>
  <si>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</si>
  <si>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</si>
  <si>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</si>
  <si>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</si>
  <si>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</si>
  <si>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</si>
  <si>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</si>
  <si>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</si>
  <si>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</si>
  <si>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</si>
  <si>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</si>
  <si>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</si>
  <si>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</si>
  <si>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</si>
  <si>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</si>
  <si>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</si>
  <si>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</si>
  <si>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</si>
  <si>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</si>
  <si>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</si>
  <si>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</si>
  <si>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</si>
  <si>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</si>
  <si>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</si>
  <si>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</si>
  <si>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</si>
  <si>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</si>
  <si>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</si>
  <si>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</si>
  <si>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</si>
  <si>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</si>
  <si>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</si>
  <si>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</si>
  <si>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</si>
  <si>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</si>
  <si>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</si>
  <si>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</si>
  <si>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</si>
  <si>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</si>
  <si>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</si>
  <si>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</si>
  <si>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</si>
  <si>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</si>
  <si>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</si>
  <si>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</si>
  <si>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</si>
  <si>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</si>
  <si>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</si>
  <si>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</si>
  <si>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</si>
  <si>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</si>
  <si>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</si>
  <si>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</si>
  <si>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</si>
  <si>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</si>
  <si>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</si>
  <si>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</si>
  <si>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</si>
  <si>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</si>
  <si>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</si>
  <si>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</si>
  <si>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</si>
  <si>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</si>
  <si>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</si>
  <si>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</si>
  <si>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</si>
  <si>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</si>
  <si>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</si>
  <si>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</si>
  <si>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</si>
  <si>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</si>
  <si>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</si>
  <si>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</si>
  <si>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</si>
  <si>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</si>
  <si>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</si>
  <si>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</si>
  <si>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</si>
  <si>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</si>
  <si>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</si>
  <si>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</si>
  <si>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</si>
  <si>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</si>
  <si>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</si>
  <si>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</si>
  <si>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</si>
  <si>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</si>
  <si>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</si>
  <si>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</si>
  <si>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</si>
  <si>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</si>
  <si>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</si>
  <si>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</si>
  <si>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</si>
  <si>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</si>
  <si>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</si>
  <si>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</si>
  <si>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</si>
  <si>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</si>
  <si>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</si>
  <si>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</si>
  <si>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</si>
  <si>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</si>
  <si>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</si>
  <si>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</si>
  <si>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</si>
  <si>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</si>
  <si>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</si>
  <si>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</si>
  <si>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</si>
  <si>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</si>
  <si>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</si>
  <si>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</si>
  <si>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</si>
  <si>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</si>
  <si>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</si>
  <si>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</si>
  <si>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</si>
  <si>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</si>
  <si>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</si>
  <si>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</si>
  <si>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</si>
  <si>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</si>
  <si>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</si>
  <si>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</si>
  <si>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</si>
  <si>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</si>
  <si>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</si>
  <si>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</si>
  <si>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</si>
  <si>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</si>
  <si>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</si>
  <si>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</si>
  <si>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</si>
  <si>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</si>
  <si>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</si>
  <si>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</si>
  <si>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</si>
  <si>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</si>
  <si>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</si>
  <si>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</si>
  <si>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</si>
  <si>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</si>
  <si>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</si>
  <si>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</si>
  <si>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</si>
  <si>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</si>
  <si>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</si>
  <si>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</si>
  <si>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</si>
  <si>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</si>
  <si>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</si>
  <si>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</si>
  <si>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</si>
  <si>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</si>
  <si>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</si>
  <si>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</si>
  <si>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</si>
  <si>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</si>
  <si>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</si>
  <si>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</si>
  <si>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</si>
  <si>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</si>
  <si>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</si>
  <si>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</si>
  <si>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</si>
  <si>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</si>
  <si>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</si>
  <si>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</si>
  <si>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</si>
  <si>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</si>
  <si>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</si>
  <si>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</si>
  <si>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</si>
  <si>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</si>
  <si>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</si>
  <si>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</si>
  <si>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</si>
  <si>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</si>
  <si>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</si>
  <si>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</si>
  <si>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</si>
  <si>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</si>
  <si>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</si>
  <si>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</si>
  <si>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</si>
  <si>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</si>
  <si>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</si>
  <si>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</si>
  <si>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</si>
  <si>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</si>
  <si>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</si>
  <si>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</si>
  <si>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</si>
  <si>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</si>
  <si>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</si>
  <si>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</si>
  <si>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</si>
  <si>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</si>
  <si>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</si>
  <si>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</si>
  <si>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</si>
  <si>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</si>
  <si>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</si>
  <si>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</si>
  <si>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</si>
  <si>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</si>
  <si>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</si>
  <si>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</si>
  <si>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</si>
  <si>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</si>
  <si>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</si>
  <si>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</si>
  <si>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</si>
  <si>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</si>
  <si>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</si>
  <si>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</si>
  <si>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</si>
  <si>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</si>
  <si>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</si>
  <si>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</si>
  <si>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</si>
  <si>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</si>
  <si>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</si>
  <si>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</si>
  <si>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</si>
  <si>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</si>
  <si>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</si>
  <si>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</si>
  <si>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</si>
  <si>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</si>
  <si>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</si>
  <si>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Boss</t>
  </si>
  <si>
    <t>All bosses</t>
  </si>
  <si>
    <t>Alle Bosse</t>
  </si>
  <si>
    <t>Group event boss</t>
  </si>
  <si>
    <t>Gruppen Event Boss</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</si>
  <si>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</si>
  <si>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</si>
  <si>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</si>
  <si>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</si>
  <si>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</si>
  <si>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</si>
  <si>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</si>
  <si>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</si>
  <si>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</si>
  <si>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</si>
  <si>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</si>
  <si>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</si>
  <si>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</si>
  <si>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</si>
  <si>
    <t>63,930</t>
  </si>
  <si>
    <t>1318</t>
  </si>
  <si>
    <t>280,281,534,535,537</t>
  </si>
  <si>
    <t>Apocrypha</t>
  </si>
  <si>
    <t>Der Wegschrein des sich windenden Ödlands</t>
  </si>
  <si>
    <t>Der Wegschrein des Friedlichen Katalogs</t>
  </si>
  <si>
    <t>Der Wegschrein am Fuß des Gipfels</t>
  </si>
  <si>
    <t>Der Wegschrein der Verlassenen Palisaden</t>
  </si>
  <si>
    <t>Der Wegschrein der wilden Galerie</t>
  </si>
  <si>
    <t>Telvanni-Halbinsel</t>
  </si>
  <si>
    <t>Der Wegschrein des großen Arms</t>
  </si>
  <si>
    <t>Wohnanlage „Ende der Reise“</t>
  </si>
  <si>
    <t>Enklave des Gesandten</t>
  </si>
  <si>
    <t>Der Wegschrein von Alavelis</t>
  </si>
  <si>
    <t>Rand des Wahnsinns (Prüfung)</t>
  </si>
  <si>
    <t>Der Wegschrein des Umlands von Nekrom</t>
  </si>
  <si>
    <t>Der Wegschrein von Nekrom</t>
  </si>
  <si>
    <t>Der Wegschrein von Ald Isra</t>
  </si>
  <si>
    <t>Der Wegschrein des padomaischen Gipfels</t>
  </si>
  <si>
    <t>Der Wegschrein der klanglosen Bucht</t>
  </si>
  <si>
    <t>Der Wegschrein der Verstummten Untiefen</t>
  </si>
  <si>
    <t>Der Wegschrein der Chiffrenhalde</t>
  </si>
  <si>
    <t>Der Wegschrein des Speiran-Bergsees</t>
  </si>
  <si>
    <t>DLC_NECROM</t>
  </si>
  <si>
    <t>Necrom</t>
  </si>
  <si>
    <t xml:space="preserve"> Cryptcanon Vestments</t>
  </si>
  <si>
    <t xml:space="preserve"> Esoteric Environment Greaves</t>
  </si>
  <si>
    <t xml:space="preserve"> Shattered Fate</t>
  </si>
  <si>
    <t xml:space="preserve"> Telvanni Efficiency</t>
  </si>
  <si>
    <t xml:space="preserve"> Seeker Synthesis</t>
  </si>
  <si>
    <t xml:space="preserve"> Camonna Tong</t>
  </si>
  <si>
    <t xml:space="preserve"> Adamant Lurker</t>
  </si>
  <si>
    <t xml:space="preserve"> Peace and Serenity</t>
  </si>
  <si>
    <t xml:space="preserve"> Test of Resolve</t>
  </si>
  <si>
    <t xml:space="preserve"> Transformative Hope</t>
  </si>
  <si>
    <t xml:space="preserve"> Perfected Transformative Hope</t>
  </si>
  <si>
    <t xml:space="preserve"> Perfected Test of Resolve</t>
  </si>
  <si>
    <t xml:space="preserve"> Perfected Peace and Serenity</t>
  </si>
  <si>
    <t xml:space="preserve"> Velothi Ur-Mage\'s Amulet</t>
  </si>
  <si>
    <t xml:space="preserve"> Ansuul\'s Torment</t>
  </si>
  <si>
    <t xml:space="preserve"> Vivec\'s Duality</t>
  </si>
  <si>
    <t xml:space="preserve"> Perfected Ansuul\'s Torment</t>
  </si>
  <si>
    <t>lua pattern to clean [number] =     \[.*\] = "(.*)",</t>
  </si>
  <si>
    <t>Trial: Sanity's Edge</t>
  </si>
  <si>
    <t>Necrom Outskirts Wayshrine</t>
  </si>
  <si>
    <t>Necrom Wayshrine</t>
  </si>
  <si>
    <t>Fungal Lowlands Wayshrine</t>
  </si>
  <si>
    <t>Ald Isra Wayshrine</t>
  </si>
  <si>
    <t>Padomaic Crest Wayshrine</t>
  </si>
  <si>
    <t>Soundless Bight Wayshrine</t>
  </si>
  <si>
    <t>Stilled Shallows Wayshrine</t>
  </si>
  <si>
    <t>Cipher's Midden Wayshrine</t>
  </si>
  <si>
    <t>Speiran Tarn Wayshrine</t>
  </si>
  <si>
    <t>Writhing Wastes Wayshrine</t>
  </si>
  <si>
    <t>Tranquil Catalog Wayshrine</t>
  </si>
  <si>
    <t>Apogee Nadir Wayshrine</t>
  </si>
  <si>
    <t>Forlorn Palisades Wayshrine</t>
  </si>
  <si>
    <t>Feral Gallery Wayshrine</t>
  </si>
  <si>
    <t>Great Arm Wayshrine</t>
  </si>
  <si>
    <t>The Fair Winds</t>
  </si>
  <si>
    <t>Journey's End Lodgings</t>
  </si>
  <si>
    <t>Emissary's Enclave</t>
  </si>
  <si>
    <t>Alavelis Wayshrine</t>
  </si>
  <si>
    <t>Camonnaruhn</t>
  </si>
  <si>
    <t>Kemel-Ze</t>
  </si>
  <si>
    <t>Gorne</t>
  </si>
  <si>
    <t>Sanity's Edge</t>
  </si>
  <si>
    <t>Alavelis Glass Mine</t>
  </si>
  <si>
    <t>Obscured Forum</t>
  </si>
  <si>
    <t>Old Sailenmora Outpost</t>
  </si>
  <si>
    <t>Sailenmora Crypts</t>
  </si>
  <si>
    <t>The Forbidden Exhibit</t>
  </si>
  <si>
    <t>Bastion Nymic</t>
  </si>
  <si>
    <t>The Mythos</t>
  </si>
  <si>
    <t>The Underweave</t>
  </si>
  <si>
    <t>Telvanni Peninsula</t>
  </si>
  <si>
    <t>Necrom Outlaws Refuge</t>
  </si>
  <si>
    <t>The Rectory Corporea</t>
  </si>
  <si>
    <t>Cenotaph of the Remnants</t>
  </si>
  <si>
    <t>The Sidereal Cloisters</t>
  </si>
  <si>
    <t>Tel Dreloth</t>
  </si>
  <si>
    <t>Tel Rendys</t>
  </si>
  <si>
    <t>Necrom Necropolis</t>
  </si>
  <si>
    <t>Apogee of the Tormenting Eye</t>
  </si>
  <si>
    <t>Fathoms Drift</t>
  </si>
  <si>
    <t>The Disquiet Study</t>
  </si>
  <si>
    <t>Quires Wind</t>
  </si>
  <si>
    <t>Anchre Egg Mine</t>
  </si>
  <si>
    <t>The Infinite Panopticon</t>
  </si>
  <si>
    <t>The Tranquil Catalog</t>
  </si>
  <si>
    <t>Tel Baro Cavern</t>
  </si>
  <si>
    <t>Tel Huulen Assembly Hall</t>
  </si>
  <si>
    <t>Shrine of Vaermina</t>
  </si>
  <si>
    <t>Ancestor Samite Sash</t>
  </si>
  <si>
    <t>Ancestor Samite Stole</t>
  </si>
  <si>
    <t>Ancestor Samite Undershirt</t>
  </si>
  <si>
    <t>Netchbeak Clasps</t>
  </si>
  <si>
    <t>Scrib Chitin Padding</t>
  </si>
  <si>
    <t>Biome-Proof Plating</t>
  </si>
  <si>
    <t>Nonreactive Cincture</t>
  </si>
  <si>
    <t>Thras-Crafted Breeches</t>
  </si>
  <si>
    <t>Tonal Pivot Joints</t>
  </si>
  <si>
    <t>Ebony Crossed-Sword Chain</t>
  </si>
  <si>
    <t>Public Dungeon bosses</t>
  </si>
  <si>
    <t>Öffentliches Gruppen-Verließ Bosse</t>
  </si>
  <si>
    <t>Runemaster\'s Acropolis world boss</t>
  </si>
  <si>
    <t>Cammonaruhn</t>
  </si>
  <si>
    <t>Gold Shalk Clasp</t>
  </si>
  <si>
    <t>Jerall Mountains Warchief</t>
  </si>
  <si>
    <t>Nibenay Bay Battlereeve</t>
  </si>
  <si>
    <t>Colovian Highlands General</t>
  </si>
  <si>
    <t>LIBSETS_SETTYPE_CYRODIIL_MONSTER</t>
  </si>
  <si>
    <t>Cyrodiil Monster</t>
  </si>
  <si>
    <t>Patch 39, QOL and other</t>
  </si>
  <si>
    <t>Der Wegschrein des Drachengarde-Refugiums</t>
  </si>
  <si>
    <t>DLC_TYPE_NORMAL_PATCH</t>
  </si>
  <si>
    <t>A normal patch with QOL e.g.</t>
  </si>
  <si>
    <t>NO_DLC_UPDATE39</t>
  </si>
  <si>
    <t>{[EQUIP_TYPE_HEAD]=false, [EQUIP_TYPE_SHOULDERS]=false}</t>
  </si>
  <si>
    <t>Kaiserstadt Gier Schatzgoblin</t>
  </si>
  <si>
    <t>LIBSETS_DROP_MECHANIC_CITY_CYRODIIL_CHEYDINHAL</t>
  </si>
  <si>
    <t>Cyrodiil Cheydinhal city</t>
  </si>
  <si>
    <t>Stadt Cheydinhal</t>
  </si>
  <si>
    <t>LIBSETS_DROP_MECHANIC_CITY_CYRODIIL_CHORROL_WEYNON_PRIORY</t>
  </si>
  <si>
    <t>Cyrodiil Chorrol, Weynon Priory</t>
  </si>
  <si>
    <t>Weynon Priorei, Chorrol</t>
  </si>
  <si>
    <t>LIBSETS_DROP_MECHANIC_CYRODIIL_BOARD_MISSIONS</t>
  </si>
  <si>
    <t>Cyrodiil board missions</t>
  </si>
  <si>
    <t>Cyrodiil Auftragstafeln</t>
  </si>
  <si>
    <t>LIBSETS_DROP_MECHANIC_CITY_CYRODIIL_CHEYDINHAL_CHORROL_WEYNON_PRIORY</t>
  </si>
  <si>
    <t>Cyrodiil: Stadt Cheydinhal / Weynon Priorei, bei Chorrol</t>
  </si>
  <si>
    <t>LIBSETS_DROP_MECHANIC_IMPERIAL_CITY_TREASURE_TROVE_SCAMP</t>
  </si>
  <si>
    <t>Imperial city treasure trove scamps</t>
  </si>
  <si>
    <t>Cyrodiil: City Cheydinhal / Weynon Priory, Chorrol</t>
  </si>
  <si>
    <t>Varlariel: Head, chest, shoulders / Two Atronachs: Hands, Waist, Feet</t>
  </si>
  <si>
    <t>Valariel: Kopf. Brust, Schultern / 2 Atronachen: Hände, Hüfte, Füße</t>
  </si>
  <si>
    <t>Dark Brotherhood Sacrament / NPC: Remains-Silent</t>
  </si>
  <si>
    <t>Dunkle Bruderschaft Sakramente / NPC: Bleibt-Schweigsam</t>
  </si>
  <si>
    <t>1413,1414</t>
  </si>
  <si>
    <t>Apocrypha/Telvanni Peninsula</t>
  </si>
  <si>
    <t>Apocrypha/Telvanni Halbinsel</t>
  </si>
  <si>
    <t>NO_DLC_SECRET_OF_THE_TELVANNI</t>
  </si>
  <si>
    <t>Secret of the Telvanni</t>
  </si>
  <si>
    <t>LIBSETS_DROP_MECHANIC_ENDLESS_ARCHIVE</t>
  </si>
  <si>
    <t>Endless Archive</t>
  </si>
  <si>
    <t>Endloses Archiv</t>
  </si>
  <si>
    <t>LIBSETS_SETTYPE_CLASS</t>
  </si>
  <si>
    <t>Class specific</t>
  </si>
  <si>
    <t>Gardener of Seasons</t>
  </si>
  <si>
    <t>Wrathsun</t>
  </si>
  <si>
    <t>Monolith of Storms</t>
  </si>
  <si>
    <t>Soulcleaver</t>
  </si>
  <si>
    <t>Nobility in Decay</t>
  </si>
  <si>
    <t>Basalt-Blooded Warrior</t>
  </si>
  <si>
    <t>Reawakened Hierophant</t>
  </si>
  <si>
    <t>Adel im Verfall</t>
  </si>
  <si>
    <t>Seelenspalter</t>
  </si>
  <si>
    <t>Monolith der Stürme</t>
  </si>
  <si>
    <t>Wutsonne</t>
  </si>
  <si>
    <t>Gärtner der Jahreszeiten</t>
  </si>
  <si>
    <t>Dragonknight</t>
  </si>
  <si>
    <t>Templar</t>
  </si>
  <si>
    <t>Sorcerer</t>
  </si>
  <si>
    <t>Nightblade</t>
  </si>
  <si>
    <t>Warden</t>
  </si>
  <si>
    <t>Necromancer</t>
  </si>
  <si>
    <t>Arcanist</t>
  </si>
  <si>
    <t>ClassId</t>
  </si>
  <si>
    <t>Kelesan'ruhn</t>
  </si>
  <si>
    <t>Shadow Queen's Labyrinth</t>
  </si>
  <si>
    <t>Gladesong Arboretum</t>
  </si>
  <si>
    <t>Tower of Unutterable Truths</t>
  </si>
  <si>
    <t>TODO:</t>
  </si>
  <si>
    <t>Last dumped: 2023-10-08, PTS 101040</t>
  </si>
  <si>
    <r>
      <rPr>
        <sz val="11"/>
        <color theme="1"/>
        <rFont val="Calibri"/>
        <family val="2"/>
        <scheme val="minor"/>
      </rPr>
      <t>Last dumped: 2023-10-08, PTS 101040</t>
    </r>
    <r>
      <rPr>
        <sz val="11"/>
        <color rgb="FFFF0000"/>
        <rFont val="Calibri"/>
        <family val="2"/>
        <scheme val="minor"/>
      </rPr>
      <t xml:space="preserve">	As you update zoneData copy the excel formulas of all other columns, then enter the correct ESO DLC Id in column J</t>
    </r>
  </si>
  <si>
    <t>Last dumped: 2023-10-08, PTS 101040     Mapping between the ingame ESO item set collections view and the relating parent zoneIds and their subZoneIds</t>
  </si>
  <si>
    <r>
      <t>Last updated on: 2023-10-08, PTS 101040. Update these constants with the same names and values like inside the files "</t>
    </r>
    <r>
      <rPr>
        <b/>
        <sz val="11"/>
        <color theme="5"/>
        <rFont val="Calibri"/>
        <family val="2"/>
        <scheme val="minor"/>
      </rPr>
      <t>LibSets_ConstantsLibraryInternal.lua</t>
    </r>
    <r>
      <rPr>
        <b/>
        <sz val="11"/>
        <rFont val="Calibri"/>
        <family val="2"/>
        <scheme val="minor"/>
      </rPr>
      <t>" and ""LibSets_Constants.lua"!</t>
    </r>
  </si>
  <si>
    <t>Der Wegschrein des nördlichen Vettelfenns</t>
  </si>
  <si>
    <t>Der Wegschrein von Koeglin</t>
  </si>
  <si>
    <t>Der Wegschrein von Kastell Alcaire</t>
  </si>
  <si>
    <t>Der Wegschrein der Heißspornfeste</t>
  </si>
  <si>
    <t>Der Wegschrein der Knochenknacker-Ruinen</t>
  </si>
  <si>
    <t>Der Wegschrein der Seelenberaubten</t>
  </si>
  <si>
    <t>Der Wegschrein der Abtei der Ausgestoßenen</t>
  </si>
  <si>
    <t>Der Wegschrein von Windburg</t>
  </si>
  <si>
    <t>Der Wegschrein von Dro-Daras Plantage</t>
  </si>
  <si>
    <t>Der Wegschrein am Trauernden Riesen</t>
  </si>
  <si>
    <t>Der Wegschrein von Wegesruh</t>
  </si>
  <si>
    <t>Der Wegschrein des Baandari-Marktes</t>
  </si>
  <si>
    <t>Ödfels</t>
  </si>
  <si>
    <t>Der Wegschrein von Ödfels</t>
  </si>
  <si>
    <t>Die Kanalisation von Wegesruh I (Verlies)</t>
  </si>
  <si>
    <t>Der Wegschrein des Archivs des Suchers</t>
  </si>
  <si>
    <t>Der Wegschrein von Shadas Träne</t>
  </si>
  <si>
    <t>Der Wegschrein des Sandigen Pfads</t>
  </si>
  <si>
    <t>Der Wegschrein von Belkarth</t>
  </si>
  <si>
    <t>Der Wegschrein der Zaubernarbe</t>
  </si>
  <si>
    <t>Der Wegschrein von Bergblick</t>
  </si>
  <si>
    <t>Der Wegschrein von Inazzurs Grund</t>
  </si>
  <si>
    <t>Der Wegschrein von Elinhir</t>
  </si>
  <si>
    <t>Die Zitadelle von Hel Ra (Prüfung)</t>
  </si>
  <si>
    <t>Das Ätherische Archiv (Prüfung)</t>
  </si>
  <si>
    <t>Das Sanctum Ophidia (Prüfung)</t>
  </si>
  <si>
    <t>Der Wegschrein von Drachenstern</t>
  </si>
  <si>
    <t>Der Wegschrein von Himmelsgriff</t>
  </si>
  <si>
    <t>Der Wegschrein des Tals der Narben</t>
  </si>
  <si>
    <t>Die Kanalisation von Wegesruh II (Verlies)</t>
  </si>
  <si>
    <t>Die Drachenstern-Arena</t>
  </si>
  <si>
    <t>Hammertod-Bungalow</t>
  </si>
  <si>
    <t>Das Gardnerhaus</t>
  </si>
  <si>
    <t>Die Blutquellschmiede (Verlies)</t>
  </si>
  <si>
    <t>Die Erdtränenkaverne</t>
  </si>
  <si>
    <t>Falkenring (Verlies)</t>
  </si>
  <si>
    <t>Hakkvilds hohe Halle</t>
  </si>
  <si>
    <t>Der Gipfel der Schuppenruferin (Verlies)</t>
  </si>
  <si>
    <t>Die Elinhir-Privatarena</t>
  </si>
  <si>
    <t>Nebelbruch-Leuchtturm</t>
  </si>
  <si>
    <t>Der Wegschrein der Pilztiefen</t>
  </si>
  <si>
    <t>Gute Winde</t>
  </si>
  <si>
    <t>Labyrinth der Schattenkönigin</t>
  </si>
  <si>
    <t>Lichtungslied-Arboretum</t>
  </si>
  <si>
    <t>Turm unaussprechlicher Wahrheiten</t>
  </si>
  <si>
    <t>X</t>
  </si>
  <si>
    <t>Battelgrounds</t>
  </si>
  <si>
    <t>Level Up Rewards</t>
  </si>
  <si>
    <t>Do not remove this line!</t>
  </si>
  <si>
    <t>Jewelry crafting writ</t>
  </si>
  <si>
    <t>Schmuck Handwerksschrieb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</si>
</sst>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0"/>
      <color rgb="FF080808"/>
      <name val="Arial Unicode MS"/>
      <family val="2"/>
    </font>
    <font>
      <sz val="11"/>
      <color rgb="FF080808"/>
      <name val="Consolas"/>
      <family val="3"/>
    </font>
    <font>
      <sz val="12"/>
      <color rgb="FF006600"/>
      <name val="Roboto Condensed"/>
    </font>
    <font>
      <sz val="12"/>
      <color rgb="FFFF0000"/>
      <name val="Calibri"/>
      <family val="2"/>
      <scheme val="minor"/>
    </font>
  </fonts>
  <fills count="17">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
      <patternFill patternType="solid">
        <fgColor rgb="FFFFC000"/>
        <bgColor indexed="64"/>
      </patternFill>
    </fill>
    <fill>
      <patternFill patternType="solid">
        <fgColor theme="6" tint="0.79998168889431442"/>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0" fillId="4" borderId="2" applyNumberFormat="0" applyAlignment="0" applyProtection="0"/>
  </cellStyleXfs>
  <cellXfs count="121">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6" fillId="0" borderId="0" xfId="1" applyFont="1" applyFill="1" applyAlignment="1"/>
    <xf numFmtId="0" fontId="16" fillId="0" borderId="0" xfId="0" applyFont="1"/>
    <xf numFmtId="0" fontId="17" fillId="0" borderId="0" xfId="0" applyFont="1"/>
    <xf numFmtId="0" fontId="18" fillId="4" borderId="1" xfId="3" applyFont="1" applyAlignment="1">
      <alignment vertical="center"/>
    </xf>
    <xf numFmtId="0" fontId="18" fillId="4" borderId="1" xfId="3" applyFont="1"/>
    <xf numFmtId="0" fontId="19" fillId="4" borderId="1" xfId="3" applyFont="1"/>
    <xf numFmtId="0" fontId="19"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0" fillId="4" borderId="2" xfId="6" applyAlignment="1"/>
    <xf numFmtId="0" fontId="20" fillId="4" borderId="2" xfId="6" applyAlignment="1">
      <alignment wrapText="1"/>
    </xf>
    <xf numFmtId="0" fontId="20"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2" fillId="9" borderId="0" xfId="0" applyFont="1" applyFill="1" applyAlignment="1">
      <alignment vertical="center"/>
    </xf>
    <xf numFmtId="0" fontId="2" fillId="3" borderId="0" xfId="2" applyAlignment="1">
      <alignment wrapText="1"/>
    </xf>
    <xf numFmtId="0" fontId="0" fillId="6" borderId="0" xfId="0" applyFill="1" applyAlignment="1">
      <alignment horizontal="left"/>
    </xf>
    <xf numFmtId="0" fontId="1" fillId="6" borderId="0" xfId="1" applyFill="1"/>
    <xf numFmtId="0" fontId="23" fillId="0" borderId="0" xfId="0" applyFont="1" applyAlignment="1">
      <alignment vertical="center"/>
    </xf>
    <xf numFmtId="0" fontId="24" fillId="9" borderId="0" xfId="0" applyFont="1" applyFill="1" applyAlignment="1">
      <alignment vertical="center"/>
    </xf>
    <xf numFmtId="0" fontId="23" fillId="9" borderId="0" xfId="0" applyFont="1" applyFill="1" applyAlignment="1">
      <alignment vertical="center"/>
    </xf>
    <xf numFmtId="0" fontId="26" fillId="0" borderId="0" xfId="0" applyFont="1" applyFill="1" applyAlignment="1"/>
    <xf numFmtId="0" fontId="14" fillId="0" borderId="1" xfId="3" applyFont="1" applyFill="1" applyAlignment="1">
      <alignment wrapText="1"/>
    </xf>
    <xf numFmtId="0" fontId="14" fillId="0" borderId="1" xfId="3" applyFont="1" applyFill="1"/>
    <xf numFmtId="0" fontId="26" fillId="0" borderId="0" xfId="3" applyFont="1" applyFill="1" applyBorder="1"/>
    <xf numFmtId="0" fontId="1" fillId="11" borderId="0" xfId="1" applyFill="1"/>
    <xf numFmtId="0" fontId="0" fillId="11" borderId="0" xfId="0" applyFill="1"/>
    <xf numFmtId="49" fontId="0" fillId="0" borderId="0" xfId="0" applyNumberFormat="1" applyFill="1"/>
    <xf numFmtId="0" fontId="14" fillId="0" borderId="0" xfId="3" applyFont="1" applyFill="1" applyBorder="1"/>
    <xf numFmtId="0" fontId="26" fillId="0" borderId="1" xfId="3" applyFont="1" applyFill="1" applyBorder="1"/>
    <xf numFmtId="0" fontId="0" fillId="12" borderId="0" xfId="0" applyFill="1"/>
    <xf numFmtId="0" fontId="14" fillId="0" borderId="1" xfId="3" applyFont="1" applyFill="1" applyBorder="1"/>
    <xf numFmtId="0" fontId="26" fillId="0" borderId="0" xfId="0" applyFont="1"/>
    <xf numFmtId="0" fontId="0" fillId="0" borderId="7" xfId="0" applyBorder="1"/>
    <xf numFmtId="0" fontId="24"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3" fillId="14" borderId="0" xfId="0" applyFont="1" applyFill="1" applyAlignment="1">
      <alignment vertical="center"/>
    </xf>
    <xf numFmtId="0" fontId="30" fillId="0" borderId="0" xfId="0" applyFont="1" applyAlignment="1">
      <alignment vertical="center"/>
    </xf>
    <xf numFmtId="0" fontId="3" fillId="0" borderId="1" xfId="3" applyFill="1"/>
    <xf numFmtId="0" fontId="26" fillId="0" borderId="1" xfId="3" applyFont="1" applyFill="1"/>
    <xf numFmtId="0" fontId="32" fillId="0" borderId="0" xfId="0" applyFont="1" applyAlignment="1">
      <alignment vertical="center"/>
    </xf>
    <xf numFmtId="0" fontId="32" fillId="6" borderId="0" xfId="0" applyFont="1" applyFill="1" applyAlignment="1">
      <alignment vertical="center"/>
    </xf>
    <xf numFmtId="49" fontId="4" fillId="0" borderId="0" xfId="0" applyNumberFormat="1" applyFont="1" applyAlignment="1">
      <alignment wrapText="1"/>
    </xf>
    <xf numFmtId="49" fontId="0" fillId="10" borderId="0" xfId="0" applyNumberFormat="1" applyFill="1"/>
    <xf numFmtId="0" fontId="33" fillId="0" borderId="0" xfId="0" applyFont="1" applyAlignment="1">
      <alignment vertical="center"/>
    </xf>
    <xf numFmtId="0" fontId="3" fillId="15" borderId="1" xfId="3" applyFill="1"/>
    <xf numFmtId="0" fontId="12" fillId="16" borderId="1" xfId="5" applyFill="1"/>
    <xf numFmtId="0" fontId="34" fillId="0" borderId="0" xfId="0" applyFont="1"/>
    <xf numFmtId="0" fontId="35" fillId="6" borderId="0" xfId="1" applyFont="1" applyFill="1" applyAlignment="1">
      <alignment horizontal="left"/>
    </xf>
    <xf numFmtId="0" fontId="19" fillId="4" borderId="2" xfId="6" applyFont="1"/>
    <xf numFmtId="0" fontId="19" fillId="4" borderId="2" xfId="6" applyNumberFormat="1" applyFont="1"/>
    <xf numFmtId="0" fontId="19" fillId="4" borderId="2" xfId="6" applyFont="1" applyAlignment="1">
      <alignment wrapText="1"/>
    </xf>
    <xf numFmtId="0" fontId="19" fillId="4" borderId="2" xfId="6" applyNumberFormat="1" applyFont="1" applyAlignment="1">
      <alignment wrapText="1"/>
    </xf>
    <xf numFmtId="0" fontId="27"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16" fillId="2" borderId="0" xfId="1" applyFont="1" applyAlignment="1">
      <alignment horizontal="left" vertical="center"/>
    </xf>
    <xf numFmtId="0" fontId="16" fillId="2" borderId="6" xfId="1" applyFont="1" applyBorder="1" applyAlignment="1">
      <alignment horizontal="left" vertical="center"/>
    </xf>
    <xf numFmtId="0" fontId="0" fillId="0" borderId="0" xfId="0" applyAlignment="1">
      <alignment horizontal="left" vertical="top"/>
    </xf>
    <xf numFmtId="0" fontId="14" fillId="6" borderId="5" xfId="3" applyFont="1" applyFill="1" applyBorder="1" applyAlignment="1">
      <alignment horizontal="left"/>
    </xf>
    <xf numFmtId="0" fontId="14" fillId="6" borderId="0" xfId="3" applyFont="1" applyFill="1" applyBorder="1" applyAlignment="1">
      <alignment horizontal="left"/>
    </xf>
    <xf numFmtId="0" fontId="14"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Ziegelt, Patrik" id="{AE81099B-AEBC-4B0E-9851-5E2649F12AB4}" userId="S::patrik.ziegelt@dxc.com::ed2cabd9-2d80-4e33-b122-35950a840df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H196" dT="2023-08-25T15:31:32.33" personId="{AE81099B-AEBC-4B0E-9851-5E2649F12AB4}" id="{9C9148D8-9E61-4828-B97E-8461BFF83D3B}">
    <text>These are the original TelVar stone sets before changes with API101039 !</text>
  </threadedComment>
  <threadedComment ref="AH197" dT="2023-08-25T15:31:32.33" personId="{AE81099B-AEBC-4B0E-9851-5E2649F12AB4}" id="{6575E0B8-E1DA-4FD7-91B3-55411CEC5B86}">
    <text>These are the original TelVar stone sets before changes with API101039 !</text>
  </threadedComment>
  <threadedComment ref="AH199" dT="2023-08-25T15:31:32.33" personId="{AE81099B-AEBC-4B0E-9851-5E2649F12AB4}" id="{9F8F8362-F016-4BE8-93CB-28BF099AF360}">
    <text>These are the original TelVar stone sets before changes with API101039 !</text>
  </threadedComment>
  <threadedComment ref="AH200" dT="2023-08-25T15:31:32.33" personId="{AE81099B-AEBC-4B0E-9851-5E2649F12AB4}" id="{B928D603-9662-43AB-8B76-3B71F5280154}">
    <text>These are the original TelVar stone sets before changes with API101039 !</text>
  </threadedComment>
  <threadedComment ref="AH201" dT="2023-08-25T15:31:32.33" personId="{AE81099B-AEBC-4B0E-9851-5E2649F12AB4}" id="{FBE0CFAF-E9C3-44B2-BA53-6495244A8325}">
    <text>These are the original TelVar stone sets before changes with API101039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H636"/>
  <sheetViews>
    <sheetView tabSelected="1" zoomScale="70" zoomScaleNormal="70" workbookViewId="0">
      <pane xSplit="7" ySplit="2" topLeftCell="H563" activePane="bottomRight" state="frozen"/>
      <selection pane="topRight" activeCell="H1" sqref="H1"/>
      <selection pane="bottomLeft" activeCell="A3" sqref="A3"/>
      <selection pane="bottomRight" activeCell="F572" sqref="F572"/>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26.7109375" customWidth="1"/>
    <col min="10" max="10" width="8.140625" customWidth="1"/>
    <col min="11" max="11" width="11.85546875" customWidth="1"/>
    <col min="12" max="12" width="12.28515625" customWidth="1"/>
    <col min="13" max="13" width="12.140625" customWidth="1"/>
    <col min="14" max="14" width="9.5703125" customWidth="1"/>
    <col min="15" max="15" width="25.7109375" style="62" bestFit="1" customWidth="1"/>
    <col min="16" max="16" width="12.85546875" style="62" customWidth="1"/>
    <col min="17" max="17" width="19.85546875" style="3" customWidth="1"/>
    <col min="18" max="18" width="26.140625" bestFit="1" customWidth="1"/>
    <col min="19" max="19" width="18.7109375" style="62"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1"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5" width="17.7109375" style="78" customWidth="1"/>
    <col min="56" max="56" width="79" style="21" bestFit="1" customWidth="1"/>
    <col min="57" max="57" width="75.5703125" style="21" bestFit="1" customWidth="1"/>
    <col min="58" max="58" width="73" style="21" bestFit="1" customWidth="1"/>
    <col min="59" max="59" width="150.7109375" style="21" customWidth="1"/>
    <col min="60" max="60" width="100.28515625" style="21" customWidth="1"/>
  </cols>
  <sheetData>
    <row r="1" spans="1:60" s="36" customFormat="1" x14ac:dyDescent="0.25">
      <c r="A1" s="111" t="s">
        <v>3853</v>
      </c>
      <c r="B1" s="111"/>
      <c r="C1" s="111"/>
      <c r="D1" s="58" t="s">
        <v>3854</v>
      </c>
      <c r="E1" s="58"/>
      <c r="F1" s="58"/>
      <c r="G1" s="58"/>
      <c r="H1" s="58"/>
      <c r="I1" s="58"/>
      <c r="J1" s="58"/>
      <c r="K1" s="58"/>
      <c r="L1" s="58"/>
      <c r="M1" s="58"/>
      <c r="N1" s="58"/>
      <c r="O1" s="60"/>
      <c r="P1" s="60"/>
      <c r="Q1" s="58"/>
      <c r="R1" s="58"/>
      <c r="S1" s="60"/>
      <c r="T1" s="58"/>
      <c r="U1" s="58"/>
      <c r="V1" s="58"/>
      <c r="W1" s="58"/>
      <c r="X1" s="58"/>
      <c r="Y1" s="61"/>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76"/>
      <c r="BA1" s="76"/>
      <c r="BB1" s="76"/>
      <c r="BC1" s="76"/>
      <c r="BD1" s="58"/>
      <c r="BE1" s="58"/>
      <c r="BF1" s="58"/>
      <c r="BG1" s="58"/>
      <c r="BH1" s="59"/>
    </row>
    <row r="2" spans="1:60" s="1" customFormat="1" ht="120" customHeight="1" x14ac:dyDescent="0.25">
      <c r="A2" s="5" t="s">
        <v>83</v>
      </c>
      <c r="B2" s="1" t="s">
        <v>81</v>
      </c>
      <c r="C2" s="1" t="s">
        <v>82</v>
      </c>
      <c r="D2" s="3" t="s">
        <v>1438</v>
      </c>
      <c r="E2" s="1" t="s">
        <v>1338</v>
      </c>
      <c r="F2" s="1" t="s">
        <v>1340</v>
      </c>
      <c r="G2" s="3" t="s">
        <v>1417</v>
      </c>
      <c r="H2" s="11" t="s">
        <v>1379</v>
      </c>
      <c r="I2" s="11" t="s">
        <v>1793</v>
      </c>
      <c r="J2" s="11" t="s">
        <v>1378</v>
      </c>
      <c r="K2" s="11" t="s">
        <v>1440</v>
      </c>
      <c r="L2" s="11" t="s">
        <v>1376</v>
      </c>
      <c r="M2" s="11" t="s">
        <v>1377</v>
      </c>
      <c r="N2" s="11" t="s">
        <v>1375</v>
      </c>
      <c r="O2" s="61" t="s">
        <v>1792</v>
      </c>
      <c r="P2" s="61" t="s">
        <v>3325</v>
      </c>
      <c r="Q2" s="13" t="s">
        <v>1335</v>
      </c>
      <c r="R2" s="23" t="s">
        <v>1380</v>
      </c>
      <c r="S2" s="61" t="s">
        <v>1787</v>
      </c>
      <c r="T2" s="22" t="s">
        <v>1418</v>
      </c>
      <c r="U2" s="3" t="s">
        <v>75</v>
      </c>
      <c r="V2" s="32" t="s">
        <v>1524</v>
      </c>
      <c r="W2" s="13" t="s">
        <v>1512</v>
      </c>
      <c r="X2" s="13" t="s">
        <v>1513</v>
      </c>
      <c r="Y2" s="61" t="s">
        <v>2716</v>
      </c>
      <c r="Z2" s="13" t="s">
        <v>1336</v>
      </c>
      <c r="AA2" s="23" t="s">
        <v>1381</v>
      </c>
      <c r="AB2" s="32" t="s">
        <v>1528</v>
      </c>
      <c r="AC2" s="13" t="s">
        <v>1514</v>
      </c>
      <c r="AD2" s="13" t="s">
        <v>1515</v>
      </c>
      <c r="AE2" s="13" t="s">
        <v>3323</v>
      </c>
      <c r="AF2" s="13" t="s">
        <v>1337</v>
      </c>
      <c r="AG2" s="23" t="s">
        <v>1382</v>
      </c>
      <c r="AH2" s="33" t="s">
        <v>2784</v>
      </c>
      <c r="AI2" s="13" t="s">
        <v>1516</v>
      </c>
      <c r="AJ2" s="13" t="s">
        <v>1517</v>
      </c>
      <c r="AK2" s="13" t="s">
        <v>1423</v>
      </c>
      <c r="AL2" s="23" t="s">
        <v>1424</v>
      </c>
      <c r="AM2" s="32" t="s">
        <v>1568</v>
      </c>
      <c r="AN2" s="13" t="s">
        <v>1518</v>
      </c>
      <c r="AO2" s="13" t="s">
        <v>1519</v>
      </c>
      <c r="AP2" s="13" t="s">
        <v>1425</v>
      </c>
      <c r="AQ2" s="23" t="s">
        <v>1426</v>
      </c>
      <c r="AR2" s="32" t="s">
        <v>1569</v>
      </c>
      <c r="AS2" s="13" t="s">
        <v>1520</v>
      </c>
      <c r="AT2" s="13" t="s">
        <v>1521</v>
      </c>
      <c r="AU2" s="13" t="s">
        <v>1436</v>
      </c>
      <c r="AV2" s="23" t="s">
        <v>1437</v>
      </c>
      <c r="AW2" s="32" t="s">
        <v>1570</v>
      </c>
      <c r="AX2" s="13" t="s">
        <v>1522</v>
      </c>
      <c r="AY2" s="13" t="s">
        <v>1523</v>
      </c>
      <c r="AZ2" s="77" t="s">
        <v>2660</v>
      </c>
      <c r="BA2" s="77" t="s">
        <v>3319</v>
      </c>
      <c r="BB2" s="77" t="s">
        <v>3320</v>
      </c>
      <c r="BC2" s="77" t="s">
        <v>3848</v>
      </c>
      <c r="BD2" s="20" t="s">
        <v>3328</v>
      </c>
      <c r="BE2" s="20" t="s">
        <v>3329</v>
      </c>
      <c r="BF2" s="20" t="s">
        <v>3330</v>
      </c>
      <c r="BG2" s="20" t="s">
        <v>3326</v>
      </c>
      <c r="BH2" s="20" t="s">
        <v>3327</v>
      </c>
    </row>
    <row r="3" spans="1:60" x14ac:dyDescent="0.25">
      <c r="A3" s="12">
        <v>19</v>
      </c>
      <c r="B3" t="s">
        <v>731</v>
      </c>
      <c r="C3" t="s">
        <v>732</v>
      </c>
      <c r="D3" s="3">
        <f t="shared" ref="D3:D66" si="0">A3</f>
        <v>19</v>
      </c>
      <c r="G3" s="8" t="s">
        <v>1475</v>
      </c>
      <c r="I3" t="s">
        <v>91</v>
      </c>
      <c r="J3" t="s">
        <v>91</v>
      </c>
      <c r="K3">
        <v>185</v>
      </c>
      <c r="L3">
        <v>185</v>
      </c>
      <c r="M3">
        <v>185</v>
      </c>
      <c r="O3" s="62" t="s">
        <v>59</v>
      </c>
      <c r="Q3" s="3">
        <f>IF(AND(P3&lt;&gt;"",ISNUMBER(P3),NOT(ISNA(P3))),P3,IF(R3&lt;&gt;"",VLOOKUP(R3,'ESO zone constants'!$D$5:$H$10003,5,FALSE),""))</f>
        <v>31</v>
      </c>
      <c r="R3" t="str">
        <f>IF(AND(O3&lt;&gt;"",NOT(ISERROR(O3))),O3,
IF(AND(P3&lt;&gt;"",ISNUMBER(P3),P3&gt;0,NOT(ISNA(P3))),VLOOKUP(P3,'ESO zone constants'!$A$5:$D$10001,4,FALSE),
IF(AND(K3&lt;&gt;"",K3&gt;0,NOT(ISERROR(K3))),VLOOKUP(K3,'ESO dumped WayshrineInfo'!$K$3:$N$9996,4,FALSE),"")))</f>
        <v>Selene's Web</v>
      </c>
      <c r="T3" s="19" t="str">
        <f>IF(AND(S3&lt;&gt;"",NOT(ISERROR(S3))),S3,IF(Q3&lt;&gt;"",IF(NOT(ISERROR(VLOOKUP(Q3,'ESO Dungeon constants'!$D$3:$H$9999,5,FALSE))),VLOOKUP(Q3,'ESO Dungeon constants'!$D$3:$I$9999,6,FALSE),VLOOKUP(Q3,'ESO zone constants'!$H$3:$K$9989,4,FALSE)),""))</f>
        <v>DLC_BASE_GAME</v>
      </c>
      <c r="U3" s="3" t="str">
        <f>IF(T3&lt;&gt;"",VLOOKUP(T3,'LibSets constants'!$B$4:$C$1012,2,FALSE),"")</f>
        <v>Included in base game</v>
      </c>
      <c r="V3" s="90" t="s">
        <v>3332</v>
      </c>
      <c r="Y3" s="62"/>
      <c r="Z3" s="3">
        <f>IF(AND(G3&lt;&gt;"LIBSETS_SETTYPE_BATTLEGROUND",G3&lt;&gt;"LIBSETS_SETTYPE_SPECIAL"),
IF(AND(Y3&lt;&gt;"",ISNUMBER(Y3),NOT(ISNA(Y3))),Y3,
   IF(AND(L3&lt;&gt;"",ISNUMBER(L3),L3&gt;0,NOT(ISNA(L3))),VLOOKUP(L3,'ESO dumped WayshrineInfo'!$K$3:$L$9996,2,FALSE),"")
),"")</f>
        <v>382</v>
      </c>
      <c r="AA3" t="str">
        <f>IF(AND(Z3&lt;&gt;"",ISNUMBER(Z3),NOT(ISNA(Z3))),VLOOKUP(Z3,'ESO zone constants'!$A$5:$D$10001,4,FALSE),"")</f>
        <v>Reaper's March</v>
      </c>
      <c r="AB3" s="90" t="s">
        <v>3332</v>
      </c>
      <c r="AC3" s="41"/>
      <c r="AD3" s="41"/>
      <c r="AE3" s="41"/>
      <c r="AF3" s="3">
        <f>IF(AND(G3&lt;&gt;"LIBSETS_SETTYPE_BATTLEGROUND",G3&lt;&gt;"LIBSETS_SETTYPE_SPECIAL"),
IF(AND(AE3&lt;&gt;"",ISNUMBER(AE3),NOT(ISNA(AE3))),AE3,
   IF(AND(M3&lt;&gt;"",ISNUMBER(M3),M3&gt;0,NOT(ISNA(M3))),VLOOKUP(M3,'ESO dumped WayshrineInfo'!$K$3:$L$9996,2,FALSE),"")
),"")</f>
        <v>382</v>
      </c>
      <c r="AG3" t="str">
        <f>IF(AND(AF3&lt;&gt;"",ISNUMBER(AF3),NOT(ISNA(AF3))),VLOOKUP(AF3,'ESO zone constants'!$A$5:$D$10001,4,FALSE),"")</f>
        <v>Reaper's March</v>
      </c>
      <c r="AH3" s="42"/>
      <c r="AI3" s="41"/>
      <c r="AJ3" s="41"/>
      <c r="AK3" s="3" t="str">
        <f>IF(AND(G3&lt;&gt;"LIBSETS_SETTYPE_BATTLEGROUND",G3&lt;&gt;"LIBSETS_SETTYPE_SPECIAL"),IF(AL3&lt;&gt;"",VLOOKUP(AL3,'ESO zone constants'!$D$5:$H$4955,5,FALSE),""),"")</f>
        <v/>
      </c>
      <c r="AM3" s="42"/>
      <c r="AN3" s="41"/>
      <c r="AO3" s="41"/>
      <c r="AP3" s="3" t="str">
        <f>IF(AND(G3&lt;&gt;"LIBSETS_SETTYPE_BATTLEGROUND",G3&lt;&gt;"LIBSETS_SETTYPE_SPECIAL"),IF(AQ3&lt;&gt;"",VLOOKUP(AQ3,'ESO zone constants'!$D$5:$H$4955,5,FALSE),""),"")</f>
        <v/>
      </c>
      <c r="AR3" s="42"/>
      <c r="AS3" s="41"/>
      <c r="AT3" s="41"/>
      <c r="AU3" s="3" t="str">
        <f>IF(AND(G3&lt;&gt;"LIBSETS_SETTYPE_BATTLEGROUND",G3&lt;&gt;"LIBSETS_SETTYPE_SPECIAL"),IF(AV3&lt;&gt;"",VLOOKUP(AV3,'ESO zone constants'!$D$5:$H$4955,5,FALSE),""),"")</f>
        <v/>
      </c>
      <c r="AW3" s="42"/>
      <c r="AX3" s="41"/>
      <c r="AY3" s="41"/>
      <c r="AZ3" s="79" t="s">
        <v>2658</v>
      </c>
      <c r="BA3" s="79"/>
      <c r="BB3" s="79"/>
      <c r="BC3" s="79"/>
      <c r="BD3" s="21" t="str">
        <f t="shared" ref="BD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E3" s="21" t="str">
        <f t="shared" ref="BE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F3" s="21" t="str">
        <f t="shared" ref="BF3:BF66" si="3">IF(A3&lt;&gt;"",IF(F3&lt;&gt;"Not in the game (anymore)",IF(A3&lt;&gt;"",", setType="&amp;G3,"")&amp;IF(G3="LIBSETS_SETTYPE_CLASS",", classId="&amp;BC3,"")&amp;IF(J3="true",", multiTrialSet=true",""),"")
&amp; IF(AND(H3&lt;&gt;"",ISNUMBER(H3)),", undauntedChestId=" &amp; H3,""),"")</f>
        <v>, setType=LIBSETS_SETTYPE_DUNGEON</v>
      </c>
      <c r="BG3" s="21" t="str">
        <f t="shared" ref="BG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H3" s="21" t="str">
        <f t="shared" ref="BH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60" x14ac:dyDescent="0.25">
      <c r="A4" s="12">
        <v>20</v>
      </c>
      <c r="B4" t="s">
        <v>733</v>
      </c>
      <c r="C4" t="s">
        <v>734</v>
      </c>
      <c r="D4" s="3">
        <f t="shared" si="0"/>
        <v>20</v>
      </c>
      <c r="G4" s="8" t="s">
        <v>1478</v>
      </c>
      <c r="I4" t="s">
        <v>91</v>
      </c>
      <c r="J4" t="s">
        <v>91</v>
      </c>
      <c r="K4">
        <v>109</v>
      </c>
      <c r="L4">
        <v>109</v>
      </c>
      <c r="M4">
        <v>109</v>
      </c>
      <c r="O4" s="62" t="s">
        <v>111</v>
      </c>
      <c r="Q4" s="3">
        <f>IF(AND(P4&lt;&gt;"",ISNUMBER(P4),NOT(ISNA(P4))),P4,IF(R4&lt;&gt;"",VLOOKUP(R4,'ESO zone constants'!$D$5:$H$10003,5,FALSE),""))</f>
        <v>103</v>
      </c>
      <c r="R4" t="str">
        <f>IF(AND(O4&lt;&gt;"",NOT(ISERROR(O4))),O4,
IF(AND(P4&lt;&gt;"",ISNUMBER(P4),P4&gt;0,NOT(ISNA(P4))),VLOOKUP(P4,'ESO zone constants'!$A$5:$D$10001,4,FALSE),
IF(AND(K4&lt;&gt;"",K4&gt;0,NOT(ISERROR(K4))),VLOOKUP(K4,'ESO dumped WayshrineInfo'!$K$3:$N$9996,4,FALSE),"")))</f>
        <v>The Rift</v>
      </c>
      <c r="T4" s="19" t="str">
        <f>IF(AND(S4&lt;&gt;"",NOT(ISERROR(S4))),S4,IF(Q4&lt;&gt;"",IF(NOT(ISERROR(VLOOKUP(Q4,'ESO Dungeon constants'!$D$3:$H$9999,5,FALSE))),VLOOKUP(Q4,'ESO Dungeon constants'!$D$3:$I$9999,6,FALSE),VLOOKUP(Q4,'ESO zone constants'!$H$3:$K$9989,4,FALSE)),""))</f>
        <v>DLC_BASE_GAME</v>
      </c>
      <c r="U4" s="3" t="str">
        <f>IF(T4&lt;&gt;"",VLOOKUP(T4,'LibSets constants'!$B$4:$C$1012,2,FALSE),"")</f>
        <v>Included in base game</v>
      </c>
      <c r="V4" s="90" t="s">
        <v>1556</v>
      </c>
      <c r="Y4" s="62"/>
      <c r="Z4" s="3">
        <f>IF(AND(G4&lt;&gt;"LIBSETS_SETTYPE_BATTLEGROUND",G4&lt;&gt;"LIBSETS_SETTYPE_SPECIAL"),
IF(AND(Y4&lt;&gt;"",ISNUMBER(Y4),NOT(ISNA(Y4))),Y4,
   IF(AND(L4&lt;&gt;"",ISNUMBER(L4),L4&gt;0,NOT(ISNA(L4))),VLOOKUP(L4,'ESO dumped WayshrineInfo'!$K$3:$L$9996,2,FALSE),"")
),"")</f>
        <v>103</v>
      </c>
      <c r="AA4" t="str">
        <f>IF(AND(Z4&lt;&gt;"",ISNUMBER(Z4),NOT(ISNA(Z4))),VLOOKUP(Z4,'ESO zone constants'!$A$5:$D$10001,4,FALSE),"")</f>
        <v>The Rift</v>
      </c>
      <c r="AB4" s="90" t="s">
        <v>1557</v>
      </c>
      <c r="AC4" s="41"/>
      <c r="AD4" s="41"/>
      <c r="AE4" s="41"/>
      <c r="AF4" s="3">
        <f>IF(AND(G4&lt;&gt;"LIBSETS_SETTYPE_BATTLEGROUND",G4&lt;&gt;"LIBSETS_SETTYPE_SPECIAL"),
IF(AND(AE4&lt;&gt;"",ISNUMBER(AE4),NOT(ISNA(AE4))),AE4,
   IF(AND(M4&lt;&gt;"",ISNUMBER(M4),M4&gt;0,NOT(ISNA(M4))),VLOOKUP(M4,'ESO dumped WayshrineInfo'!$K$3:$L$9996,2,FALSE),"")
),"")</f>
        <v>103</v>
      </c>
      <c r="AG4" t="str">
        <f>IF(AND(AF4&lt;&gt;"",ISNUMBER(AF4),NOT(ISNA(AF4))),VLOOKUP(AF4,'ESO zone constants'!$A$5:$D$10001,4,FALSE),"")</f>
        <v>The Rift</v>
      </c>
      <c r="AH4" s="42" t="s">
        <v>1558</v>
      </c>
      <c r="AI4" s="41"/>
      <c r="AJ4" s="41"/>
      <c r="AK4" s="3">
        <f>IF(AND(G4&lt;&gt;"LIBSETS_SETTYPE_BATTLEGROUND",G4&lt;&gt;"LIBSETS_SETTYPE_SPECIAL"),IF(AL4&lt;&gt;"",VLOOKUP(AL4,'ESO zone constants'!$D$5:$H$4955,5,FALSE),""),"")</f>
        <v>103</v>
      </c>
      <c r="AL4" t="s">
        <v>111</v>
      </c>
      <c r="AM4" s="42" t="s">
        <v>1559</v>
      </c>
      <c r="AN4" s="41"/>
      <c r="AO4" s="41"/>
      <c r="AP4" s="3" t="str">
        <f>IF(AND(G4&lt;&gt;"LIBSETS_SETTYPE_BATTLEGROUND",G4&lt;&gt;"LIBSETS_SETTYPE_SPECIAL"),IF(AQ4&lt;&gt;"",VLOOKUP(AQ4,'ESO zone constants'!$D$5:$H$4955,5,FALSE),""),"")</f>
        <v/>
      </c>
      <c r="AR4" s="42"/>
      <c r="AS4" s="41"/>
      <c r="AT4" s="41"/>
      <c r="AU4" s="3" t="str">
        <f>IF(AND(G4&lt;&gt;"LIBSETS_SETTYPE_BATTLEGROUND",G4&lt;&gt;"LIBSETS_SETTYPE_SPECIAL"),IF(AV4&lt;&gt;"",VLOOKUP(AV4,'ESO zone constants'!$D$5:$H$4955,5,FALSE),""),"")</f>
        <v/>
      </c>
      <c r="AW4" s="42"/>
      <c r="AX4" s="41"/>
      <c r="AY4" s="41"/>
      <c r="AZ4" s="79" t="s">
        <v>2658</v>
      </c>
      <c r="BA4" s="79"/>
      <c r="BB4" s="79"/>
      <c r="BC4" s="79"/>
      <c r="BD4" s="21" t="str">
        <f t="shared" ref="BD4:BD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E4" s="21" t="str">
        <f t="shared" ref="BE4:BE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F4" s="21" t="str">
        <f t="shared" si="3"/>
        <v>, setType=LIBSETS_SETTYPE_OVERLAND</v>
      </c>
      <c r="BG4" s="21" t="str">
        <f t="shared" ref="BG4:BG67" si="8">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H4" s="21" t="str">
        <f t="shared" ref="BH4:BH67" si="9">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60" x14ac:dyDescent="0.25">
      <c r="A5" s="12">
        <v>21</v>
      </c>
      <c r="B5" t="s">
        <v>735</v>
      </c>
      <c r="C5" t="s">
        <v>736</v>
      </c>
      <c r="D5" s="3">
        <f t="shared" si="0"/>
        <v>21</v>
      </c>
      <c r="G5" s="8" t="s">
        <v>1478</v>
      </c>
      <c r="I5" t="s">
        <v>91</v>
      </c>
      <c r="J5" t="s">
        <v>91</v>
      </c>
      <c r="K5">
        <v>93</v>
      </c>
      <c r="L5">
        <v>93</v>
      </c>
      <c r="M5">
        <v>93</v>
      </c>
      <c r="O5" s="62" t="s">
        <v>110</v>
      </c>
      <c r="Q5" s="3">
        <f>IF(AND(P5&lt;&gt;"",ISNUMBER(P5),NOT(ISNA(P5))),P5,IF(R5&lt;&gt;"",VLOOKUP(R5,'ESO zone constants'!$D$5:$H$10003,5,FALSE),""))</f>
        <v>101</v>
      </c>
      <c r="R5" t="str">
        <f>IF(AND(O5&lt;&gt;"",NOT(ISERROR(O5))),O5,
IF(AND(P5&lt;&gt;"",ISNUMBER(P5),P5&gt;0,NOT(ISNA(P5))),VLOOKUP(P5,'ESO zone constants'!$A$5:$D$10001,4,FALSE),
IF(AND(K5&lt;&gt;"",K5&gt;0,NOT(ISERROR(K5))),VLOOKUP(K5,'ESO dumped WayshrineInfo'!$K$3:$N$9996,4,FALSE),"")))</f>
        <v>Eastmarch</v>
      </c>
      <c r="T5" s="19" t="str">
        <f>IF(AND(S5&lt;&gt;"",NOT(ISERROR(S5))),S5,IF(Q5&lt;&gt;"",IF(NOT(ISERROR(VLOOKUP(Q5,'ESO Dungeon constants'!$D$3:$H$9999,5,FALSE))),VLOOKUP(Q5,'ESO Dungeon constants'!$D$3:$I$9999,6,FALSE),VLOOKUP(Q5,'ESO zone constants'!$H$3:$K$9989,4,FALSE)),""))</f>
        <v>DLC_BASE_GAME</v>
      </c>
      <c r="U5" s="3" t="str">
        <f>IF(T5&lt;&gt;"",VLOOKUP(T5,'LibSets constants'!$B$4:$C$1012,2,FALSE),"")</f>
        <v>Included in base game</v>
      </c>
      <c r="V5" s="90" t="s">
        <v>1556</v>
      </c>
      <c r="W5" s="41"/>
      <c r="X5" s="41"/>
      <c r="Z5" s="3">
        <f>IF(AND(G5&lt;&gt;"LIBSETS_SETTYPE_BATTLEGROUND",G5&lt;&gt;"LIBSETS_SETTYPE_SPECIAL"),
IF(AND(Y5&lt;&gt;"",ISNUMBER(Y5),NOT(ISNA(Y5))),Y5,
   IF(AND(L5&lt;&gt;"",ISNUMBER(L5),L5&gt;0,NOT(ISNA(L5))),VLOOKUP(L5,'ESO dumped WayshrineInfo'!$K$3:$L$9996,2,FALSE),"")
),"")</f>
        <v>101</v>
      </c>
      <c r="AA5" t="str">
        <f>IF(AND(Z5&lt;&gt;"",ISNUMBER(Z5),NOT(ISNA(Z5))),VLOOKUP(Z5,'ESO zone constants'!$A$5:$D$10001,4,FALSE),"")</f>
        <v>Eastmarch</v>
      </c>
      <c r="AB5" s="90" t="s">
        <v>1557</v>
      </c>
      <c r="AC5" s="41"/>
      <c r="AD5" s="41"/>
      <c r="AE5" s="41"/>
      <c r="AF5" s="3">
        <f>IF(AND(G5&lt;&gt;"LIBSETS_SETTYPE_BATTLEGROUND",G5&lt;&gt;"LIBSETS_SETTYPE_SPECIAL"),
IF(AND(AE5&lt;&gt;"",ISNUMBER(AE5),NOT(ISNA(AE5))),AE5,
   IF(AND(M5&lt;&gt;"",ISNUMBER(M5),M5&gt;0,NOT(ISNA(M5))),VLOOKUP(M5,'ESO dumped WayshrineInfo'!$K$3:$L$9996,2,FALSE),"")
),"")</f>
        <v>101</v>
      </c>
      <c r="AG5" t="str">
        <f>IF(AND(AF5&lt;&gt;"",ISNUMBER(AF5),NOT(ISNA(AF5))),VLOOKUP(AF5,'ESO zone constants'!$A$5:$D$10001,4,FALSE),"")</f>
        <v>Eastmarch</v>
      </c>
      <c r="AH5" s="42" t="s">
        <v>1558</v>
      </c>
      <c r="AI5" s="41"/>
      <c r="AJ5" s="41"/>
      <c r="AK5" s="3">
        <f>IF(AND(G5&lt;&gt;"LIBSETS_SETTYPE_BATTLEGROUND",G5&lt;&gt;"LIBSETS_SETTYPE_SPECIAL"),IF(AL5&lt;&gt;"",VLOOKUP(AL5,'ESO zone constants'!$D$5:$H$4955,5,FALSE),""),"")</f>
        <v>101</v>
      </c>
      <c r="AL5" t="s">
        <v>110</v>
      </c>
      <c r="AM5" s="42" t="s">
        <v>1559</v>
      </c>
      <c r="AN5" s="41"/>
      <c r="AO5" s="41"/>
      <c r="AP5" s="3" t="str">
        <f>IF(AND(G5&lt;&gt;"LIBSETS_SETTYPE_BATTLEGROUND",G5&lt;&gt;"LIBSETS_SETTYPE_SPECIAL"),IF(AQ5&lt;&gt;"",VLOOKUP(AQ5,'ESO zone constants'!$D$5:$H$4955,5,FALSE),""),"")</f>
        <v/>
      </c>
      <c r="AR5" s="42"/>
      <c r="AS5" s="41"/>
      <c r="AT5" s="41"/>
      <c r="AU5" s="3" t="str">
        <f>IF(AND(G5&lt;&gt;"LIBSETS_SETTYPE_BATTLEGROUND",G5&lt;&gt;"LIBSETS_SETTYPE_SPECIAL"),IF(AV5&lt;&gt;"",VLOOKUP(AV5,'ESO zone constants'!$D$5:$H$4955,5,FALSE),""),"")</f>
        <v/>
      </c>
      <c r="AW5" s="42"/>
      <c r="AX5" s="41"/>
      <c r="AY5" s="41"/>
      <c r="AZ5" s="79" t="s">
        <v>2659</v>
      </c>
      <c r="BA5" s="79"/>
      <c r="BB5" s="79"/>
      <c r="BC5" s="79"/>
      <c r="BD5" s="21" t="str">
        <f t="shared" si="6"/>
        <v>[21] = {wayshrines={93,93,93,}, dlcId=DLC_BASE_GAME</v>
      </c>
      <c r="BE5" s="21" t="str">
        <f t="shared" si="7"/>
        <v>, zoneIds={101,101,101,101}, veteran=false</v>
      </c>
      <c r="BF5" s="21" t="str">
        <f t="shared" si="3"/>
        <v>, setType=LIBSETS_SETTYPE_OVERLAND</v>
      </c>
      <c r="BG5" s="21" t="str">
        <f t="shared" si="8"/>
        <v>, isProcSetAllowedInPvP=1, dropMechanic={LIBSETS_DROP_MECHANIC_OVERLAND_BOSS_DELVE,LIBSETS_DROP_MECHANIC_OVERLAND_WORLDBOSS,LIBSETS_DROP_MECHANIC_OVERLAND_BOSS_PUBLIC_DUNGEON,LIBSETS_DROP_MECHANIC_OVERLAND_CHEST}</v>
      </c>
      <c r="BH5" s="21" t="str">
        <f t="shared" si="9"/>
        <v>}, --Akaviri Dragonguard / Akavirische Drachengarde   [Eastmarch, Eastmarch, Eastmarch, Eastmarch]</v>
      </c>
    </row>
    <row r="6" spans="1:60" x14ac:dyDescent="0.25">
      <c r="A6" s="12">
        <v>22</v>
      </c>
      <c r="B6" t="s">
        <v>737</v>
      </c>
      <c r="C6" t="s">
        <v>2537</v>
      </c>
      <c r="D6" s="3">
        <f t="shared" si="0"/>
        <v>22</v>
      </c>
      <c r="G6" s="8" t="s">
        <v>1478</v>
      </c>
      <c r="I6" t="s">
        <v>91</v>
      </c>
      <c r="J6" t="s">
        <v>91</v>
      </c>
      <c r="K6">
        <v>17</v>
      </c>
      <c r="L6">
        <v>17</v>
      </c>
      <c r="M6">
        <v>17</v>
      </c>
      <c r="O6" s="62" t="s">
        <v>104</v>
      </c>
      <c r="Q6" s="3">
        <f>IF(AND(P6&lt;&gt;"",ISNUMBER(P6),NOT(ISNA(P6))),P6,IF(R6&lt;&gt;"",VLOOKUP(R6,'ESO zone constants'!$D$5:$H$10003,5,FALSE),""))</f>
        <v>19</v>
      </c>
      <c r="R6" t="str">
        <f>IF(AND(O6&lt;&gt;"",NOT(ISERROR(O6))),O6,
IF(AND(P6&lt;&gt;"",ISNUMBER(P6),P6&gt;0,NOT(ISNA(P6))),VLOOKUP(P6,'ESO zone constants'!$A$5:$D$10001,4,FALSE),
IF(AND(K6&lt;&gt;"",K6&gt;0,NOT(ISERROR(K6))),VLOOKUP(K6,'ESO dumped WayshrineInfo'!$K$3:$N$9996,4,FALSE),"")))</f>
        <v>Stormhaven</v>
      </c>
      <c r="T6" s="19" t="str">
        <f>IF(AND(S6&lt;&gt;"",NOT(ISERROR(S6))),S6,IF(Q6&lt;&gt;"",IF(NOT(ISERROR(VLOOKUP(Q6,'ESO Dungeon constants'!$D$3:$H$9999,5,FALSE))),VLOOKUP(Q6,'ESO Dungeon constants'!$D$3:$I$9999,6,FALSE),VLOOKUP(Q6,'ESO zone constants'!$H$3:$K$9989,4,FALSE)),""))</f>
        <v>DLC_BASE_GAME</v>
      </c>
      <c r="U6" s="3" t="str">
        <f>IF(T6&lt;&gt;"",VLOOKUP(T6,'LibSets constants'!$B$4:$C$1012,2,FALSE),"")</f>
        <v>Included in base game</v>
      </c>
      <c r="V6" s="90" t="s">
        <v>1556</v>
      </c>
      <c r="Y6" s="62"/>
      <c r="Z6" s="3">
        <f>IF(AND(G6&lt;&gt;"LIBSETS_SETTYPE_BATTLEGROUND",G6&lt;&gt;"LIBSETS_SETTYPE_SPECIAL"),
IF(AND(Y6&lt;&gt;"",ISNUMBER(Y6),NOT(ISNA(Y6))),Y6,
   IF(AND(L6&lt;&gt;"",ISNUMBER(L6),L6&gt;0,NOT(ISNA(L6))),VLOOKUP(L6,'ESO dumped WayshrineInfo'!$K$3:$L$9996,2,FALSE),"")
),"")</f>
        <v>19</v>
      </c>
      <c r="AA6" t="str">
        <f>IF(AND(Z6&lt;&gt;"",ISNUMBER(Z6),NOT(ISNA(Z6))),VLOOKUP(Z6,'ESO zone constants'!$A$5:$D$10001,4,FALSE),"")</f>
        <v>Stormhaven</v>
      </c>
      <c r="AB6" s="90" t="s">
        <v>1557</v>
      </c>
      <c r="AC6" s="41"/>
      <c r="AD6" s="41"/>
      <c r="AE6" s="41"/>
      <c r="AF6" s="3">
        <f>IF(AND(G6&lt;&gt;"LIBSETS_SETTYPE_BATTLEGROUND",G6&lt;&gt;"LIBSETS_SETTYPE_SPECIAL"),
IF(AND(AE6&lt;&gt;"",ISNUMBER(AE6),NOT(ISNA(AE6))),AE6,
   IF(AND(M6&lt;&gt;"",ISNUMBER(M6),M6&gt;0,NOT(ISNA(M6))),VLOOKUP(M6,'ESO dumped WayshrineInfo'!$K$3:$L$9996,2,FALSE),"")
),"")</f>
        <v>19</v>
      </c>
      <c r="AG6" t="str">
        <f>IF(AND(AF6&lt;&gt;"",ISNUMBER(AF6),NOT(ISNA(AF6))),VLOOKUP(AF6,'ESO zone constants'!$A$5:$D$10001,4,FALSE),"")</f>
        <v>Stormhaven</v>
      </c>
      <c r="AH6" s="42" t="s">
        <v>1558</v>
      </c>
      <c r="AI6" s="41"/>
      <c r="AJ6" s="41"/>
      <c r="AK6" s="3">
        <f>IF(AND(G6&lt;&gt;"LIBSETS_SETTYPE_BATTLEGROUND",G6&lt;&gt;"LIBSETS_SETTYPE_SPECIAL"),IF(AL6&lt;&gt;"",VLOOKUP(AL6,'ESO zone constants'!$D$5:$H$4955,5,FALSE),""),"")</f>
        <v>19</v>
      </c>
      <c r="AL6" t="s">
        <v>104</v>
      </c>
      <c r="AM6" s="42" t="s">
        <v>1559</v>
      </c>
      <c r="AN6" s="41"/>
      <c r="AO6" s="41"/>
      <c r="AP6" s="3" t="str">
        <f>IF(AND(G6&lt;&gt;"LIBSETS_SETTYPE_BATTLEGROUND",G6&lt;&gt;"LIBSETS_SETTYPE_SPECIAL"),IF(AQ6&lt;&gt;"",VLOOKUP(AQ6,'ESO zone constants'!$D$5:$H$4955,5,FALSE),""),"")</f>
        <v/>
      </c>
      <c r="AR6" s="42"/>
      <c r="AS6" s="41"/>
      <c r="AT6" s="41"/>
      <c r="AU6" s="3" t="str">
        <f>IF(AND(G6&lt;&gt;"LIBSETS_SETTYPE_BATTLEGROUND",G6&lt;&gt;"LIBSETS_SETTYPE_SPECIAL"),IF(AV6&lt;&gt;"",VLOOKUP(AV6,'ESO zone constants'!$D$5:$H$4955,5,FALSE),""),"")</f>
        <v/>
      </c>
      <c r="AW6" s="42"/>
      <c r="AX6" s="41"/>
      <c r="AY6" s="41"/>
      <c r="AZ6" s="79" t="s">
        <v>2658</v>
      </c>
      <c r="BA6" s="79"/>
      <c r="BB6" s="79"/>
      <c r="BC6" s="79"/>
      <c r="BD6" s="21" t="str">
        <f t="shared" si="6"/>
        <v>[22] = {wayshrines={17,17,17,}, dlcId=DLC_BASE_GAME</v>
      </c>
      <c r="BE6" s="21" t="str">
        <f t="shared" si="7"/>
        <v>, zoneIds={19,19,19,19}, veteran=false</v>
      </c>
      <c r="BF6" s="21" t="str">
        <f t="shared" si="3"/>
        <v>, setType=LIBSETS_SETTYPE_OVERLAND</v>
      </c>
      <c r="BG6" s="21" t="str">
        <f t="shared" si="8"/>
        <v>, dropMechanic={LIBSETS_DROP_MECHANIC_OVERLAND_BOSS_DELVE,LIBSETS_DROP_MECHANIC_OVERLAND_WORLDBOSS,LIBSETS_DROP_MECHANIC_OVERLAND_BOSS_PUBLIC_DUNGEON,LIBSETS_DROP_MECHANIC_OVERLAND_CHEST}</v>
      </c>
      <c r="BH6" s="21" t="str">
        <f t="shared" si="9"/>
        <v>}, --Dreamer\'s Mantle / Mantel des Träumers   [Stormhaven, Stormhaven, Stormhaven, Stormhaven]</v>
      </c>
    </row>
    <row r="7" spans="1:60" x14ac:dyDescent="0.25">
      <c r="A7" s="12">
        <v>23</v>
      </c>
      <c r="B7" t="s">
        <v>738</v>
      </c>
      <c r="C7" t="s">
        <v>2538</v>
      </c>
      <c r="D7" s="3">
        <f t="shared" si="0"/>
        <v>23</v>
      </c>
      <c r="G7" s="8" t="s">
        <v>1470</v>
      </c>
      <c r="I7" t="s">
        <v>91</v>
      </c>
      <c r="J7" t="s">
        <v>91</v>
      </c>
      <c r="K7">
        <v>270</v>
      </c>
      <c r="L7">
        <v>270</v>
      </c>
      <c r="M7">
        <v>270</v>
      </c>
      <c r="O7" s="62" t="s">
        <v>441</v>
      </c>
      <c r="Q7" s="3">
        <f>IF(AND(P7&lt;&gt;"",ISNUMBER(P7),NOT(ISNA(P7))),P7,IF(R7&lt;&gt;"",VLOOKUP(R7,'ESO zone constants'!$D$5:$H$10003,5,FALSE),""))</f>
        <v>635</v>
      </c>
      <c r="R7" t="str">
        <f>IF(AND(O7&lt;&gt;"",NOT(ISERROR(O7))),O7,
IF(AND(P7&lt;&gt;"",ISNUMBER(P7),P7&gt;0,NOT(ISNA(P7))),VLOOKUP(P7,'ESO zone constants'!$A$5:$D$10001,4,FALSE),
IF(AND(K7&lt;&gt;"",K7&gt;0,NOT(ISERROR(K7))),VLOOKUP(K7,'ESO dumped WayshrineInfo'!$K$3:$N$9996,4,FALSE),"")))</f>
        <v>Dragonstar Arena</v>
      </c>
      <c r="T7" s="19" t="str">
        <f>IF(AND(S7&lt;&gt;"",NOT(ISERROR(S7))),S7,IF(Q7&lt;&gt;"",IF(NOT(ISERROR(VLOOKUP(Q7,'ESO Dungeon constants'!$D$3:$H$9999,5,FALSE))),VLOOKUP(Q7,'ESO Dungeon constants'!$D$3:$I$9999,6,FALSE),VLOOKUP(Q7,'ESO zone constants'!$H$3:$K$9989,4,FALSE)),""))</f>
        <v>DLC_BASE_GAME</v>
      </c>
      <c r="U7" s="3" t="str">
        <f>IF(T7&lt;&gt;"",VLOOKUP(T7,'LibSets constants'!$B$4:$C$1012,2,FALSE),"")</f>
        <v>Included in base game</v>
      </c>
      <c r="V7" s="90" t="s">
        <v>1552</v>
      </c>
      <c r="Y7" s="62"/>
      <c r="Z7" s="3">
        <f>IF(AND(G7&lt;&gt;"LIBSETS_SETTYPE_BATTLEGROUND",G7&lt;&gt;"LIBSETS_SETTYPE_SPECIAL"),
IF(AND(Y7&lt;&gt;"",ISNUMBER(Y7),NOT(ISNA(Y7))),Y7,
   IF(AND(L7&lt;&gt;"",ISNUMBER(L7),L7&gt;0,NOT(ISNA(L7))),VLOOKUP(L7,'ESO dumped WayshrineInfo'!$K$3:$L$9996,2,FALSE),"")
),"")</f>
        <v>888</v>
      </c>
      <c r="AA7" t="str">
        <f>IF(AND(Z7&lt;&gt;"",ISNUMBER(Z7),NOT(ISNA(Z7))),VLOOKUP(Z7,'ESO zone constants'!$A$5:$D$10001,4,FALSE),"")</f>
        <v>Craglorn</v>
      </c>
      <c r="AB7" s="90" t="s">
        <v>1552</v>
      </c>
      <c r="AC7" s="3" t="str">
        <f>IF(AB7&lt;&gt;"",IF(AB7&lt;&gt;"LIBSETS_DROP_MECHANIC_MONSTER_NAME",VLOOKUP(AB7,'LibSets constants'!$I$4:$L$1012,3,FALSE),""),"")</f>
        <v>Arena stage chest</v>
      </c>
      <c r="AD7" s="3" t="str">
        <f>IF(AB7&lt;&gt;"",IF(AB7&lt;&gt;"LIBSETS_DROP_MECHANIC_MONSTER_NAME",VLOOKUP(AB7,'LibSets constants'!$I$4:$L$1012,4,FALSE),""),"")</f>
        <v>Arena-Phasen Schatztruhe</v>
      </c>
      <c r="AF7" s="3">
        <f>IF(AND(G7&lt;&gt;"LIBSETS_SETTYPE_BATTLEGROUND",G7&lt;&gt;"LIBSETS_SETTYPE_SPECIAL"),
IF(AND(AE7&lt;&gt;"",ISNUMBER(AE7),NOT(ISNA(AE7))),AE7,
   IF(AND(M7&lt;&gt;"",ISNUMBER(M7),M7&gt;0,NOT(ISNA(M7))),VLOOKUP(M7,'ESO dumped WayshrineInfo'!$K$3:$L$9996,2,FALSE),"")
),"")</f>
        <v>888</v>
      </c>
      <c r="AG7" t="str">
        <f>IF(AND(AF7&lt;&gt;"",ISNUMBER(AF7),NOT(ISNA(AF7))),VLOOKUP(AF7,'ESO zone constants'!$A$5:$D$10001,4,FALSE),"")</f>
        <v>Craglorn</v>
      </c>
      <c r="AH7" s="42"/>
      <c r="AK7" s="3" t="str">
        <f>IF(AND(G7&lt;&gt;"LIBSETS_SETTYPE_BATTLEGROUND",G7&lt;&gt;"LIBSETS_SETTYPE_SPECIAL"),IF(AL7&lt;&gt;"",VLOOKUP(AL7,'ESO zone constants'!$D$5:$H$4955,5,FALSE),""),"")</f>
        <v/>
      </c>
      <c r="AM7" s="42"/>
      <c r="AP7" s="3" t="str">
        <f>IF(AND(G7&lt;&gt;"LIBSETS_SETTYPE_BATTLEGROUND",G7&lt;&gt;"LIBSETS_SETTYPE_SPECIAL"),IF(AQ7&lt;&gt;"",VLOOKUP(AQ7,'ESO zone constants'!$D$5:$H$4955,5,FALSE),""),"")</f>
        <v/>
      </c>
      <c r="AR7" s="42"/>
      <c r="AU7" s="3" t="str">
        <f>IF(AND(G7&lt;&gt;"LIBSETS_SETTYPE_BATTLEGROUND",G7&lt;&gt;"LIBSETS_SETTYPE_SPECIAL"),IF(AV7&lt;&gt;"",VLOOKUP(AV7,'ESO zone constants'!$D$5:$H$4955,5,FALSE),""),"")</f>
        <v/>
      </c>
      <c r="AW7" s="42"/>
      <c r="AZ7" s="79" t="s">
        <v>2659</v>
      </c>
      <c r="BA7" s="79"/>
      <c r="BB7" s="79"/>
      <c r="BC7" s="79"/>
      <c r="BD7" s="21" t="str">
        <f t="shared" si="6"/>
        <v>[23] = {wayshrines={270,270,270,}, dlcId=DLC_BASE_GAME</v>
      </c>
      <c r="BE7" s="21" t="str">
        <f t="shared" si="7"/>
        <v>, zoneIds={635,888,888}, veteran=false</v>
      </c>
      <c r="BF7" s="21" t="str">
        <f t="shared" si="3"/>
        <v>, setType=LIBSETS_SETTYPE_ARENA</v>
      </c>
      <c r="BG7" s="21" t="str">
        <f t="shared" si="8"/>
        <v>, isProcSetAllowedInPvP=1, dropMechanic={LIBSETS_DROP_MECHANIC_ARENA_STAGE_CHEST,LIBSETS_DROP_MECHANIC_ARENA_STAGE_CHEST}, dropMechanicDropLocationNames={['en']={'','Arena stage chest','','','','',},['de']={'','Arena-Phasen Schatztruhe','','','','',},}</v>
      </c>
      <c r="BH7" s="21" t="str">
        <f t="shared" si="9"/>
        <v>}, --Archer\'s Mind / Schützensinn   [Dragonstar Arena, Craglorn, Craglorn]</v>
      </c>
    </row>
    <row r="8" spans="1:60" x14ac:dyDescent="0.25">
      <c r="A8" s="12">
        <v>24</v>
      </c>
      <c r="B8" t="s">
        <v>739</v>
      </c>
      <c r="C8" t="s">
        <v>2539</v>
      </c>
      <c r="D8" s="3">
        <f t="shared" si="0"/>
        <v>24</v>
      </c>
      <c r="G8" s="8" t="s">
        <v>1470</v>
      </c>
      <c r="I8" t="s">
        <v>91</v>
      </c>
      <c r="J8" t="s">
        <v>91</v>
      </c>
      <c r="K8">
        <v>270</v>
      </c>
      <c r="L8">
        <v>270</v>
      </c>
      <c r="M8">
        <v>270</v>
      </c>
      <c r="O8" s="62" t="s">
        <v>441</v>
      </c>
      <c r="Q8" s="3">
        <f>IF(AND(P8&lt;&gt;"",ISNUMBER(P8),NOT(ISNA(P8))),P8,IF(R8&lt;&gt;"",VLOOKUP(R8,'ESO zone constants'!$D$5:$H$10003,5,FALSE),""))</f>
        <v>635</v>
      </c>
      <c r="R8" t="str">
        <f>IF(AND(O8&lt;&gt;"",NOT(ISERROR(O8))),O8,
IF(AND(P8&lt;&gt;"",ISNUMBER(P8),P8&gt;0,NOT(ISNA(P8))),VLOOKUP(P8,'ESO zone constants'!$A$5:$D$10001,4,FALSE),
IF(AND(K8&lt;&gt;"",K8&gt;0,NOT(ISERROR(K8))),VLOOKUP(K8,'ESO dumped WayshrineInfo'!$K$3:$N$9996,4,FALSE),"")))</f>
        <v>Dragonstar Arena</v>
      </c>
      <c r="T8" s="19" t="str">
        <f>IF(AND(S8&lt;&gt;"",NOT(ISERROR(S8))),S8,IF(Q8&lt;&gt;"",IF(NOT(ISERROR(VLOOKUP(Q8,'ESO Dungeon constants'!$D$3:$H$9999,5,FALSE))),VLOOKUP(Q8,'ESO Dungeon constants'!$D$3:$I$9999,6,FALSE),VLOOKUP(Q8,'ESO zone constants'!$H$3:$K$9989,4,FALSE)),""))</f>
        <v>DLC_BASE_GAME</v>
      </c>
      <c r="U8" s="3" t="str">
        <f>IF(T8&lt;&gt;"",VLOOKUP(T8,'LibSets constants'!$B$4:$C$1012,2,FALSE),"")</f>
        <v>Included in base game</v>
      </c>
      <c r="V8" s="90" t="s">
        <v>1552</v>
      </c>
      <c r="Y8" s="62"/>
      <c r="Z8" s="3">
        <f>IF(AND(G8&lt;&gt;"LIBSETS_SETTYPE_BATTLEGROUND",G8&lt;&gt;"LIBSETS_SETTYPE_SPECIAL"),
IF(AND(Y8&lt;&gt;"",ISNUMBER(Y8),NOT(ISNA(Y8))),Y8,
   IF(AND(L8&lt;&gt;"",ISNUMBER(L8),L8&gt;0,NOT(ISNA(L8))),VLOOKUP(L8,'ESO dumped WayshrineInfo'!$K$3:$L$9996,2,FALSE),"")
),"")</f>
        <v>888</v>
      </c>
      <c r="AA8" t="str">
        <f>IF(AND(Z8&lt;&gt;"",ISNUMBER(Z8),NOT(ISNA(Z8))),VLOOKUP(Z8,'ESO zone constants'!$A$5:$D$10001,4,FALSE),"")</f>
        <v>Craglorn</v>
      </c>
      <c r="AB8" s="90" t="s">
        <v>1552</v>
      </c>
      <c r="AC8" s="3" t="str">
        <f>IF(AB8&lt;&gt;"",IF(AB8&lt;&gt;"LIBSETS_DROP_MECHANIC_MONSTER_NAME",VLOOKUP(AB8,'LibSets constants'!$I$4:$L$1012,3,FALSE),""),"")</f>
        <v>Arena stage chest</v>
      </c>
      <c r="AD8" s="3" t="str">
        <f>IF(AB8&lt;&gt;"",IF(AB8&lt;&gt;"LIBSETS_DROP_MECHANIC_MONSTER_NAME",VLOOKUP(AB8,'LibSets constants'!$I$4:$L$1012,4,FALSE),""),"")</f>
        <v>Arena-Phasen Schatztruhe</v>
      </c>
      <c r="AF8" s="3">
        <f>IF(AND(G8&lt;&gt;"LIBSETS_SETTYPE_BATTLEGROUND",G8&lt;&gt;"LIBSETS_SETTYPE_SPECIAL"),
IF(AND(AE8&lt;&gt;"",ISNUMBER(AE8),NOT(ISNA(AE8))),AE8,
   IF(AND(M8&lt;&gt;"",ISNUMBER(M8),M8&gt;0,NOT(ISNA(M8))),VLOOKUP(M8,'ESO dumped WayshrineInfo'!$K$3:$L$9996,2,FALSE),"")
),"")</f>
        <v>888</v>
      </c>
      <c r="AG8" t="str">
        <f>IF(AND(AF8&lt;&gt;"",ISNUMBER(AF8),NOT(ISNA(AF8))),VLOOKUP(AF8,'ESO zone constants'!$A$5:$D$10001,4,FALSE),"")</f>
        <v>Craglorn</v>
      </c>
      <c r="AH8" s="42"/>
      <c r="AK8" s="3" t="str">
        <f>IF(AND(G8&lt;&gt;"LIBSETS_SETTYPE_BATTLEGROUND",G8&lt;&gt;"LIBSETS_SETTYPE_SPECIAL"),IF(AL8&lt;&gt;"",VLOOKUP(AL8,'ESO zone constants'!$D$5:$H$4955,5,FALSE),""),"")</f>
        <v/>
      </c>
      <c r="AM8" s="42"/>
      <c r="AP8" s="3" t="str">
        <f>IF(AND(G8&lt;&gt;"LIBSETS_SETTYPE_BATTLEGROUND",G8&lt;&gt;"LIBSETS_SETTYPE_SPECIAL"),IF(AQ8&lt;&gt;"",VLOOKUP(AQ8,'ESO zone constants'!$D$5:$H$4955,5,FALSE),""),"")</f>
        <v/>
      </c>
      <c r="AR8" s="42"/>
      <c r="AU8" s="3" t="str">
        <f>IF(AND(G8&lt;&gt;"LIBSETS_SETTYPE_BATTLEGROUND",G8&lt;&gt;"LIBSETS_SETTYPE_SPECIAL"),IF(AV8&lt;&gt;"",VLOOKUP(AV8,'ESO zone constants'!$D$5:$H$4955,5,FALSE),""),"")</f>
        <v/>
      </c>
      <c r="AW8" s="42"/>
      <c r="AZ8" s="79" t="s">
        <v>2658</v>
      </c>
      <c r="BA8" s="79"/>
      <c r="BB8" s="79"/>
      <c r="BC8" s="79"/>
      <c r="BD8" s="21" t="str">
        <f t="shared" si="6"/>
        <v>[24] = {wayshrines={270,270,270,}, dlcId=DLC_BASE_GAME</v>
      </c>
      <c r="BE8" s="21" t="str">
        <f t="shared" si="7"/>
        <v>, zoneIds={635,888,888}, veteran=false</v>
      </c>
      <c r="BF8" s="21" t="str">
        <f t="shared" si="3"/>
        <v>, setType=LIBSETS_SETTYPE_ARENA</v>
      </c>
      <c r="BG8" s="21" t="str">
        <f t="shared" si="8"/>
        <v>, dropMechanic={LIBSETS_DROP_MECHANIC_ARENA_STAGE_CHEST,LIBSETS_DROP_MECHANIC_ARENA_STAGE_CHEST}, dropMechanicDropLocationNames={['en']={'','Arena stage chest','','','','',},['de']={'','Arena-Phasen Schatztruhe','','','','',},}</v>
      </c>
      <c r="BH8" s="21" t="str">
        <f t="shared" si="9"/>
        <v>}, --Footman\'s Fortune / Geschick des Fußsoldaten   [Dragonstar Arena, Craglorn, Craglorn]</v>
      </c>
    </row>
    <row r="9" spans="1:60" x14ac:dyDescent="0.25">
      <c r="A9" s="12">
        <v>25</v>
      </c>
      <c r="B9" t="s">
        <v>740</v>
      </c>
      <c r="C9" t="s">
        <v>741</v>
      </c>
      <c r="D9" s="3">
        <f t="shared" si="0"/>
        <v>25</v>
      </c>
      <c r="E9" s="40"/>
      <c r="G9" s="8" t="s">
        <v>1473</v>
      </c>
      <c r="I9" t="s">
        <v>91</v>
      </c>
      <c r="J9" t="s">
        <v>91</v>
      </c>
      <c r="K9">
        <v>-1</v>
      </c>
      <c r="L9">
        <v>-1</v>
      </c>
      <c r="M9">
        <v>-1</v>
      </c>
      <c r="O9" s="62" t="s">
        <v>125</v>
      </c>
      <c r="Q9" s="3">
        <f>IF(AND(P9&lt;&gt;"",ISNUMBER(P9),NOT(ISNA(P9))),P9,IF(R9&lt;&gt;"",VLOOKUP(R9,'ESO zone constants'!$D$5:$H$10003,5,FALSE),""))</f>
        <v>181</v>
      </c>
      <c r="R9" t="str">
        <f>IF(AND(O9&lt;&gt;"",NOT(ISERROR(O9))),O9,
IF(AND(P9&lt;&gt;"",ISNUMBER(P9),P9&gt;0,NOT(ISNA(P9))),VLOOKUP(P9,'ESO zone constants'!$A$5:$D$10001,4,FALSE),
IF(AND(K9&lt;&gt;"",K9&gt;0,NOT(ISERROR(K9))),VLOOKUP(K9,'ESO dumped WayshrineInfo'!$K$3:$N$9996,4,FALSE),"")))</f>
        <v>Cyrodiil</v>
      </c>
      <c r="T9" s="19" t="str">
        <f>IF(AND(S9&lt;&gt;"",NOT(ISERROR(S9))),S9,IF(Q9&lt;&gt;"",IF(NOT(ISERROR(VLOOKUP(Q9,'ESO Dungeon constants'!$D$3:$H$9999,5,FALSE))),VLOOKUP(Q9,'ESO Dungeon constants'!$D$3:$I$9999,6,FALSE),VLOOKUP(Q9,'ESO zone constants'!$H$3:$K$9989,4,FALSE)),""))</f>
        <v>DLC_BASE_GAME</v>
      </c>
      <c r="U9" s="3" t="str">
        <f>IF(T9&lt;&gt;"",VLOOKUP(T9,'LibSets constants'!$B$4:$C$1012,2,FALSE),"")</f>
        <v>Included in base game</v>
      </c>
      <c r="V9" s="90" t="s">
        <v>2789</v>
      </c>
      <c r="W9" s="3" t="str">
        <f>IF(V9&lt;&gt;"",IF(V9&lt;&gt;"LIBSETS_DROP_MECHANIC_MONSTER_NAME",VLOOKUP(V9,'LibSets constants'!$I$4:$L$1012,3,FALSE),""),"")</f>
        <v>City Cropsford (quartermaster)</v>
      </c>
      <c r="X9" s="3" t="str">
        <f>IF(V9&lt;&gt;"",IF(V9&lt;&gt;"LIBSETS_DROP_MECHANIC_MONSTER_NAME",VLOOKUP(V9,'LibSets constants'!$I$4:$L$1012,4,FALSE),""),"")</f>
        <v>Stadt Erntefurt (Quartiermeister)</v>
      </c>
      <c r="Y9" s="62">
        <v>181</v>
      </c>
      <c r="Z9" s="3">
        <f>IF(AND(G9&lt;&gt;"LIBSETS_SETTYPE_BATTLEGROUND",G9&lt;&gt;"LIBSETS_SETTYPE_SPECIAL"),
IF(AND(Y9&lt;&gt;"",ISNUMBER(Y9),NOT(ISNA(Y9))),Y9,
   IF(AND(L9&lt;&gt;"",ISNUMBER(L9),L9&gt;0,NOT(ISNA(L9))),VLOOKUP(L9,'ESO dumped WayshrineInfo'!$K$3:$L$9996,2,FALSE),"")
),"")</f>
        <v>181</v>
      </c>
      <c r="AA9" t="str">
        <f>IF(AND(Z9&lt;&gt;"",ISNUMBER(Z9),NOT(ISNA(Z9))),VLOOKUP(Z9,'ESO zone constants'!$A$5:$D$10001,4,FALSE),"")</f>
        <v>Cyrodiil</v>
      </c>
      <c r="AB9" s="33" t="s">
        <v>3807</v>
      </c>
      <c r="AC9" s="3" t="str">
        <f>IF(AB9&lt;&gt;"",IF(AB9&lt;&gt;"LIBSETS_DROP_MECHANIC_MONSTER_NAME",VLOOKUP(AB9,'LibSets constants'!$I$4:$L$1012,3,FALSE),""),"")</f>
        <v>Cyrodiil board missions</v>
      </c>
      <c r="AD9" s="3" t="str">
        <f>IF(AB9&lt;&gt;"",IF(AB9&lt;&gt;"LIBSETS_DROP_MECHANIC_MONSTER_NAME",VLOOKUP(AB9,'LibSets constants'!$I$4:$L$1012,4,FALSE),""),"")</f>
        <v>Cyrodiil Auftragstafeln</v>
      </c>
      <c r="AE9" s="62">
        <v>181</v>
      </c>
      <c r="AF9" s="3">
        <f>IF(AND(G9&lt;&gt;"LIBSETS_SETTYPE_BATTLEGROUND",G9&lt;&gt;"LIBSETS_SETTYPE_SPECIAL"),
IF(AND(AE9&lt;&gt;"",ISNUMBER(AE9),NOT(ISNA(AE9))),AE9,
   IF(AND(M9&lt;&gt;"",ISNUMBER(M9),M9&gt;0,NOT(ISNA(M9))),VLOOKUP(M9,'ESO dumped WayshrineInfo'!$K$3:$L$9996,2,FALSE),"")
),"")</f>
        <v>181</v>
      </c>
      <c r="AG9" t="str">
        <f>IF(AND(AF9&lt;&gt;"",ISNUMBER(AF9),NOT(ISNA(AF9))),VLOOKUP(AF9,'ESO zone constants'!$A$5:$D$10001,4,FALSE),"")</f>
        <v>Cyrodiil</v>
      </c>
      <c r="AH9" s="33" t="s">
        <v>2784</v>
      </c>
      <c r="AI9" s="3" t="str">
        <f>IF(AH9&lt;&gt;"",IF(AH9&lt;&gt;"LIBSETS_DROP_MECHANIC_MONSTER_NAME",VLOOKUP(AH9,'LibSets constants'!$I$4:$L$1012,3,FALSE),""),"")</f>
        <v>Alliance points elite gear lockbox merchant, Cyrodiil</v>
      </c>
      <c r="AJ9" s="3" t="str">
        <f>IF(AH9&lt;&gt;"",IF(AH9&lt;&gt;"LIBSETS_DROP_MECHANIC_MONSTER_NAME",VLOOKUP(AH9,'LibSets constants'!$I$4:$L$1012,4,FALSE),""),"")</f>
        <v>Allianzpunkte Elite Gear Box Händler, Cyrodiil</v>
      </c>
      <c r="AK9" s="3">
        <f>IF(AND(G9&lt;&gt;"LIBSETS_SETTYPE_BATTLEGROUND",G9&lt;&gt;"LIBSETS_SETTYPE_SPECIAL"),IF(AL9&lt;&gt;"",VLOOKUP(AL9,'ESO zone constants'!$D$5:$H$4955,5,FALSE),""),"")</f>
        <v>181</v>
      </c>
      <c r="AL9" t="s">
        <v>125</v>
      </c>
      <c r="AM9" s="33" t="s">
        <v>3810</v>
      </c>
      <c r="AN9" s="3" t="str">
        <f>IF(AM9&lt;&gt;"",IF(AM9&lt;&gt;"LIBSETS_DROP_MECHANIC_MONSTER_NAME",VLOOKUP(AM9,'LibSets constants'!$I$4:$L$1012,3,FALSE),""),"")</f>
        <v>Cyrodiil: City Cheydinhal / Weynon Priory, Chorrol</v>
      </c>
      <c r="AO9" s="3" t="str">
        <f>IF(AM9&lt;&gt;"",IF(AM9&lt;&gt;"LIBSETS_DROP_MECHANIC_MONSTER_NAME",VLOOKUP(AM9,'LibSets constants'!$I$4:$L$1012,4,FALSE),""),"")</f>
        <v>Cyrodiil: Stadt Cheydinhal / Weynon Priorei, bei Chorrol</v>
      </c>
      <c r="AP9" s="3">
        <f>IF(AND(G9&lt;&gt;"LIBSETS_SETTYPE_BATTLEGROUND",G9&lt;&gt;"LIBSETS_SETTYPE_SPECIAL"),IF(AQ9&lt;&gt;"",VLOOKUP(AQ9,'ESO zone constants'!$D$5:$H$4955,5,FALSE),""),"")</f>
        <v>181</v>
      </c>
      <c r="AQ9" t="s">
        <v>125</v>
      </c>
      <c r="AR9" s="33" t="s">
        <v>1556</v>
      </c>
      <c r="AS9" s="3" t="str">
        <f>IF(AR9&lt;&gt;"",IF(AR9&lt;&gt;"LIBSETS_DROP_MECHANIC_MONSTER_NAME",VLOOKUP(AR9,'LibSets constants'!$I$4:$L$1012,3,FALSE),""),"")</f>
        <v>Delve bosses have a chance to drop a waist or feet.</v>
      </c>
      <c r="AT9" s="3" t="str">
        <f>IF(AR9&lt;&gt;"",IF(AR9&lt;&gt;"LIBSETS_DROP_MECHANIC_MONSTER_NAME",VLOOKUP(AR9,'LibSets constants'!$I$4:$L$1012,4,FALSE),""),"")</f>
        <v>Bosse in Gewölben haben die Chance, eine Taille oder Füße fallen zu lassen.</v>
      </c>
      <c r="AU9" s="3">
        <f>IF(AND(G9&lt;&gt;"LIBSETS_SETTYPE_BATTLEGROUND",G9&lt;&gt;"LIBSETS_SETTYPE_SPECIAL"),IF(AV9&lt;&gt;"",VLOOKUP(AV9,'ESO zone constants'!$D$5:$H$4955,5,FALSE),""),"")</f>
        <v>181</v>
      </c>
      <c r="AV9" t="s">
        <v>125</v>
      </c>
      <c r="AW9" s="33" t="s">
        <v>3282</v>
      </c>
      <c r="AX9" s="3" t="str">
        <f>IF(AW9&lt;&gt;"",IF(AW9&lt;&gt;"LIBSETS_DROP_MECHANIC_MONSTER_NAME",VLOOKUP(AW9,'LibSets constants'!$I$4:$L$1012,3,FALSE),""),"")</f>
        <v>Rewards of dolmen, harrowstorms or magical anomalies</v>
      </c>
      <c r="AY9" s="3" t="str">
        <f>IF(AW9&lt;&gt;"",IF(AW9&lt;&gt;"LIBSETS_DROP_MECHANIC_MONSTER_NAME",VLOOKUP(AW9,'LibSets constants'!$I$4:$L$1012,4,FALSE),""),"")</f>
        <v>Belohnung von Ankern, Gramstürmen oder Magischen Anomalien</v>
      </c>
      <c r="AZ9" s="79" t="s">
        <v>2658</v>
      </c>
      <c r="BA9" s="79"/>
      <c r="BB9" s="79"/>
      <c r="BC9" s="79"/>
      <c r="BD9" s="21" t="str">
        <f t="shared" si="6"/>
        <v>[25] = {wayshrines={-1,-1,-1,}, dlcId=DLC_BASE_GAME</v>
      </c>
      <c r="BE9" s="21" t="str">
        <f t="shared" si="7"/>
        <v>, zoneIds={181,181,181,181,181,181}, veteran=false</v>
      </c>
      <c r="BF9" s="21" t="str">
        <f t="shared" si="3"/>
        <v>, setType=LIBSETS_SETTYPE_CYRODIIL</v>
      </c>
      <c r="BG9" s="21" t="str">
        <f t="shared" si="8"/>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 s="21" t="str">
        <f t="shared" si="9"/>
        <v>}, --Desert Rose / Wüstenrose   [Cyrodiil, Cyrodiil, Cyrodiil, Cyrodiil, Cyrodiil, Cyrodiil]</v>
      </c>
    </row>
    <row r="10" spans="1:60" x14ac:dyDescent="0.25">
      <c r="A10" s="12">
        <v>26</v>
      </c>
      <c r="B10" t="s">
        <v>742</v>
      </c>
      <c r="C10" t="s">
        <v>2540</v>
      </c>
      <c r="D10" s="3">
        <f t="shared" si="0"/>
        <v>26</v>
      </c>
      <c r="E10" s="40"/>
      <c r="G10" s="8" t="s">
        <v>1478</v>
      </c>
      <c r="I10" t="s">
        <v>91</v>
      </c>
      <c r="J10" t="s">
        <v>91</v>
      </c>
      <c r="K10">
        <v>131</v>
      </c>
      <c r="L10">
        <v>131</v>
      </c>
      <c r="M10">
        <v>131</v>
      </c>
      <c r="O10" s="62" t="s">
        <v>241</v>
      </c>
      <c r="Q10" s="3">
        <f>IF(AND(P10&lt;&gt;"",ISNUMBER(P10),NOT(ISNA(P10))),P10,IF(R10&lt;&gt;"",VLOOKUP(R10,'ESO zone constants'!$D$5:$H$10003,5,FALSE),""))</f>
        <v>347</v>
      </c>
      <c r="R10" t="str">
        <f>IF(AND(O10&lt;&gt;"",NOT(ISERROR(O10))),O10,
IF(AND(P10&lt;&gt;"",ISNUMBER(P10),P10&gt;0,NOT(ISNA(P10))),VLOOKUP(P10,'ESO zone constants'!$A$5:$D$10001,4,FALSE),
IF(AND(K10&lt;&gt;"",K10&gt;0,NOT(ISERROR(K10))),VLOOKUP(K10,'ESO dumped WayshrineInfo'!$K$3:$N$9996,4,FALSE),"")))</f>
        <v>Coldharbour</v>
      </c>
      <c r="T10" s="19" t="str">
        <f>IF(AND(S10&lt;&gt;"",NOT(ISERROR(S10))),S10,IF(Q10&lt;&gt;"",IF(NOT(ISERROR(VLOOKUP(Q10,'ESO Dungeon constants'!$D$3:$H$9999,5,FALSE))),VLOOKUP(Q10,'ESO Dungeon constants'!$D$3:$I$9999,6,FALSE),VLOOKUP(Q10,'ESO zone constants'!$H$3:$K$9989,4,FALSE)),""))</f>
        <v>DLC_BASE_GAME</v>
      </c>
      <c r="U10" s="3" t="str">
        <f>IF(T10&lt;&gt;"",VLOOKUP(T10,'LibSets constants'!$B$4:$C$1012,2,FALSE),"")</f>
        <v>Included in base game</v>
      </c>
      <c r="V10" s="90" t="s">
        <v>1556</v>
      </c>
      <c r="Y10" s="62"/>
      <c r="Z10" s="3">
        <f>IF(AND(G10&lt;&gt;"LIBSETS_SETTYPE_BATTLEGROUND",G10&lt;&gt;"LIBSETS_SETTYPE_SPECIAL"),
IF(AND(Y10&lt;&gt;"",ISNUMBER(Y10),NOT(ISNA(Y10))),Y10,
   IF(AND(L10&lt;&gt;"",ISNUMBER(L10),L10&gt;0,NOT(ISNA(L10))),VLOOKUP(L10,'ESO dumped WayshrineInfo'!$K$3:$L$9996,2,FALSE),"")
),"")</f>
        <v>347</v>
      </c>
      <c r="AA10" t="str">
        <f>IF(AND(Z10&lt;&gt;"",ISNUMBER(Z10),NOT(ISNA(Z10))),VLOOKUP(Z10,'ESO zone constants'!$A$5:$D$10001,4,FALSE),"")</f>
        <v>Coldharbour</v>
      </c>
      <c r="AB10" s="33" t="s">
        <v>1557</v>
      </c>
      <c r="AC10" s="41"/>
      <c r="AD10" s="41"/>
      <c r="AE10" s="41"/>
      <c r="AF10" s="3">
        <f>IF(AND(G10&lt;&gt;"LIBSETS_SETTYPE_BATTLEGROUND",G10&lt;&gt;"LIBSETS_SETTYPE_SPECIAL"),
IF(AND(AE10&lt;&gt;"",ISNUMBER(AE10),NOT(ISNA(AE10))),AE10,
   IF(AND(M10&lt;&gt;"",ISNUMBER(M10),M10&gt;0,NOT(ISNA(M10))),VLOOKUP(M10,'ESO dumped WayshrineInfo'!$K$3:$L$9996,2,FALSE),"")
),"")</f>
        <v>347</v>
      </c>
      <c r="AG10" t="str">
        <f>IF(AND(AF10&lt;&gt;"",ISNUMBER(AF10),NOT(ISNA(AF10))),VLOOKUP(AF10,'ESO zone constants'!$A$5:$D$10001,4,FALSE),"")</f>
        <v>Coldharbour</v>
      </c>
      <c r="AH10" s="42" t="s">
        <v>1558</v>
      </c>
      <c r="AI10" s="41"/>
      <c r="AJ10" s="41"/>
      <c r="AK10" s="3">
        <f>IF(AND(G10&lt;&gt;"LIBSETS_SETTYPE_BATTLEGROUND",G10&lt;&gt;"LIBSETS_SETTYPE_SPECIAL"),IF(AL10&lt;&gt;"",VLOOKUP(AL10,'ESO zone constants'!$D$5:$H$4955,5,FALSE),""),"")</f>
        <v>347</v>
      </c>
      <c r="AL10" t="s">
        <v>241</v>
      </c>
      <c r="AM10" s="33" t="s">
        <v>1559</v>
      </c>
      <c r="AN10" s="41"/>
      <c r="AO10" s="41"/>
      <c r="AP10" s="3" t="str">
        <f>IF(AND(G10&lt;&gt;"LIBSETS_SETTYPE_BATTLEGROUND",G10&lt;&gt;"LIBSETS_SETTYPE_SPECIAL"),IF(AQ10&lt;&gt;"",VLOOKUP(AQ10,'ESO zone constants'!$D$5:$H$4955,5,FALSE),""),"")</f>
        <v/>
      </c>
      <c r="AS10" s="41"/>
      <c r="AT10" s="41"/>
      <c r="AU10" s="3" t="str">
        <f>IF(AND(G10&lt;&gt;"LIBSETS_SETTYPE_BATTLEGROUND",G10&lt;&gt;"LIBSETS_SETTYPE_SPECIAL"),IF(AV10&lt;&gt;"",VLOOKUP(AV10,'ESO zone constants'!$D$5:$H$4955,5,FALSE),""),"")</f>
        <v/>
      </c>
      <c r="AX10" s="41"/>
      <c r="AY10" s="41"/>
      <c r="AZ10" s="79" t="s">
        <v>2658</v>
      </c>
      <c r="BA10" s="79"/>
      <c r="BB10" s="79"/>
      <c r="BC10" s="79"/>
      <c r="BD10" s="21" t="str">
        <f t="shared" si="6"/>
        <v>[26] = {wayshrines={131,131,131,}, dlcId=DLC_BASE_GAME</v>
      </c>
      <c r="BE10" s="21" t="str">
        <f t="shared" si="7"/>
        <v>, zoneIds={347,347,347,347}, veteran=false</v>
      </c>
      <c r="BF10" s="21" t="str">
        <f t="shared" si="3"/>
        <v>, setType=LIBSETS_SETTYPE_OVERLAND</v>
      </c>
      <c r="BG10" s="21" t="str">
        <f t="shared" si="8"/>
        <v>, dropMechanic={LIBSETS_DROP_MECHANIC_OVERLAND_BOSS_DELVE,LIBSETS_DROP_MECHANIC_OVERLAND_WORLDBOSS,LIBSETS_DROP_MECHANIC_OVERLAND_BOSS_PUBLIC_DUNGEON,LIBSETS_DROP_MECHANIC_OVERLAND_CHEST}</v>
      </c>
      <c r="BH10" s="21" t="str">
        <f t="shared" si="9"/>
        <v>}, --Prisoner\'s Rags / Lumpen des Gefangenen   [Coldharbour, Coldharbour, Coldharbour, Coldharbour]</v>
      </c>
    </row>
    <row r="11" spans="1:60" x14ac:dyDescent="0.25">
      <c r="A11" s="12">
        <v>27</v>
      </c>
      <c r="B11" t="s">
        <v>743</v>
      </c>
      <c r="C11" t="s">
        <v>2541</v>
      </c>
      <c r="D11" s="3">
        <f t="shared" si="0"/>
        <v>27</v>
      </c>
      <c r="E11" s="40"/>
      <c r="G11" s="8" t="s">
        <v>1478</v>
      </c>
      <c r="I11" t="s">
        <v>91</v>
      </c>
      <c r="J11" t="s">
        <v>91</v>
      </c>
      <c r="K11">
        <v>93</v>
      </c>
      <c r="L11">
        <v>93</v>
      </c>
      <c r="M11">
        <v>93</v>
      </c>
      <c r="O11" s="62" t="s">
        <v>110</v>
      </c>
      <c r="Q11" s="3">
        <f>IF(AND(P11&lt;&gt;"",ISNUMBER(P11),NOT(ISNA(P11))),P11,IF(R11&lt;&gt;"",VLOOKUP(R11,'ESO zone constants'!$D$5:$H$10003,5,FALSE),""))</f>
        <v>101</v>
      </c>
      <c r="R11" t="str">
        <f>IF(AND(O11&lt;&gt;"",NOT(ISERROR(O11))),O11,
IF(AND(P11&lt;&gt;"",ISNUMBER(P11),P11&gt;0,NOT(ISNA(P11))),VLOOKUP(P11,'ESO zone constants'!$A$5:$D$10001,4,FALSE),
IF(AND(K11&lt;&gt;"",K11&gt;0,NOT(ISERROR(K11))),VLOOKUP(K11,'ESO dumped WayshrineInfo'!$K$3:$N$9996,4,FALSE),"")))</f>
        <v>Eastmarch</v>
      </c>
      <c r="T11" s="19" t="str">
        <f>IF(AND(S11&lt;&gt;"",NOT(ISERROR(S11))),S11,IF(Q11&lt;&gt;"",IF(NOT(ISERROR(VLOOKUP(Q11,'ESO Dungeon constants'!$D$3:$H$9999,5,FALSE))),VLOOKUP(Q11,'ESO Dungeon constants'!$D$3:$I$9999,6,FALSE),VLOOKUP(Q11,'ESO zone constants'!$H$3:$K$9989,4,FALSE)),""))</f>
        <v>DLC_BASE_GAME</v>
      </c>
      <c r="U11" s="3" t="str">
        <f>IF(T11&lt;&gt;"",VLOOKUP(T11,'LibSets constants'!$B$4:$C$1012,2,FALSE),"")</f>
        <v>Included in base game</v>
      </c>
      <c r="V11" s="90" t="s">
        <v>1556</v>
      </c>
      <c r="Y11" s="62"/>
      <c r="Z11" s="3">
        <f>IF(AND(G11&lt;&gt;"LIBSETS_SETTYPE_BATTLEGROUND",G11&lt;&gt;"LIBSETS_SETTYPE_SPECIAL"),
IF(AND(Y11&lt;&gt;"",ISNUMBER(Y11),NOT(ISNA(Y11))),Y11,
   IF(AND(L11&lt;&gt;"",ISNUMBER(L11),L11&gt;0,NOT(ISNA(L11))),VLOOKUP(L11,'ESO dumped WayshrineInfo'!$K$3:$L$9996,2,FALSE),"")
),"")</f>
        <v>101</v>
      </c>
      <c r="AA11" t="str">
        <f>IF(AND(Z11&lt;&gt;"",ISNUMBER(Z11),NOT(ISNA(Z11))),VLOOKUP(Z11,'ESO zone constants'!$A$5:$D$10001,4,FALSE),"")</f>
        <v>Eastmarch</v>
      </c>
      <c r="AB11" s="33" t="s">
        <v>1557</v>
      </c>
      <c r="AC11" s="41"/>
      <c r="AD11" s="41"/>
      <c r="AE11" s="41"/>
      <c r="AF11" s="3">
        <f>IF(AND(G11&lt;&gt;"LIBSETS_SETTYPE_BATTLEGROUND",G11&lt;&gt;"LIBSETS_SETTYPE_SPECIAL"),
IF(AND(AE11&lt;&gt;"",ISNUMBER(AE11),NOT(ISNA(AE11))),AE11,
   IF(AND(M11&lt;&gt;"",ISNUMBER(M11),M11&gt;0,NOT(ISNA(M11))),VLOOKUP(M11,'ESO dumped WayshrineInfo'!$K$3:$L$9996,2,FALSE),"")
),"")</f>
        <v>101</v>
      </c>
      <c r="AG11" t="str">
        <f>IF(AND(AF11&lt;&gt;"",ISNUMBER(AF11),NOT(ISNA(AF11))),VLOOKUP(AF11,'ESO zone constants'!$A$5:$D$10001,4,FALSE),"")</f>
        <v>Eastmarch</v>
      </c>
      <c r="AH11" s="42" t="s">
        <v>1558</v>
      </c>
      <c r="AI11" s="41"/>
      <c r="AJ11" s="41"/>
      <c r="AK11" s="3">
        <f>IF(AND(G11&lt;&gt;"LIBSETS_SETTYPE_BATTLEGROUND",G11&lt;&gt;"LIBSETS_SETTYPE_SPECIAL"),IF(AL11&lt;&gt;"",VLOOKUP(AL11,'ESO zone constants'!$D$5:$H$4955,5,FALSE),""),"")</f>
        <v>101</v>
      </c>
      <c r="AL11" t="s">
        <v>110</v>
      </c>
      <c r="AM11" s="33" t="s">
        <v>1559</v>
      </c>
      <c r="AN11" s="41"/>
      <c r="AO11" s="41"/>
      <c r="AP11" s="3" t="str">
        <f>IF(AND(G11&lt;&gt;"LIBSETS_SETTYPE_BATTLEGROUND",G11&lt;&gt;"LIBSETS_SETTYPE_SPECIAL"),IF(AQ11&lt;&gt;"",VLOOKUP(AQ11,'ESO zone constants'!$D$5:$H$4955,5,FALSE),""),"")</f>
        <v/>
      </c>
      <c r="AS11" s="41"/>
      <c r="AT11" s="41"/>
      <c r="AU11" s="3" t="str">
        <f>IF(AND(G11&lt;&gt;"LIBSETS_SETTYPE_BATTLEGROUND",G11&lt;&gt;"LIBSETS_SETTYPE_SPECIAL"),IF(AV11&lt;&gt;"",VLOOKUP(AV11,'ESO zone constants'!$D$5:$H$4955,5,FALSE),""),"")</f>
        <v/>
      </c>
      <c r="AX11" s="41"/>
      <c r="AY11" s="41"/>
      <c r="AZ11" s="79" t="s">
        <v>2658</v>
      </c>
      <c r="BA11" s="79"/>
      <c r="BB11" s="79"/>
      <c r="BC11" s="79"/>
      <c r="BD11" s="21" t="str">
        <f t="shared" si="6"/>
        <v>[27] = {wayshrines={93,93,93,}, dlcId=DLC_BASE_GAME</v>
      </c>
      <c r="BE11" s="21" t="str">
        <f t="shared" si="7"/>
        <v>, zoneIds={101,101,101,101}, veteran=false</v>
      </c>
      <c r="BF11" s="21" t="str">
        <f t="shared" si="3"/>
        <v>, setType=LIBSETS_SETTYPE_OVERLAND</v>
      </c>
      <c r="BG11" s="21" t="str">
        <f t="shared" si="8"/>
        <v>, dropMechanic={LIBSETS_DROP_MECHANIC_OVERLAND_BOSS_DELVE,LIBSETS_DROP_MECHANIC_OVERLAND_WORLDBOSS,LIBSETS_DROP_MECHANIC_OVERLAND_BOSS_PUBLIC_DUNGEON,LIBSETS_DROP_MECHANIC_OVERLAND_CHEST}</v>
      </c>
      <c r="BH11" s="21" t="str">
        <f t="shared" si="9"/>
        <v>}, --Fiord\'s Legacy / Fiords Erbe   [Eastmarch, Eastmarch, Eastmarch, Eastmarch]</v>
      </c>
    </row>
    <row r="12" spans="1:60" x14ac:dyDescent="0.25">
      <c r="A12" s="12">
        <v>28</v>
      </c>
      <c r="B12" t="s">
        <v>744</v>
      </c>
      <c r="C12" t="s">
        <v>745</v>
      </c>
      <c r="D12" s="3">
        <f t="shared" si="0"/>
        <v>28</v>
      </c>
      <c r="G12" s="8" t="s">
        <v>1475</v>
      </c>
      <c r="I12" t="s">
        <v>91</v>
      </c>
      <c r="J12" t="s">
        <v>91</v>
      </c>
      <c r="K12">
        <v>191</v>
      </c>
      <c r="L12">
        <v>191</v>
      </c>
      <c r="M12">
        <v>191</v>
      </c>
      <c r="O12" s="62" t="s">
        <v>43</v>
      </c>
      <c r="Q12" s="3">
        <f>IF(AND(P12&lt;&gt;"",ISNUMBER(P12),NOT(ISNA(P12))),P12,IF(R12&lt;&gt;"",VLOOKUP(R12,'ESO zone constants'!$D$5:$H$10003,5,FALSE),""))</f>
        <v>126</v>
      </c>
      <c r="R12" t="str">
        <f>IF(AND(O12&lt;&gt;"",NOT(ISERROR(O12))),O12,
IF(AND(P12&lt;&gt;"",ISNUMBER(P12),P12&gt;0,NOT(ISNA(P12))),VLOOKUP(P12,'ESO zone constants'!$A$5:$D$10001,4,FALSE),
IF(AND(K12&lt;&gt;"",K12&gt;0,NOT(ISERROR(K12))),VLOOKUP(K12,'ESO dumped WayshrineInfo'!$K$3:$N$9996,4,FALSE),"")))</f>
        <v>Elden Hollow I</v>
      </c>
      <c r="T12" s="19" t="str">
        <f>IF(AND(S12&lt;&gt;"",NOT(ISERROR(S12))),S12,IF(Q12&lt;&gt;"",IF(NOT(ISERROR(VLOOKUP(Q12,'ESO Dungeon constants'!$D$3:$H$9999,5,FALSE))),VLOOKUP(Q12,'ESO Dungeon constants'!$D$3:$I$9999,6,FALSE),VLOOKUP(Q12,'ESO zone constants'!$H$3:$K$9989,4,FALSE)),""))</f>
        <v>DLC_BASE_GAME</v>
      </c>
      <c r="U12" s="3" t="str">
        <f>IF(T12&lt;&gt;"",VLOOKUP(T12,'LibSets constants'!$B$4:$C$1012,2,FALSE),"")</f>
        <v>Included in base game</v>
      </c>
      <c r="V12" s="90" t="s">
        <v>3332</v>
      </c>
      <c r="Y12" s="62">
        <v>931</v>
      </c>
      <c r="Z12" s="3">
        <f>IF(AND(G12&lt;&gt;"LIBSETS_SETTYPE_BATTLEGROUND",G12&lt;&gt;"LIBSETS_SETTYPE_SPECIAL"),
IF(AND(Y12&lt;&gt;"",ISNUMBER(Y12),NOT(ISNA(Y12))),Y12,
   IF(AND(L12&lt;&gt;"",ISNUMBER(L12),L12&gt;0,NOT(ISNA(L12))),VLOOKUP(L12,'ESO dumped WayshrineInfo'!$K$3:$L$9996,2,FALSE),"")
),"")</f>
        <v>931</v>
      </c>
      <c r="AA12" t="str">
        <f>IF(AND(Z12&lt;&gt;"",ISNUMBER(Z12),NOT(ISNA(Z12))),VLOOKUP(Z12,'ESO zone constants'!$A$5:$D$10001,4,FALSE),"")</f>
        <v>Elden Hollow II</v>
      </c>
      <c r="AB12" s="33" t="s">
        <v>3332</v>
      </c>
      <c r="AC12" s="41"/>
      <c r="AD12" s="41"/>
      <c r="AE12" s="41"/>
      <c r="AF12" s="3">
        <f>IF(AND(G12&lt;&gt;"LIBSETS_SETTYPE_BATTLEGROUND",G12&lt;&gt;"LIBSETS_SETTYPE_SPECIAL"),
IF(AND(AE12&lt;&gt;"",ISNUMBER(AE12),NOT(ISNA(AE12))),AE12,
   IF(AND(M12&lt;&gt;"",ISNUMBER(M12),M12&gt;0,NOT(ISNA(M12))),VLOOKUP(M12,'ESO dumped WayshrineInfo'!$K$3:$L$9996,2,FALSE),"")
),"")</f>
        <v>383</v>
      </c>
      <c r="AG12" t="str">
        <f>IF(AND(AF12&lt;&gt;"",ISNUMBER(AF12),NOT(ISNA(AF12))),VLOOKUP(AF12,'ESO zone constants'!$A$5:$D$10001,4,FALSE),"")</f>
        <v>Grahtwood</v>
      </c>
      <c r="AH12" s="90" t="s">
        <v>3332</v>
      </c>
      <c r="AI12" s="41"/>
      <c r="AJ12" s="41"/>
      <c r="AK12" s="3" t="str">
        <f>IF(AND(G12&lt;&gt;"LIBSETS_SETTYPE_BATTLEGROUND",G12&lt;&gt;"LIBSETS_SETTYPE_SPECIAL"),IF(AL12&lt;&gt;"",VLOOKUP(AL12,'ESO zone constants'!$D$5:$H$4955,5,FALSE),""),"")</f>
        <v/>
      </c>
      <c r="AN12" s="41"/>
      <c r="AO12" s="41"/>
      <c r="AP12" s="3" t="str">
        <f>IF(AND(G12&lt;&gt;"LIBSETS_SETTYPE_BATTLEGROUND",G12&lt;&gt;"LIBSETS_SETTYPE_SPECIAL"),IF(AQ12&lt;&gt;"",VLOOKUP(AQ12,'ESO zone constants'!$D$5:$H$4955,5,FALSE),""),"")</f>
        <v/>
      </c>
      <c r="AS12" s="41"/>
      <c r="AT12" s="41"/>
      <c r="AU12" s="3" t="str">
        <f>IF(AND(G12&lt;&gt;"LIBSETS_SETTYPE_BATTLEGROUND",G12&lt;&gt;"LIBSETS_SETTYPE_SPECIAL"),IF(AV12&lt;&gt;"",VLOOKUP(AV12,'ESO zone constants'!$D$5:$H$4955,5,FALSE),""),"")</f>
        <v/>
      </c>
      <c r="AX12" s="41"/>
      <c r="AY12" s="41"/>
      <c r="AZ12" s="79" t="s">
        <v>2658</v>
      </c>
      <c r="BA12" s="79"/>
      <c r="BB12" s="79"/>
      <c r="BC12" s="79"/>
      <c r="BD12" s="21" t="str">
        <f t="shared" si="6"/>
        <v>[28] = {wayshrines={191,191,191,}, dlcId=DLC_BASE_GAME</v>
      </c>
      <c r="BE12" s="21" t="str">
        <f t="shared" si="7"/>
        <v>, zoneIds={126,931,383}, veteran=false</v>
      </c>
      <c r="BF12" s="21" t="str">
        <f t="shared" si="3"/>
        <v>, setType=LIBSETS_SETTYPE_DUNGEON</v>
      </c>
      <c r="BG12" s="21" t="str">
        <f t="shared" si="8"/>
        <v>, dropMechanic={LIBSETS_DROP_MECHANIC_GROUP_DUNGEON_BOSS,LIBSETS_DROP_MECHANIC_GROUP_DUNGEON_BOSS,LIBSETS_DROP_MECHANIC_GROUP_DUNGEON_BOSS}</v>
      </c>
      <c r="BH12" s="21" t="str">
        <f t="shared" si="9"/>
        <v>}, --Barkskin / Borkenhaut   [Elden Hollow I, Elden Hollow II, Grahtwood]</v>
      </c>
    </row>
    <row r="13" spans="1:60" x14ac:dyDescent="0.25">
      <c r="A13" s="12">
        <v>29</v>
      </c>
      <c r="B13" t="s">
        <v>746</v>
      </c>
      <c r="C13" t="s">
        <v>2542</v>
      </c>
      <c r="D13" s="3">
        <f t="shared" si="0"/>
        <v>29</v>
      </c>
      <c r="G13" s="8" t="s">
        <v>1475</v>
      </c>
      <c r="I13" t="s">
        <v>91</v>
      </c>
      <c r="J13" t="s">
        <v>91</v>
      </c>
      <c r="K13">
        <v>189</v>
      </c>
      <c r="L13">
        <v>189</v>
      </c>
      <c r="M13">
        <v>189</v>
      </c>
      <c r="O13" s="62" t="s">
        <v>62</v>
      </c>
      <c r="Q13" s="3">
        <f>IF(AND(P13&lt;&gt;"",ISNUMBER(P13),NOT(ISNA(P13))),P13,IF(R13&lt;&gt;"",VLOOKUP(R13,'ESO zone constants'!$D$5:$H$10003,5,FALSE),""))</f>
        <v>146</v>
      </c>
      <c r="R13" t="str">
        <f>IF(AND(O13&lt;&gt;"",NOT(ISERROR(O13))),O13,
IF(AND(P13&lt;&gt;"",ISNUMBER(P13),P13&gt;0,NOT(ISNA(P13))),VLOOKUP(P13,'ESO zone constants'!$A$5:$D$10001,4,FALSE),
IF(AND(K13&lt;&gt;"",K13&gt;0,NOT(ISERROR(K13))),VLOOKUP(K13,'ESO dumped WayshrineInfo'!$K$3:$N$9996,4,FALSE),"")))</f>
        <v>Wayrest Sewers I</v>
      </c>
      <c r="T13" s="19" t="str">
        <f>IF(AND(S13&lt;&gt;"",NOT(ISERROR(S13))),S13,IF(Q13&lt;&gt;"",IF(NOT(ISERROR(VLOOKUP(Q13,'ESO Dungeon constants'!$D$3:$H$9999,5,FALSE))),VLOOKUP(Q13,'ESO Dungeon constants'!$D$3:$I$9999,6,FALSE),VLOOKUP(Q13,'ESO zone constants'!$H$3:$K$9989,4,FALSE)),""))</f>
        <v>DLC_BASE_GAME</v>
      </c>
      <c r="U13" s="3" t="str">
        <f>IF(T13&lt;&gt;"",VLOOKUP(T13,'LibSets constants'!$B$4:$C$1012,2,FALSE),"")</f>
        <v>Included in base game</v>
      </c>
      <c r="V13" s="90" t="s">
        <v>3332</v>
      </c>
      <c r="Y13" s="62">
        <v>933</v>
      </c>
      <c r="Z13" s="3">
        <f>IF(AND(G13&lt;&gt;"LIBSETS_SETTYPE_BATTLEGROUND",G13&lt;&gt;"LIBSETS_SETTYPE_SPECIAL"),
IF(AND(Y13&lt;&gt;"",ISNUMBER(Y13),NOT(ISNA(Y13))),Y13,
   IF(AND(L13&lt;&gt;"",ISNUMBER(L13),L13&gt;0,NOT(ISNA(L13))),VLOOKUP(L13,'ESO dumped WayshrineInfo'!$K$3:$L$9996,2,FALSE),"")
),"")</f>
        <v>933</v>
      </c>
      <c r="AA13" t="str">
        <f>IF(AND(Z13&lt;&gt;"",ISNUMBER(Z13),NOT(ISNA(Z13))),VLOOKUP(Z13,'ESO zone constants'!$A$5:$D$10001,4,FALSE),"")</f>
        <v>Wayrest Sewers II</v>
      </c>
      <c r="AB13" s="33" t="s">
        <v>3332</v>
      </c>
      <c r="AC13" s="41"/>
      <c r="AD13" s="41"/>
      <c r="AE13" s="41"/>
      <c r="AF13" s="3">
        <f>IF(AND(G13&lt;&gt;"LIBSETS_SETTYPE_BATTLEGROUND",G13&lt;&gt;"LIBSETS_SETTYPE_SPECIAL"),
IF(AND(AE13&lt;&gt;"",ISNUMBER(AE13),NOT(ISNA(AE13))),AE13,
   IF(AND(M13&lt;&gt;"",ISNUMBER(M13),M13&gt;0,NOT(ISNA(M13))),VLOOKUP(M13,'ESO dumped WayshrineInfo'!$K$3:$L$9996,2,FALSE),"")
),"")</f>
        <v>19</v>
      </c>
      <c r="AG13" t="str">
        <f>IF(AND(AF13&lt;&gt;"",ISNUMBER(AF13),NOT(ISNA(AF13))),VLOOKUP(AF13,'ESO zone constants'!$A$5:$D$10001,4,FALSE),"")</f>
        <v>Stormhaven</v>
      </c>
      <c r="AH13" s="90" t="s">
        <v>3332</v>
      </c>
      <c r="AI13" s="41"/>
      <c r="AJ13" s="41"/>
      <c r="AK13" s="3" t="str">
        <f>IF(AND(G13&lt;&gt;"LIBSETS_SETTYPE_BATTLEGROUND",G13&lt;&gt;"LIBSETS_SETTYPE_SPECIAL"),IF(AL13&lt;&gt;"",VLOOKUP(AL13,'ESO zone constants'!$D$5:$H$4955,5,FALSE),""),"")</f>
        <v/>
      </c>
      <c r="AN13" s="41"/>
      <c r="AO13" s="41"/>
      <c r="AP13" s="3" t="str">
        <f>IF(AND(G13&lt;&gt;"LIBSETS_SETTYPE_BATTLEGROUND",G13&lt;&gt;"LIBSETS_SETTYPE_SPECIAL"),IF(AQ13&lt;&gt;"",VLOOKUP(AQ13,'ESO zone constants'!$D$5:$H$4955,5,FALSE),""),"")</f>
        <v/>
      </c>
      <c r="AS13" s="41"/>
      <c r="AT13" s="41"/>
      <c r="AU13" s="3" t="str">
        <f>IF(AND(G13&lt;&gt;"LIBSETS_SETTYPE_BATTLEGROUND",G13&lt;&gt;"LIBSETS_SETTYPE_SPECIAL"),IF(AV13&lt;&gt;"",VLOOKUP(AV13,'ESO zone constants'!$D$5:$H$4955,5,FALSE),""),"")</f>
        <v/>
      </c>
      <c r="AX13" s="41"/>
      <c r="AY13" s="41"/>
      <c r="AZ13" s="79" t="s">
        <v>2659</v>
      </c>
      <c r="BA13" s="79"/>
      <c r="BB13" s="79"/>
      <c r="BC13" s="79"/>
      <c r="BD13" s="21" t="str">
        <f t="shared" si="6"/>
        <v>[29] = {wayshrines={189,189,189,}, dlcId=DLC_BASE_GAME</v>
      </c>
      <c r="BE13" s="21" t="str">
        <f t="shared" si="7"/>
        <v>, zoneIds={146,933,19}, veteran=false</v>
      </c>
      <c r="BF13" s="21" t="str">
        <f t="shared" si="3"/>
        <v>, setType=LIBSETS_SETTYPE_DUNGEON</v>
      </c>
      <c r="BG13" s="21" t="str">
        <f t="shared" si="8"/>
        <v>, isProcSetAllowedInPvP=1, dropMechanic={LIBSETS_DROP_MECHANIC_GROUP_DUNGEON_BOSS,LIBSETS_DROP_MECHANIC_GROUP_DUNGEON_BOSS,LIBSETS_DROP_MECHANIC_GROUP_DUNGEON_BOSS}</v>
      </c>
      <c r="BH13" s="21" t="str">
        <f t="shared" si="9"/>
        <v>}, --Sergeant\'s Mail / Rüstung des Feldwebels   [Wayrest Sewers I, Wayrest Sewers II, Stormhaven]</v>
      </c>
    </row>
    <row r="14" spans="1:60" s="14" customFormat="1" x14ac:dyDescent="0.25">
      <c r="A14" s="12">
        <v>30</v>
      </c>
      <c r="B14" t="s">
        <v>747</v>
      </c>
      <c r="C14" t="s">
        <v>2543</v>
      </c>
      <c r="D14" s="3">
        <f t="shared" si="0"/>
        <v>30</v>
      </c>
      <c r="E14" s="40"/>
      <c r="F14"/>
      <c r="G14" s="8" t="s">
        <v>1478</v>
      </c>
      <c r="H14"/>
      <c r="I14" t="s">
        <v>91</v>
      </c>
      <c r="J14" t="s">
        <v>91</v>
      </c>
      <c r="K14">
        <v>102</v>
      </c>
      <c r="L14">
        <v>102</v>
      </c>
      <c r="M14">
        <v>102</v>
      </c>
      <c r="N14"/>
      <c r="O14" s="62" t="s">
        <v>108</v>
      </c>
      <c r="P14" s="62"/>
      <c r="Q14" s="3">
        <f>IF(AND(P14&lt;&gt;"",ISNUMBER(P14),NOT(ISNA(P14))),P14,IF(R14&lt;&gt;"",VLOOKUP(R14,'ESO zone constants'!$D$5:$H$10003,5,FALSE),""))</f>
        <v>58</v>
      </c>
      <c r="R14" t="str">
        <f>IF(AND(O14&lt;&gt;"",NOT(ISERROR(O14))),O14,
IF(AND(P14&lt;&gt;"",ISNUMBER(P14),P14&gt;0,NOT(ISNA(P14))),VLOOKUP(P14,'ESO zone constants'!$A$5:$D$10001,4,FALSE),
IF(AND(K14&lt;&gt;"",K14&gt;0,NOT(ISERROR(K14))),VLOOKUP(K14,'ESO dumped WayshrineInfo'!$K$3:$N$9996,4,FALSE),"")))</f>
        <v>Malabal Tor</v>
      </c>
      <c r="S14" s="62"/>
      <c r="T14" s="19" t="str">
        <f>IF(AND(S14&lt;&gt;"",NOT(ISERROR(S14))),S14,IF(Q14&lt;&gt;"",IF(NOT(ISERROR(VLOOKUP(Q14,'ESO Dungeon constants'!$D$3:$H$9999,5,FALSE))),VLOOKUP(Q14,'ESO Dungeon constants'!$D$3:$I$9999,6,FALSE),VLOOKUP(Q14,'ESO zone constants'!$H$3:$K$9989,4,FALSE)),""))</f>
        <v>DLC_BASE_GAME</v>
      </c>
      <c r="U14" s="3" t="str">
        <f>IF(T14&lt;&gt;"",VLOOKUP(T14,'LibSets constants'!$B$4:$C$1012,2,FALSE),"")</f>
        <v>Included in base game</v>
      </c>
      <c r="V14" s="90" t="s">
        <v>1556</v>
      </c>
      <c r="W14" s="3"/>
      <c r="X14" s="3"/>
      <c r="Y14" s="62"/>
      <c r="Z14" s="3">
        <f>IF(AND(G14&lt;&gt;"LIBSETS_SETTYPE_BATTLEGROUND",G14&lt;&gt;"LIBSETS_SETTYPE_SPECIAL"),
IF(AND(Y14&lt;&gt;"",ISNUMBER(Y14),NOT(ISNA(Y14))),Y14,
   IF(AND(L14&lt;&gt;"",ISNUMBER(L14),L14&gt;0,NOT(ISNA(L14))),VLOOKUP(L14,'ESO dumped WayshrineInfo'!$K$3:$L$9996,2,FALSE),"")
),"")</f>
        <v>58</v>
      </c>
      <c r="AA14" t="str">
        <f>IF(AND(Z14&lt;&gt;"",ISNUMBER(Z14),NOT(ISNA(Z14))),VLOOKUP(Z14,'ESO zone constants'!$A$5:$D$10001,4,FALSE),"")</f>
        <v>Malabal Tor</v>
      </c>
      <c r="AB14" s="33" t="s">
        <v>1557</v>
      </c>
      <c r="AC14" s="41"/>
      <c r="AD14" s="41"/>
      <c r="AE14" s="41"/>
      <c r="AF14" s="3">
        <f>IF(AND(G14&lt;&gt;"LIBSETS_SETTYPE_BATTLEGROUND",G14&lt;&gt;"LIBSETS_SETTYPE_SPECIAL"),
IF(AND(AE14&lt;&gt;"",ISNUMBER(AE14),NOT(ISNA(AE14))),AE14,
   IF(AND(M14&lt;&gt;"",ISNUMBER(M14),M14&gt;0,NOT(ISNA(M14))),VLOOKUP(M14,'ESO dumped WayshrineInfo'!$K$3:$L$9996,2,FALSE),"")
),"")</f>
        <v>58</v>
      </c>
      <c r="AG14" t="str">
        <f>IF(AND(AF14&lt;&gt;"",ISNUMBER(AF14),NOT(ISNA(AF14))),VLOOKUP(AF14,'ESO zone constants'!$A$5:$D$10001,4,FALSE),"")</f>
        <v>Malabal Tor</v>
      </c>
      <c r="AH14" s="42" t="s">
        <v>1558</v>
      </c>
      <c r="AI14" s="41"/>
      <c r="AJ14" s="41"/>
      <c r="AK14" s="3">
        <f>IF(AND(G14&lt;&gt;"LIBSETS_SETTYPE_BATTLEGROUND",G14&lt;&gt;"LIBSETS_SETTYPE_SPECIAL"),IF(AL14&lt;&gt;"",VLOOKUP(AL14,'ESO zone constants'!$D$5:$H$4955,5,FALSE),""),"")</f>
        <v>58</v>
      </c>
      <c r="AL14" t="s">
        <v>108</v>
      </c>
      <c r="AM14" s="33" t="s">
        <v>1559</v>
      </c>
      <c r="AN14" s="41"/>
      <c r="AO14" s="41"/>
      <c r="AP14" s="3" t="str">
        <f>IF(AND(G14&lt;&gt;"LIBSETS_SETTYPE_BATTLEGROUND",G14&lt;&gt;"LIBSETS_SETTYPE_SPECIAL"),IF(AQ14&lt;&gt;"",VLOOKUP(AQ14,'ESO zone constants'!$D$5:$H$4955,5,FALSE),""),"")</f>
        <v/>
      </c>
      <c r="AQ14"/>
      <c r="AR14" s="33"/>
      <c r="AS14" s="41"/>
      <c r="AT14" s="41"/>
      <c r="AU14" s="3" t="str">
        <f>IF(AND(G14&lt;&gt;"LIBSETS_SETTYPE_BATTLEGROUND",G14&lt;&gt;"LIBSETS_SETTYPE_SPECIAL"),IF(AV14&lt;&gt;"",VLOOKUP(AV14,'ESO zone constants'!$D$5:$H$4955,5,FALSE),""),"")</f>
        <v/>
      </c>
      <c r="AV14"/>
      <c r="AW14" s="33"/>
      <c r="AX14" s="41"/>
      <c r="AY14" s="41"/>
      <c r="AZ14" s="79" t="s">
        <v>2658</v>
      </c>
      <c r="BA14" s="79"/>
      <c r="BB14" s="79"/>
      <c r="BC14" s="79"/>
      <c r="BD14" s="21" t="str">
        <f t="shared" si="6"/>
        <v>[30] = {wayshrines={102,102,102,}, dlcId=DLC_BASE_GAME</v>
      </c>
      <c r="BE14" s="21" t="str">
        <f t="shared" si="7"/>
        <v>, zoneIds={58,58,58,58}, veteran=false</v>
      </c>
      <c r="BF14" s="21" t="str">
        <f t="shared" si="3"/>
        <v>, setType=LIBSETS_SETTYPE_OVERLAND</v>
      </c>
      <c r="BG14" s="21" t="str">
        <f t="shared" si="8"/>
        <v>, dropMechanic={LIBSETS_DROP_MECHANIC_OVERLAND_BOSS_DELVE,LIBSETS_DROP_MECHANIC_OVERLAND_WORLDBOSS,LIBSETS_DROP_MECHANIC_OVERLAND_BOSS_PUBLIC_DUNGEON,LIBSETS_DROP_MECHANIC_OVERLAND_CHEST}</v>
      </c>
      <c r="BH14" s="21" t="str">
        <f t="shared" si="9"/>
        <v>}, --Thunderbug\'s Carapace / Donnerkäferpanzer   [Malabal Tor, Malabal Tor, Malabal Tor, Malabal Tor]</v>
      </c>
    </row>
    <row r="15" spans="1:60" x14ac:dyDescent="0.25">
      <c r="A15" s="12">
        <v>31</v>
      </c>
      <c r="B15" t="s">
        <v>748</v>
      </c>
      <c r="C15" t="s">
        <v>749</v>
      </c>
      <c r="D15" s="3">
        <f t="shared" si="0"/>
        <v>31</v>
      </c>
      <c r="E15" s="40"/>
      <c r="G15" s="8" t="s">
        <v>1478</v>
      </c>
      <c r="I15" t="s">
        <v>91</v>
      </c>
      <c r="J15" t="s">
        <v>91</v>
      </c>
      <c r="K15">
        <v>65</v>
      </c>
      <c r="L15">
        <v>65</v>
      </c>
      <c r="M15">
        <v>65</v>
      </c>
      <c r="O15" s="62" t="s">
        <v>106</v>
      </c>
      <c r="Q15" s="3">
        <f>IF(AND(P15&lt;&gt;"",ISNUMBER(P15),NOT(ISNA(P15))),P15,IF(R15&lt;&gt;"",VLOOKUP(R15,'ESO zone constants'!$D$5:$H$10003,5,FALSE),""))</f>
        <v>41</v>
      </c>
      <c r="R15" t="str">
        <f>IF(AND(O15&lt;&gt;"",NOT(ISERROR(O15))),O15,
IF(AND(P15&lt;&gt;"",ISNUMBER(P15),P15&gt;0,NOT(ISNA(P15))),VLOOKUP(P15,'ESO zone constants'!$A$5:$D$10001,4,FALSE),
IF(AND(K15&lt;&gt;"",K15&gt;0,NOT(ISERROR(K15))),VLOOKUP(K15,'ESO dumped WayshrineInfo'!$K$3:$N$9996,4,FALSE),"")))</f>
        <v>Stonefalls</v>
      </c>
      <c r="T15" s="19" t="str">
        <f>IF(AND(S15&lt;&gt;"",NOT(ISERROR(S15))),S15,IF(Q15&lt;&gt;"",IF(NOT(ISERROR(VLOOKUP(Q15,'ESO Dungeon constants'!$D$3:$H$9999,5,FALSE))),VLOOKUP(Q15,'ESO Dungeon constants'!$D$3:$I$9999,6,FALSE),VLOOKUP(Q15,'ESO zone constants'!$H$3:$K$9989,4,FALSE)),""))</f>
        <v>DLC_BASE_GAME</v>
      </c>
      <c r="U15" s="3" t="str">
        <f>IF(T15&lt;&gt;"",VLOOKUP(T15,'LibSets constants'!$B$4:$C$1012,2,FALSE),"")</f>
        <v>Included in base game</v>
      </c>
      <c r="V15" s="90" t="s">
        <v>1556</v>
      </c>
      <c r="Y15" s="62"/>
      <c r="Z15" s="3">
        <f>IF(AND(G15&lt;&gt;"LIBSETS_SETTYPE_BATTLEGROUND",G15&lt;&gt;"LIBSETS_SETTYPE_SPECIAL"),
IF(AND(Y15&lt;&gt;"",ISNUMBER(Y15),NOT(ISNA(Y15))),Y15,
   IF(AND(L15&lt;&gt;"",ISNUMBER(L15),L15&gt;0,NOT(ISNA(L15))),VLOOKUP(L15,'ESO dumped WayshrineInfo'!$K$3:$L$9996,2,FALSE),"")
),"")</f>
        <v>41</v>
      </c>
      <c r="AA15" t="str">
        <f>IF(AND(Z15&lt;&gt;"",ISNUMBER(Z15),NOT(ISNA(Z15))),VLOOKUP(Z15,'ESO zone constants'!$A$5:$D$10001,4,FALSE),"")</f>
        <v>Stonefalls</v>
      </c>
      <c r="AB15" s="33" t="s">
        <v>1557</v>
      </c>
      <c r="AC15" s="41"/>
      <c r="AD15" s="41"/>
      <c r="AE15" s="41"/>
      <c r="AF15" s="3">
        <f>IF(AND(G15&lt;&gt;"LIBSETS_SETTYPE_BATTLEGROUND",G15&lt;&gt;"LIBSETS_SETTYPE_SPECIAL"),
IF(AND(AE15&lt;&gt;"",ISNUMBER(AE15),NOT(ISNA(AE15))),AE15,
   IF(AND(M15&lt;&gt;"",ISNUMBER(M15),M15&gt;0,NOT(ISNA(M15))),VLOOKUP(M15,'ESO dumped WayshrineInfo'!$K$3:$L$9996,2,FALSE),"")
),"")</f>
        <v>41</v>
      </c>
      <c r="AG15" t="str">
        <f>IF(AND(AF15&lt;&gt;"",ISNUMBER(AF15),NOT(ISNA(AF15))),VLOOKUP(AF15,'ESO zone constants'!$A$5:$D$10001,4,FALSE),"")</f>
        <v>Stonefalls</v>
      </c>
      <c r="AH15" s="42" t="s">
        <v>1558</v>
      </c>
      <c r="AI15" s="41"/>
      <c r="AJ15" s="41"/>
      <c r="AK15" s="3">
        <f>IF(AND(G15&lt;&gt;"LIBSETS_SETTYPE_BATTLEGROUND",G15&lt;&gt;"LIBSETS_SETTYPE_SPECIAL"),IF(AL15&lt;&gt;"",VLOOKUP(AL15,'ESO zone constants'!$D$5:$H$4955,5,FALSE),""),"")</f>
        <v>41</v>
      </c>
      <c r="AL15" t="s">
        <v>106</v>
      </c>
      <c r="AM15" s="33" t="s">
        <v>1559</v>
      </c>
      <c r="AN15" s="41"/>
      <c r="AO15" s="41"/>
      <c r="AP15" s="3" t="str">
        <f>IF(AND(G15&lt;&gt;"LIBSETS_SETTYPE_BATTLEGROUND",G15&lt;&gt;"LIBSETS_SETTYPE_SPECIAL"),IF(AQ15&lt;&gt;"",VLOOKUP(AQ15,'ESO zone constants'!$D$5:$H$4955,5,FALSE),""),"")</f>
        <v/>
      </c>
      <c r="AS15" s="41"/>
      <c r="AT15" s="41"/>
      <c r="AU15" s="3" t="str">
        <f>IF(AND(G15&lt;&gt;"LIBSETS_SETTYPE_BATTLEGROUND",G15&lt;&gt;"LIBSETS_SETTYPE_SPECIAL"),IF(AV15&lt;&gt;"",VLOOKUP(AV15,'ESO zone constants'!$D$5:$H$4955,5,FALSE),""),"")</f>
        <v/>
      </c>
      <c r="AX15" s="41"/>
      <c r="AY15" s="41"/>
      <c r="AZ15" s="79" t="s">
        <v>2659</v>
      </c>
      <c r="BA15" s="79"/>
      <c r="BB15" s="79"/>
      <c r="BC15" s="79"/>
      <c r="BD15" s="21" t="str">
        <f t="shared" si="6"/>
        <v>[31] = {wayshrines={65,65,65,}, dlcId=DLC_BASE_GAME</v>
      </c>
      <c r="BE15" s="21" t="str">
        <f t="shared" si="7"/>
        <v>, zoneIds={41,41,41,41}, veteran=false</v>
      </c>
      <c r="BF15" s="21" t="str">
        <f t="shared" si="3"/>
        <v>, setType=LIBSETS_SETTYPE_OVERLAND</v>
      </c>
      <c r="BG15" s="21" t="str">
        <f t="shared" si="8"/>
        <v>, isProcSetAllowedInPvP=1, dropMechanic={LIBSETS_DROP_MECHANIC_OVERLAND_BOSS_DELVE,LIBSETS_DROP_MECHANIC_OVERLAND_WORLDBOSS,LIBSETS_DROP_MECHANIC_OVERLAND_BOSS_PUBLIC_DUNGEON,LIBSETS_DROP_MECHANIC_OVERLAND_CHEST}</v>
      </c>
      <c r="BH15" s="21" t="str">
        <f t="shared" si="9"/>
        <v>}, --Silks of the Sun / Sonnenseide   [Stonefalls, Stonefalls, Stonefalls, Stonefalls]</v>
      </c>
    </row>
    <row r="16" spans="1:60" x14ac:dyDescent="0.25">
      <c r="A16" s="12">
        <v>32</v>
      </c>
      <c r="B16" t="s">
        <v>750</v>
      </c>
      <c r="C16" t="s">
        <v>2544</v>
      </c>
      <c r="D16" s="3">
        <f t="shared" si="0"/>
        <v>32</v>
      </c>
      <c r="G16" s="8" t="s">
        <v>1470</v>
      </c>
      <c r="I16" t="s">
        <v>91</v>
      </c>
      <c r="J16" t="s">
        <v>91</v>
      </c>
      <c r="K16">
        <v>270</v>
      </c>
      <c r="L16">
        <v>270</v>
      </c>
      <c r="M16">
        <v>270</v>
      </c>
      <c r="O16" s="62" t="s">
        <v>441</v>
      </c>
      <c r="Q16" s="3">
        <f>IF(AND(P16&lt;&gt;"",ISNUMBER(P16),NOT(ISNA(P16))),P16,IF(R16&lt;&gt;"",VLOOKUP(R16,'ESO zone constants'!$D$5:$H$10003,5,FALSE),""))</f>
        <v>635</v>
      </c>
      <c r="R16" t="str">
        <f>IF(AND(O16&lt;&gt;"",NOT(ISERROR(O16))),O16,
IF(AND(P16&lt;&gt;"",ISNUMBER(P16),P16&gt;0,NOT(ISNA(P16))),VLOOKUP(P16,'ESO zone constants'!$A$5:$D$10001,4,FALSE),
IF(AND(K16&lt;&gt;"",K16&gt;0,NOT(ISERROR(K16))),VLOOKUP(K16,'ESO dumped WayshrineInfo'!$K$3:$N$9996,4,FALSE),"")))</f>
        <v>Dragonstar Arena</v>
      </c>
      <c r="T16" s="19" t="str">
        <f>IF(AND(S16&lt;&gt;"",NOT(ISERROR(S16))),S16,IF(Q16&lt;&gt;"",IF(NOT(ISERROR(VLOOKUP(Q16,'ESO Dungeon constants'!$D$3:$H$9999,5,FALSE))),VLOOKUP(Q16,'ESO Dungeon constants'!$D$3:$I$9999,6,FALSE),VLOOKUP(Q16,'ESO zone constants'!$H$3:$K$9989,4,FALSE)),""))</f>
        <v>DLC_BASE_GAME</v>
      </c>
      <c r="U16" s="3" t="str">
        <f>IF(T16&lt;&gt;"",VLOOKUP(T16,'LibSets constants'!$B$4:$C$1012,2,FALSE),"")</f>
        <v>Included in base game</v>
      </c>
      <c r="V16" s="90" t="s">
        <v>1552</v>
      </c>
      <c r="Y16" s="62"/>
      <c r="Z16" s="3">
        <f>IF(AND(G16&lt;&gt;"LIBSETS_SETTYPE_BATTLEGROUND",G16&lt;&gt;"LIBSETS_SETTYPE_SPECIAL"),
IF(AND(Y16&lt;&gt;"",ISNUMBER(Y16),NOT(ISNA(Y16))),Y16,
   IF(AND(L16&lt;&gt;"",ISNUMBER(L16),L16&gt;0,NOT(ISNA(L16))),VLOOKUP(L16,'ESO dumped WayshrineInfo'!$K$3:$L$9996,2,FALSE),"")
),"")</f>
        <v>888</v>
      </c>
      <c r="AA16" t="str">
        <f>IF(AND(Z16&lt;&gt;"",ISNUMBER(Z16),NOT(ISNA(Z16))),VLOOKUP(Z16,'ESO zone constants'!$A$5:$D$10001,4,FALSE),"")</f>
        <v>Craglorn</v>
      </c>
      <c r="AB16" s="33" t="s">
        <v>1552</v>
      </c>
      <c r="AC16" s="3" t="str">
        <f>IF(AB16&lt;&gt;"",IF(AB16&lt;&gt;"LIBSETS_DROP_MECHANIC_MONSTER_NAME",VLOOKUP(AB16,'LibSets constants'!$I$4:$L$1012,3,FALSE),""),"")</f>
        <v>Arena stage chest</v>
      </c>
      <c r="AD16" s="3" t="str">
        <f>IF(AB16&lt;&gt;"",IF(AB16&lt;&gt;"LIBSETS_DROP_MECHANIC_MONSTER_NAME",VLOOKUP(AB16,'LibSets constants'!$I$4:$L$1012,4,FALSE),""),"")</f>
        <v>Arena-Phasen Schatztruhe</v>
      </c>
      <c r="AF16" s="3">
        <f>IF(AND(G16&lt;&gt;"LIBSETS_SETTYPE_BATTLEGROUND",G16&lt;&gt;"LIBSETS_SETTYPE_SPECIAL"),
IF(AND(AE16&lt;&gt;"",ISNUMBER(AE16),NOT(ISNA(AE16))),AE16,
   IF(AND(M16&lt;&gt;"",ISNUMBER(M16),M16&gt;0,NOT(ISNA(M16))),VLOOKUP(M16,'ESO dumped WayshrineInfo'!$K$3:$L$9996,2,FALSE),"")
),"")</f>
        <v>888</v>
      </c>
      <c r="AG16" t="str">
        <f>IF(AND(AF16&lt;&gt;"",ISNUMBER(AF16),NOT(ISNA(AF16))),VLOOKUP(AF16,'ESO zone constants'!$A$5:$D$10001,4,FALSE),"")</f>
        <v>Craglorn</v>
      </c>
      <c r="AH16" s="42"/>
      <c r="AK16" s="3" t="str">
        <f>IF(AND(G16&lt;&gt;"LIBSETS_SETTYPE_BATTLEGROUND",G16&lt;&gt;"LIBSETS_SETTYPE_SPECIAL"),IF(AL16&lt;&gt;"",VLOOKUP(AL16,'ESO zone constants'!$D$5:$H$4955,5,FALSE),""),"")</f>
        <v/>
      </c>
      <c r="AP16" s="3" t="str">
        <f>IF(AND(G16&lt;&gt;"LIBSETS_SETTYPE_BATTLEGROUND",G16&lt;&gt;"LIBSETS_SETTYPE_SPECIAL"),IF(AQ16&lt;&gt;"",VLOOKUP(AQ16,'ESO zone constants'!$D$5:$H$4955,5,FALSE),""),"")</f>
        <v/>
      </c>
      <c r="AU16" s="3" t="str">
        <f>IF(AND(G16&lt;&gt;"LIBSETS_SETTYPE_BATTLEGROUND",G16&lt;&gt;"LIBSETS_SETTYPE_SPECIAL"),IF(AV16&lt;&gt;"",VLOOKUP(AV16,'ESO zone constants'!$D$5:$H$4955,5,FALSE),""),"")</f>
        <v/>
      </c>
      <c r="AZ16" s="79" t="s">
        <v>2658</v>
      </c>
      <c r="BA16" s="79"/>
      <c r="BB16" s="79"/>
      <c r="BC16" s="79"/>
      <c r="BD16" s="21" t="str">
        <f t="shared" si="6"/>
        <v>[32] = {wayshrines={270,270,270,}, dlcId=DLC_BASE_GAME</v>
      </c>
      <c r="BE16" s="21" t="str">
        <f t="shared" si="7"/>
        <v>, zoneIds={635,888,888}, veteran=false</v>
      </c>
      <c r="BF16" s="21" t="str">
        <f t="shared" si="3"/>
        <v>, setType=LIBSETS_SETTYPE_ARENA</v>
      </c>
      <c r="BG16" s="21" t="str">
        <f t="shared" si="8"/>
        <v>, dropMechanic={LIBSETS_DROP_MECHANIC_ARENA_STAGE_CHEST,LIBSETS_DROP_MECHANIC_ARENA_STAGE_CHEST}, dropMechanicDropLocationNames={['en']={'','Arena stage chest','','','','',},['de']={'','Arena-Phasen Schatztruhe','','','','',},}</v>
      </c>
      <c r="BH16" s="21" t="str">
        <f t="shared" si="9"/>
        <v>}, --Healer\'s Habit / Bräuche des Heilers   [Dragonstar Arena, Craglorn, Craglorn]</v>
      </c>
    </row>
    <row r="17" spans="1:60" x14ac:dyDescent="0.25">
      <c r="A17" s="12">
        <v>33</v>
      </c>
      <c r="B17" t="s">
        <v>751</v>
      </c>
      <c r="C17" t="s">
        <v>2545</v>
      </c>
      <c r="D17" s="3">
        <f t="shared" si="0"/>
        <v>33</v>
      </c>
      <c r="G17" s="8" t="s">
        <v>1475</v>
      </c>
      <c r="I17" t="s">
        <v>91</v>
      </c>
      <c r="J17" t="s">
        <v>91</v>
      </c>
      <c r="K17">
        <v>98</v>
      </c>
      <c r="L17">
        <v>98</v>
      </c>
      <c r="M17">
        <v>98</v>
      </c>
      <c r="O17" s="62" t="s">
        <v>51</v>
      </c>
      <c r="Q17" s="3">
        <f>IF(AND(P17&lt;&gt;"",ISNUMBER(P17),NOT(ISNA(P17))),P17,IF(R17&lt;&gt;"",VLOOKUP(R17,'ESO zone constants'!$D$5:$H$10003,5,FALSE),""))</f>
        <v>283</v>
      </c>
      <c r="R17" t="str">
        <f>IF(AND(O17&lt;&gt;"",NOT(ISERROR(O17))),O17,
IF(AND(P17&lt;&gt;"",ISNUMBER(P17),P17&gt;0,NOT(ISNA(P17))),VLOOKUP(P17,'ESO zone constants'!$A$5:$D$10001,4,FALSE),
IF(AND(K17&lt;&gt;"",K17&gt;0,NOT(ISERROR(K17))),VLOOKUP(K17,'ESO dumped WayshrineInfo'!$K$3:$N$9996,4,FALSE),"")))</f>
        <v>Fungal Grotto I</v>
      </c>
      <c r="T17" s="19" t="str">
        <f>IF(AND(S17&lt;&gt;"",NOT(ISERROR(S17))),S17,IF(Q17&lt;&gt;"",IF(NOT(ISERROR(VLOOKUP(Q17,'ESO Dungeon constants'!$D$3:$H$9999,5,FALSE))),VLOOKUP(Q17,'ESO Dungeon constants'!$D$3:$I$9999,6,FALSE),VLOOKUP(Q17,'ESO zone constants'!$H$3:$K$9989,4,FALSE)),""))</f>
        <v>DLC_BASE_GAME</v>
      </c>
      <c r="U17" s="3" t="str">
        <f>IF(T17&lt;&gt;"",VLOOKUP(T17,'LibSets constants'!$B$4:$C$1012,2,FALSE),"")</f>
        <v>Included in base game</v>
      </c>
      <c r="V17" s="90" t="s">
        <v>3332</v>
      </c>
      <c r="Y17" s="62">
        <v>934</v>
      </c>
      <c r="Z17" s="3">
        <f>IF(AND(G17&lt;&gt;"LIBSETS_SETTYPE_BATTLEGROUND",G17&lt;&gt;"LIBSETS_SETTYPE_SPECIAL"),
IF(AND(Y17&lt;&gt;"",ISNUMBER(Y17),NOT(ISNA(Y17))),Y17,
   IF(AND(L17&lt;&gt;"",ISNUMBER(L17),L17&gt;0,NOT(ISNA(L17))),VLOOKUP(L17,'ESO dumped WayshrineInfo'!$K$3:$L$9996,2,FALSE),"")
),"")</f>
        <v>934</v>
      </c>
      <c r="AA17" t="str">
        <f>IF(AND(Z17&lt;&gt;"",ISNUMBER(Z17),NOT(ISNA(Z17))),VLOOKUP(Z17,'ESO zone constants'!$A$5:$D$10001,4,FALSE),"")</f>
        <v>Fungal Grotto II</v>
      </c>
      <c r="AB17" s="33" t="s">
        <v>3332</v>
      </c>
      <c r="AC17" s="41"/>
      <c r="AD17" s="41"/>
      <c r="AE17" s="41"/>
      <c r="AF17" s="3">
        <f>IF(AND(G17&lt;&gt;"LIBSETS_SETTYPE_BATTLEGROUND",G17&lt;&gt;"LIBSETS_SETTYPE_SPECIAL"),
IF(AND(AE17&lt;&gt;"",ISNUMBER(AE17),NOT(ISNA(AE17))),AE17,
   IF(AND(M17&lt;&gt;"",ISNUMBER(M17),M17&gt;0,NOT(ISNA(M17))),VLOOKUP(M17,'ESO dumped WayshrineInfo'!$K$3:$L$9996,2,FALSE),"")
),"")</f>
        <v>41</v>
      </c>
      <c r="AG17" t="str">
        <f>IF(AND(AF17&lt;&gt;"",ISNUMBER(AF17),NOT(ISNA(AF17))),VLOOKUP(AF17,'ESO zone constants'!$A$5:$D$10001,4,FALSE),"")</f>
        <v>Stonefalls</v>
      </c>
      <c r="AH17" s="90" t="s">
        <v>3332</v>
      </c>
      <c r="AI17" s="41"/>
      <c r="AJ17" s="41"/>
      <c r="AK17" s="3" t="str">
        <f>IF(AND(G17&lt;&gt;"LIBSETS_SETTYPE_BATTLEGROUND",G17&lt;&gt;"LIBSETS_SETTYPE_SPECIAL"),IF(AL17&lt;&gt;"",VLOOKUP(AL17,'ESO zone constants'!$D$5:$H$4955,5,FALSE),""),"")</f>
        <v/>
      </c>
      <c r="AN17" s="41"/>
      <c r="AO17" s="41"/>
      <c r="AP17" s="3" t="str">
        <f>IF(AND(G17&lt;&gt;"LIBSETS_SETTYPE_BATTLEGROUND",G17&lt;&gt;"LIBSETS_SETTYPE_SPECIAL"),IF(AQ17&lt;&gt;"",VLOOKUP(AQ17,'ESO zone constants'!$D$5:$H$4955,5,FALSE),""),"")</f>
        <v/>
      </c>
      <c r="AS17" s="41"/>
      <c r="AT17" s="41"/>
      <c r="AU17" s="3" t="str">
        <f>IF(AND(G17&lt;&gt;"LIBSETS_SETTYPE_BATTLEGROUND",G17&lt;&gt;"LIBSETS_SETTYPE_SPECIAL"),IF(AV17&lt;&gt;"",VLOOKUP(AV17,'ESO zone constants'!$D$5:$H$4955,5,FALSE),""),"")</f>
        <v/>
      </c>
      <c r="AX17" s="41"/>
      <c r="AY17" s="41"/>
      <c r="AZ17" s="79" t="s">
        <v>2658</v>
      </c>
      <c r="BA17" s="79"/>
      <c r="BB17" s="79"/>
      <c r="BC17" s="79"/>
      <c r="BD17" s="21" t="str">
        <f t="shared" si="6"/>
        <v>[33] = {wayshrines={98,98,98,}, dlcId=DLC_BASE_GAME</v>
      </c>
      <c r="BE17" s="21" t="str">
        <f t="shared" si="7"/>
        <v>, zoneIds={283,934,41}, veteran=false</v>
      </c>
      <c r="BF17" s="21" t="str">
        <f t="shared" si="3"/>
        <v>, setType=LIBSETS_SETTYPE_DUNGEON</v>
      </c>
      <c r="BG17" s="21" t="str">
        <f t="shared" si="8"/>
        <v>, dropMechanic={LIBSETS_DROP_MECHANIC_GROUP_DUNGEON_BOSS,LIBSETS_DROP_MECHANIC_GROUP_DUNGEON_BOSS,LIBSETS_DROP_MECHANIC_GROUP_DUNGEON_BOSS}</v>
      </c>
      <c r="BH17" s="21" t="str">
        <f t="shared" si="9"/>
        <v>}, --Viper\'s Sting / Vipernbiss   [Fungal Grotto I, Fungal Grotto II, Stonefalls]</v>
      </c>
    </row>
    <row r="18" spans="1:60" x14ac:dyDescent="0.25">
      <c r="A18" s="12">
        <v>34</v>
      </c>
      <c r="B18" t="s">
        <v>752</v>
      </c>
      <c r="C18" t="s">
        <v>2546</v>
      </c>
      <c r="D18" s="3">
        <f t="shared" si="0"/>
        <v>34</v>
      </c>
      <c r="E18" s="40"/>
      <c r="G18" s="8" t="s">
        <v>1478</v>
      </c>
      <c r="I18" t="s">
        <v>91</v>
      </c>
      <c r="J18" t="s">
        <v>91</v>
      </c>
      <c r="K18">
        <v>28</v>
      </c>
      <c r="L18">
        <v>28</v>
      </c>
      <c r="M18">
        <v>28</v>
      </c>
      <c r="O18" s="62" t="s">
        <v>107</v>
      </c>
      <c r="Q18" s="3">
        <f>IF(AND(P18&lt;&gt;"",ISNUMBER(P18),NOT(ISNA(P18))),P18,IF(R18&lt;&gt;"",VLOOKUP(R18,'ESO zone constants'!$D$5:$H$10003,5,FALSE),""))</f>
        <v>57</v>
      </c>
      <c r="R18" t="str">
        <f>IF(AND(O18&lt;&gt;"",NOT(ISERROR(O18))),O18,
IF(AND(P18&lt;&gt;"",ISNUMBER(P18),P18&gt;0,NOT(ISNA(P18))),VLOOKUP(P18,'ESO zone constants'!$A$5:$D$10001,4,FALSE),
IF(AND(K18&lt;&gt;"",K18&gt;0,NOT(ISERROR(K18))),VLOOKUP(K18,'ESO dumped WayshrineInfo'!$K$3:$N$9996,4,FALSE),"")))</f>
        <v>Deshaan</v>
      </c>
      <c r="T18" s="19" t="str">
        <f>IF(AND(S18&lt;&gt;"",NOT(ISERROR(S18))),S18,IF(Q18&lt;&gt;"",IF(NOT(ISERROR(VLOOKUP(Q18,'ESO Dungeon constants'!$D$3:$H$9999,5,FALSE))),VLOOKUP(Q18,'ESO Dungeon constants'!$D$3:$I$9999,6,FALSE),VLOOKUP(Q18,'ESO zone constants'!$H$3:$K$9989,4,FALSE)),""))</f>
        <v>DLC_BASE_GAME</v>
      </c>
      <c r="U18" s="3" t="str">
        <f>IF(T18&lt;&gt;"",VLOOKUP(T18,'LibSets constants'!$B$4:$C$1012,2,FALSE),"")</f>
        <v>Included in base game</v>
      </c>
      <c r="V18" s="90" t="s">
        <v>1556</v>
      </c>
      <c r="Y18" s="62"/>
      <c r="Z18" s="3">
        <f>IF(AND(G18&lt;&gt;"LIBSETS_SETTYPE_BATTLEGROUND",G18&lt;&gt;"LIBSETS_SETTYPE_SPECIAL"),
IF(AND(Y18&lt;&gt;"",ISNUMBER(Y18),NOT(ISNA(Y18))),Y18,
   IF(AND(L18&lt;&gt;"",ISNUMBER(L18),L18&gt;0,NOT(ISNA(L18))),VLOOKUP(L18,'ESO dumped WayshrineInfo'!$K$3:$L$9996,2,FALSE),"")
),"")</f>
        <v>57</v>
      </c>
      <c r="AA18" t="str">
        <f>IF(AND(Z18&lt;&gt;"",ISNUMBER(Z18),NOT(ISNA(Z18))),VLOOKUP(Z18,'ESO zone constants'!$A$5:$D$10001,4,FALSE),"")</f>
        <v>Deshaan</v>
      </c>
      <c r="AB18" s="33" t="s">
        <v>1557</v>
      </c>
      <c r="AC18" s="41"/>
      <c r="AD18" s="41"/>
      <c r="AE18" s="41"/>
      <c r="AF18" s="3">
        <f>IF(AND(G18&lt;&gt;"LIBSETS_SETTYPE_BATTLEGROUND",G18&lt;&gt;"LIBSETS_SETTYPE_SPECIAL"),
IF(AND(AE18&lt;&gt;"",ISNUMBER(AE18),NOT(ISNA(AE18))),AE18,
   IF(AND(M18&lt;&gt;"",ISNUMBER(M18),M18&gt;0,NOT(ISNA(M18))),VLOOKUP(M18,'ESO dumped WayshrineInfo'!$K$3:$L$9996,2,FALSE),"")
),"")</f>
        <v>57</v>
      </c>
      <c r="AG18" t="str">
        <f>IF(AND(AF18&lt;&gt;"",ISNUMBER(AF18),NOT(ISNA(AF18))),VLOOKUP(AF18,'ESO zone constants'!$A$5:$D$10001,4,FALSE),"")</f>
        <v>Deshaan</v>
      </c>
      <c r="AH18" s="42" t="s">
        <v>1558</v>
      </c>
      <c r="AI18" s="41"/>
      <c r="AJ18" s="41"/>
      <c r="AK18" s="3">
        <f>IF(AND(G18&lt;&gt;"LIBSETS_SETTYPE_BATTLEGROUND",G18&lt;&gt;"LIBSETS_SETTYPE_SPECIAL"),IF(AL18&lt;&gt;"",VLOOKUP(AL18,'ESO zone constants'!$D$5:$H$4955,5,FALSE),""),"")</f>
        <v>57</v>
      </c>
      <c r="AL18" t="s">
        <v>107</v>
      </c>
      <c r="AM18" s="33" t="s">
        <v>1559</v>
      </c>
      <c r="AN18" s="41"/>
      <c r="AO18" s="41"/>
      <c r="AP18" s="3" t="str">
        <f>IF(AND(G18&lt;&gt;"LIBSETS_SETTYPE_BATTLEGROUND",G18&lt;&gt;"LIBSETS_SETTYPE_SPECIAL"),IF(AQ18&lt;&gt;"",VLOOKUP(AQ18,'ESO zone constants'!$D$5:$H$4955,5,FALSE),""),"")</f>
        <v/>
      </c>
      <c r="AS18" s="41"/>
      <c r="AT18" s="41"/>
      <c r="AU18" s="3" t="str">
        <f>IF(AND(G18&lt;&gt;"LIBSETS_SETTYPE_BATTLEGROUND",G18&lt;&gt;"LIBSETS_SETTYPE_SPECIAL"),IF(AV18&lt;&gt;"",VLOOKUP(AV18,'ESO zone constants'!$D$5:$H$4955,5,FALSE),""),"")</f>
        <v/>
      </c>
      <c r="AX18" s="41"/>
      <c r="AY18" s="41"/>
      <c r="AZ18" s="79" t="s">
        <v>2659</v>
      </c>
      <c r="BA18" s="79"/>
      <c r="BB18" s="79"/>
      <c r="BC18" s="79"/>
      <c r="BD18" s="21" t="str">
        <f t="shared" si="6"/>
        <v>[34] = {wayshrines={28,28,28,}, dlcId=DLC_BASE_GAME</v>
      </c>
      <c r="BE18" s="21" t="str">
        <f t="shared" si="7"/>
        <v>, zoneIds={57,57,57,57}, veteran=false</v>
      </c>
      <c r="BF18" s="21" t="str">
        <f t="shared" si="3"/>
        <v>, setType=LIBSETS_SETTYPE_OVERLAND</v>
      </c>
      <c r="BG18" s="21" t="str">
        <f t="shared" si="8"/>
        <v>, isProcSetAllowedInPvP=1, dropMechanic={LIBSETS_DROP_MECHANIC_OVERLAND_BOSS_DELVE,LIBSETS_DROP_MECHANIC_OVERLAND_WORLDBOSS,LIBSETS_DROP_MECHANIC_OVERLAND_BOSS_PUBLIC_DUNGEON,LIBSETS_DROP_MECHANIC_OVERLAND_CHEST}</v>
      </c>
      <c r="BH18" s="21" t="str">
        <f t="shared" si="9"/>
        <v>}, --Night Mother\'s Embrace / Umarmung der Mutter der Nacht   [Deshaan, Deshaan, Deshaan, Deshaan]</v>
      </c>
    </row>
    <row r="19" spans="1:60" x14ac:dyDescent="0.25">
      <c r="A19" s="12">
        <v>35</v>
      </c>
      <c r="B19" t="s">
        <v>753</v>
      </c>
      <c r="C19" t="s">
        <v>754</v>
      </c>
      <c r="D19" s="3">
        <f t="shared" si="0"/>
        <v>35</v>
      </c>
      <c r="G19" s="8" t="s">
        <v>1475</v>
      </c>
      <c r="I19" t="s">
        <v>91</v>
      </c>
      <c r="J19" t="s">
        <v>91</v>
      </c>
      <c r="K19">
        <v>193</v>
      </c>
      <c r="L19">
        <v>193</v>
      </c>
      <c r="M19">
        <v>193</v>
      </c>
      <c r="O19" s="62" t="s">
        <v>66</v>
      </c>
      <c r="Q19" s="3">
        <f>IF(AND(P19&lt;&gt;"",ISNUMBER(P19),NOT(ISNA(P19))),P19,IF(R19&lt;&gt;"",VLOOKUP(R19,'ESO zone constants'!$D$5:$H$10003,5,FALSE),""))</f>
        <v>144</v>
      </c>
      <c r="R19" t="str">
        <f>IF(AND(O19&lt;&gt;"",NOT(ISERROR(O19))),O19,
IF(AND(P19&lt;&gt;"",ISNUMBER(P19),P19&gt;0,NOT(ISNA(P19))),VLOOKUP(P19,'ESO zone constants'!$A$5:$D$10001,4,FALSE),
IF(AND(K19&lt;&gt;"",K19&gt;0,NOT(ISERROR(K19))),VLOOKUP(K19,'ESO dumped WayshrineInfo'!$K$3:$N$9996,4,FALSE),"")))</f>
        <v>Spindleclutch I</v>
      </c>
      <c r="T19" s="19" t="str">
        <f>IF(AND(S19&lt;&gt;"",NOT(ISERROR(S19))),S19,IF(Q19&lt;&gt;"",IF(NOT(ISERROR(VLOOKUP(Q19,'ESO Dungeon constants'!$D$3:$H$9999,5,FALSE))),VLOOKUP(Q19,'ESO Dungeon constants'!$D$3:$I$9999,6,FALSE),VLOOKUP(Q19,'ESO zone constants'!$H$3:$K$9989,4,FALSE)),""))</f>
        <v>DLC_BASE_GAME</v>
      </c>
      <c r="U19" s="3" t="str">
        <f>IF(T19&lt;&gt;"",VLOOKUP(T19,'LibSets constants'!$B$4:$C$1012,2,FALSE),"")</f>
        <v>Included in base game</v>
      </c>
      <c r="V19" s="90" t="s">
        <v>3332</v>
      </c>
      <c r="Y19" s="62">
        <v>936</v>
      </c>
      <c r="Z19" s="3">
        <f>IF(AND(G19&lt;&gt;"LIBSETS_SETTYPE_BATTLEGROUND",G19&lt;&gt;"LIBSETS_SETTYPE_SPECIAL"),
IF(AND(Y19&lt;&gt;"",ISNUMBER(Y19),NOT(ISNA(Y19))),Y19,
   IF(AND(L19&lt;&gt;"",ISNUMBER(L19),L19&gt;0,NOT(ISNA(L19))),VLOOKUP(L19,'ESO dumped WayshrineInfo'!$K$3:$L$9996,2,FALSE),"")
),"")</f>
        <v>936</v>
      </c>
      <c r="AA19" t="str">
        <f>IF(AND(Z19&lt;&gt;"",ISNUMBER(Z19),NOT(ISNA(Z19))),VLOOKUP(Z19,'ESO zone constants'!$A$5:$D$10001,4,FALSE),"")</f>
        <v>Spindleclutch II</v>
      </c>
      <c r="AB19" s="33" t="s">
        <v>3332</v>
      </c>
      <c r="AC19" s="41"/>
      <c r="AD19" s="41"/>
      <c r="AE19" s="41"/>
      <c r="AF19" s="3">
        <f>IF(AND(G19&lt;&gt;"LIBSETS_SETTYPE_BATTLEGROUND",G19&lt;&gt;"LIBSETS_SETTYPE_SPECIAL"),
IF(AND(AE19&lt;&gt;"",ISNUMBER(AE19),NOT(ISNA(AE19))),AE19,
   IF(AND(M19&lt;&gt;"",ISNUMBER(M19),M19&gt;0,NOT(ISNA(M19))),VLOOKUP(M19,'ESO dumped WayshrineInfo'!$K$3:$L$9996,2,FALSE),"")
),"")</f>
        <v>3</v>
      </c>
      <c r="AG19" t="str">
        <f>IF(AND(AF19&lt;&gt;"",ISNUMBER(AF19),NOT(ISNA(AF19))),VLOOKUP(AF19,'ESO zone constants'!$A$5:$D$10001,4,FALSE),"")</f>
        <v>Glenumbra</v>
      </c>
      <c r="AH19" s="90" t="s">
        <v>3332</v>
      </c>
      <c r="AI19" s="41"/>
      <c r="AJ19" s="41"/>
      <c r="AK19" s="3" t="str">
        <f>IF(AND(G19&lt;&gt;"LIBSETS_SETTYPE_BATTLEGROUND",G19&lt;&gt;"LIBSETS_SETTYPE_SPECIAL"),IF(AL19&lt;&gt;"",VLOOKUP(AL19,'ESO zone constants'!$D$5:$H$4955,5,FALSE),""),"")</f>
        <v/>
      </c>
      <c r="AN19" s="41"/>
      <c r="AO19" s="41"/>
      <c r="AP19" s="3" t="str">
        <f>IF(AND(G19&lt;&gt;"LIBSETS_SETTYPE_BATTLEGROUND",G19&lt;&gt;"LIBSETS_SETTYPE_SPECIAL"),IF(AQ19&lt;&gt;"",VLOOKUP(AQ19,'ESO zone constants'!$D$5:$H$4955,5,FALSE),""),"")</f>
        <v/>
      </c>
      <c r="AS19" s="41"/>
      <c r="AT19" s="41"/>
      <c r="AU19" s="3" t="str">
        <f>IF(AND(G19&lt;&gt;"LIBSETS_SETTYPE_BATTLEGROUND",G19&lt;&gt;"LIBSETS_SETTYPE_SPECIAL"),IF(AV19&lt;&gt;"",VLOOKUP(AV19,'ESO zone constants'!$D$5:$H$4955,5,FALSE),""),"")</f>
        <v/>
      </c>
      <c r="AX19" s="41"/>
      <c r="AY19" s="41"/>
      <c r="AZ19" s="79" t="s">
        <v>2658</v>
      </c>
      <c r="BA19" s="79"/>
      <c r="BB19" s="79"/>
      <c r="BC19" s="79"/>
      <c r="BD19" s="21" t="str">
        <f t="shared" si="6"/>
        <v>[35] = {wayshrines={193,193,193,}, dlcId=DLC_BASE_GAME</v>
      </c>
      <c r="BE19" s="21" t="str">
        <f t="shared" si="7"/>
        <v>, zoneIds={144,936,3}, veteran=false</v>
      </c>
      <c r="BF19" s="21" t="str">
        <f t="shared" si="3"/>
        <v>, setType=LIBSETS_SETTYPE_DUNGEON</v>
      </c>
      <c r="BG19" s="21" t="str">
        <f t="shared" si="8"/>
        <v>, dropMechanic={LIBSETS_DROP_MECHANIC_GROUP_DUNGEON_BOSS,LIBSETS_DROP_MECHANIC_GROUP_DUNGEON_BOSS,LIBSETS_DROP_MECHANIC_GROUP_DUNGEON_BOSS}</v>
      </c>
      <c r="BH19" s="21" t="str">
        <f t="shared" si="9"/>
        <v>}, --Knightmare / Albtraumritter   [Spindleclutch I, Spindleclutch II, Glenumbra]</v>
      </c>
    </row>
    <row r="20" spans="1:60" x14ac:dyDescent="0.25">
      <c r="A20" s="12">
        <v>36</v>
      </c>
      <c r="B20" t="s">
        <v>755</v>
      </c>
      <c r="C20" t="s">
        <v>756</v>
      </c>
      <c r="D20" s="3">
        <f t="shared" si="0"/>
        <v>36</v>
      </c>
      <c r="E20" s="40"/>
      <c r="G20" s="8" t="s">
        <v>1478</v>
      </c>
      <c r="I20" t="s">
        <v>91</v>
      </c>
      <c r="J20" t="s">
        <v>91</v>
      </c>
      <c r="K20">
        <v>121</v>
      </c>
      <c r="L20">
        <v>121</v>
      </c>
      <c r="M20">
        <v>121</v>
      </c>
      <c r="O20" s="62" t="s">
        <v>264</v>
      </c>
      <c r="Q20" s="3">
        <f>IF(AND(P20&lt;&gt;"",ISNUMBER(P20),NOT(ISNA(P20))),P20,IF(R20&lt;&gt;"",VLOOKUP(R20,'ESO zone constants'!$D$5:$H$10003,5,FALSE),""))</f>
        <v>381</v>
      </c>
      <c r="R20" t="str">
        <f>IF(AND(O20&lt;&gt;"",NOT(ISERROR(O20))),O20,
IF(AND(P20&lt;&gt;"",ISNUMBER(P20),P20&gt;0,NOT(ISNA(P20))),VLOOKUP(P20,'ESO zone constants'!$A$5:$D$10001,4,FALSE),
IF(AND(K20&lt;&gt;"",K20&gt;0,NOT(ISERROR(K20))),VLOOKUP(K20,'ESO dumped WayshrineInfo'!$K$3:$N$9996,4,FALSE),"")))</f>
        <v>Auridon</v>
      </c>
      <c r="T20" s="19" t="str">
        <f>IF(AND(S20&lt;&gt;"",NOT(ISERROR(S20))),S20,IF(Q20&lt;&gt;"",IF(NOT(ISERROR(VLOOKUP(Q20,'ESO Dungeon constants'!$D$3:$H$9999,5,FALSE))),VLOOKUP(Q20,'ESO Dungeon constants'!$D$3:$I$9999,6,FALSE),VLOOKUP(Q20,'ESO zone constants'!$H$3:$K$9989,4,FALSE)),""))</f>
        <v>DLC_BASE_GAME</v>
      </c>
      <c r="U20" s="3" t="str">
        <f>IF(T20&lt;&gt;"",VLOOKUP(T20,'LibSets constants'!$B$4:$C$1012,2,FALSE),"")</f>
        <v>Included in base game</v>
      </c>
      <c r="V20" s="90" t="s">
        <v>1556</v>
      </c>
      <c r="Y20" s="62"/>
      <c r="Z20" s="3">
        <f>IF(AND(G20&lt;&gt;"LIBSETS_SETTYPE_BATTLEGROUND",G20&lt;&gt;"LIBSETS_SETTYPE_SPECIAL"),
IF(AND(Y20&lt;&gt;"",ISNUMBER(Y20),NOT(ISNA(Y20))),Y20,
   IF(AND(L20&lt;&gt;"",ISNUMBER(L20),L20&gt;0,NOT(ISNA(L20))),VLOOKUP(L20,'ESO dumped WayshrineInfo'!$K$3:$L$9996,2,FALSE),"")
),"")</f>
        <v>381</v>
      </c>
      <c r="AA20" t="str">
        <f>IF(AND(Z20&lt;&gt;"",ISNUMBER(Z20),NOT(ISNA(Z20))),VLOOKUP(Z20,'ESO zone constants'!$A$5:$D$10001,4,FALSE),"")</f>
        <v>Auridon</v>
      </c>
      <c r="AB20" s="33" t="s">
        <v>1557</v>
      </c>
      <c r="AC20" s="41"/>
      <c r="AD20" s="41"/>
      <c r="AE20" s="41"/>
      <c r="AF20" s="3">
        <f>IF(AND(G20&lt;&gt;"LIBSETS_SETTYPE_BATTLEGROUND",G20&lt;&gt;"LIBSETS_SETTYPE_SPECIAL"),
IF(AND(AE20&lt;&gt;"",ISNUMBER(AE20),NOT(ISNA(AE20))),AE20,
   IF(AND(M20&lt;&gt;"",ISNUMBER(M20),M20&gt;0,NOT(ISNA(M20))),VLOOKUP(M20,'ESO dumped WayshrineInfo'!$K$3:$L$9996,2,FALSE),"")
),"")</f>
        <v>381</v>
      </c>
      <c r="AG20" t="str">
        <f>IF(AND(AF20&lt;&gt;"",ISNUMBER(AF20),NOT(ISNA(AF20))),VLOOKUP(AF20,'ESO zone constants'!$A$5:$D$10001,4,FALSE),"")</f>
        <v>Auridon</v>
      </c>
      <c r="AH20" s="42" t="s">
        <v>1558</v>
      </c>
      <c r="AI20" s="41"/>
      <c r="AJ20" s="41"/>
      <c r="AK20" s="3">
        <f>IF(AND(G20&lt;&gt;"LIBSETS_SETTYPE_BATTLEGROUND",G20&lt;&gt;"LIBSETS_SETTYPE_SPECIAL"),IF(AL20&lt;&gt;"",VLOOKUP(AL20,'ESO zone constants'!$D$5:$H$4955,5,FALSE),""),"")</f>
        <v>381</v>
      </c>
      <c r="AL20" t="s">
        <v>264</v>
      </c>
      <c r="AM20" s="33" t="s">
        <v>1559</v>
      </c>
      <c r="AN20" s="41"/>
      <c r="AO20" s="41"/>
      <c r="AP20" s="3" t="str">
        <f>IF(AND(G20&lt;&gt;"LIBSETS_SETTYPE_BATTLEGROUND",G20&lt;&gt;"LIBSETS_SETTYPE_SPECIAL"),IF(AQ20&lt;&gt;"",VLOOKUP(AQ20,'ESO zone constants'!$D$5:$H$4955,5,FALSE),""),"")</f>
        <v/>
      </c>
      <c r="AS20" s="41"/>
      <c r="AT20" s="41"/>
      <c r="AU20" s="3" t="str">
        <f>IF(AND(G20&lt;&gt;"LIBSETS_SETTYPE_BATTLEGROUND",G20&lt;&gt;"LIBSETS_SETTYPE_SPECIAL"),IF(AV20&lt;&gt;"",VLOOKUP(AV20,'ESO zone constants'!$D$5:$H$4955,5,FALSE),""),"")</f>
        <v/>
      </c>
      <c r="AX20" s="41"/>
      <c r="AY20" s="41"/>
      <c r="AZ20" s="79" t="s">
        <v>2658</v>
      </c>
      <c r="BA20" s="79"/>
      <c r="BB20" s="79"/>
      <c r="BC20" s="79"/>
      <c r="BD20" s="21" t="str">
        <f t="shared" si="6"/>
        <v>[36] = {wayshrines={121,121,121,}, dlcId=DLC_BASE_GAME</v>
      </c>
      <c r="BE20" s="21" t="str">
        <f t="shared" si="7"/>
        <v>, zoneIds={381,381,381,381}, veteran=false</v>
      </c>
      <c r="BF20" s="21" t="str">
        <f t="shared" si="3"/>
        <v>, setType=LIBSETS_SETTYPE_OVERLAND</v>
      </c>
      <c r="BG20" s="21" t="str">
        <f t="shared" si="8"/>
        <v>, dropMechanic={LIBSETS_DROP_MECHANIC_OVERLAND_BOSS_DELVE,LIBSETS_DROP_MECHANIC_OVERLAND_WORLDBOSS,LIBSETS_DROP_MECHANIC_OVERLAND_BOSS_PUBLIC_DUNGEON,LIBSETS_DROP_MECHANIC_OVERLAND_CHEST}</v>
      </c>
      <c r="BH20" s="21" t="str">
        <f t="shared" si="9"/>
        <v>}, --Armor of the Veiled Heritance / Rüstung des Schleiererbes   [Auridon, Auridon, Auridon, Auridon]</v>
      </c>
    </row>
    <row r="21" spans="1:60" x14ac:dyDescent="0.25">
      <c r="A21" s="5">
        <v>37</v>
      </c>
      <c r="B21" t="s">
        <v>2792</v>
      </c>
      <c r="C21" t="s">
        <v>2547</v>
      </c>
      <c r="D21" s="3">
        <f t="shared" si="0"/>
        <v>37</v>
      </c>
      <c r="G21" s="8" t="s">
        <v>1472</v>
      </c>
      <c r="I21" t="s">
        <v>91</v>
      </c>
      <c r="J21" t="s">
        <v>91</v>
      </c>
      <c r="K21">
        <v>1</v>
      </c>
      <c r="L21">
        <v>177</v>
      </c>
      <c r="M21">
        <v>71</v>
      </c>
      <c r="N21">
        <v>2</v>
      </c>
      <c r="Q21" s="3">
        <f>IF(AND(P21&lt;&gt;"",ISNUMBER(P21),NOT(ISNA(P21))),P21,IF(R21&lt;&gt;"",VLOOKUP(R21,'ESO zone constants'!$D$5:$H$10003,5,FALSE),""))</f>
        <v>3</v>
      </c>
      <c r="R21" t="str">
        <f>IF(AND(O21&lt;&gt;"",NOT(ISERROR(O21))),O21,
IF(AND(P21&lt;&gt;"",ISNUMBER(P21),P21&gt;0,NOT(ISNA(P21))),VLOOKUP(P21,'ESO zone constants'!$A$5:$D$10001,4,FALSE),
IF(AND(K21&lt;&gt;"",K21&gt;0,NOT(ISERROR(K21))),VLOOKUP(K21,'ESO dumped WayshrineInfo'!$K$3:$N$9996,4,FALSE),"")))</f>
        <v>Glenumbra</v>
      </c>
      <c r="T21" s="19" t="str">
        <f>IF(AND(S21&lt;&gt;"",NOT(ISERROR(S21))),S21,IF(Q21&lt;&gt;"",IF(NOT(ISERROR(VLOOKUP(Q21,'ESO Dungeon constants'!$D$3:$H$9999,5,FALSE))),VLOOKUP(Q21,'ESO Dungeon constants'!$D$3:$I$9999,6,FALSE),VLOOKUP(Q21,'ESO zone constants'!$H$3:$K$9989,4,FALSE)),""))</f>
        <v>DLC_BASE_GAME</v>
      </c>
      <c r="U21" s="3" t="str">
        <f>IF(T21&lt;&gt;"",VLOOKUP(T21,'LibSets constants'!$B$4:$C$1012,2,FALSE),"")</f>
        <v>Included in base game</v>
      </c>
      <c r="V21" s="33" t="s">
        <v>3335</v>
      </c>
      <c r="Y21" s="62"/>
      <c r="Z21" s="3">
        <f>IF(AND(G21&lt;&gt;"LIBSETS_SETTYPE_BATTLEGROUND",G21&lt;&gt;"LIBSETS_SETTYPE_SPECIAL"),
IF(AND(Y21&lt;&gt;"",ISNUMBER(Y21),NOT(ISNA(Y21))),Y21,
   IF(AND(L21&lt;&gt;"",ISNUMBER(L21),L21&gt;0,NOT(ISNA(L21))),VLOOKUP(L21,'ESO dumped WayshrineInfo'!$K$3:$L$9996,2,FALSE),"")
),"")</f>
        <v>381</v>
      </c>
      <c r="AA21" t="str">
        <f>IF(AND(Z21&lt;&gt;"",ISNUMBER(Z21),NOT(ISNA(Z21))),VLOOKUP(Z21,'ESO zone constants'!$A$5:$D$10001,4,FALSE),"")</f>
        <v>Auridon</v>
      </c>
      <c r="AB21" s="33" t="s">
        <v>3335</v>
      </c>
      <c r="AF21" s="3">
        <f>IF(AND(G21&lt;&gt;"LIBSETS_SETTYPE_BATTLEGROUND",G21&lt;&gt;"LIBSETS_SETTYPE_SPECIAL"),
IF(AND(AE21&lt;&gt;"",ISNUMBER(AE21),NOT(ISNA(AE21))),AE21,
   IF(AND(M21&lt;&gt;"",ISNUMBER(M21),M21&gt;0,NOT(ISNA(M21))),VLOOKUP(M21,'ESO dumped WayshrineInfo'!$K$3:$L$9996,2,FALSE),"")
),"")</f>
        <v>41</v>
      </c>
      <c r="AG21" t="str">
        <f>IF(AND(AF21&lt;&gt;"",ISNUMBER(AF21),NOT(ISNA(AF21))),VLOOKUP(AF21,'ESO zone constants'!$A$5:$D$10001,4,FALSE),"")</f>
        <v>Stonefalls</v>
      </c>
      <c r="AH21" s="33" t="s">
        <v>3335</v>
      </c>
      <c r="AK21" s="3" t="str">
        <f>IF(AND(G21&lt;&gt;"LIBSETS_SETTYPE_BATTLEGROUND",G21&lt;&gt;"LIBSETS_SETTYPE_SPECIAL"),IF(AL21&lt;&gt;"",VLOOKUP(AL21,'ESO zone constants'!$D$5:$H$4955,5,FALSE),""),"")</f>
        <v/>
      </c>
      <c r="AP21" s="3" t="str">
        <f>IF(AND(G21&lt;&gt;"LIBSETS_SETTYPE_BATTLEGROUND",G21&lt;&gt;"LIBSETS_SETTYPE_SPECIAL"),IF(AQ21&lt;&gt;"",VLOOKUP(AQ21,'ESO zone constants'!$D$5:$H$4955,5,FALSE),""),"")</f>
        <v/>
      </c>
      <c r="AU21" s="3" t="str">
        <f>IF(AND(G21&lt;&gt;"LIBSETS_SETTYPE_BATTLEGROUND",G21&lt;&gt;"LIBSETS_SETTYPE_SPECIAL"),IF(AV21&lt;&gt;"",VLOOKUP(AV21,'ESO zone constants'!$D$5:$H$4955,5,FALSE),""),"")</f>
        <v/>
      </c>
      <c r="AZ21" s="79" t="s">
        <v>2658</v>
      </c>
      <c r="BA21" s="79"/>
      <c r="BB21" s="79"/>
      <c r="BC21" s="79"/>
      <c r="BD21" s="21" t="str">
        <f t="shared" si="6"/>
        <v>[37] = {wayshrines={1,177,71,}, traitsNeeded=2, dlcId=DLC_BASE_GAME</v>
      </c>
      <c r="BE21" s="21" t="str">
        <f t="shared" si="7"/>
        <v>, zoneIds={3,381,41}, veteran=false</v>
      </c>
      <c r="BF21" s="21" t="str">
        <f t="shared" si="3"/>
        <v>, setType=LIBSETS_SETTYPE_CRAFTED</v>
      </c>
      <c r="BG21" s="21" t="str">
        <f t="shared" si="8"/>
        <v>, dropMechanic={LIBSETS_DROP_MECHANIC_CRAFTED,LIBSETS_DROP_MECHANIC_CRAFTED,LIBSETS_DROP_MECHANIC_CRAFTED}</v>
      </c>
      <c r="BH21" s="21" t="str">
        <f t="shared" si="9"/>
        <v>}, --Death\'s Wind / Todeswind   [Glenumbra, Auridon, Stonefalls]</v>
      </c>
    </row>
    <row r="22" spans="1:60" x14ac:dyDescent="0.25">
      <c r="A22" s="5">
        <v>38</v>
      </c>
      <c r="B22" t="s">
        <v>2793</v>
      </c>
      <c r="C22" t="s">
        <v>2548</v>
      </c>
      <c r="D22" s="3">
        <f t="shared" si="0"/>
        <v>38</v>
      </c>
      <c r="G22" s="8" t="s">
        <v>1472</v>
      </c>
      <c r="I22" t="s">
        <v>91</v>
      </c>
      <c r="J22" t="s">
        <v>91</v>
      </c>
      <c r="K22">
        <v>15</v>
      </c>
      <c r="L22">
        <v>169</v>
      </c>
      <c r="M22">
        <v>205</v>
      </c>
      <c r="N22">
        <v>3</v>
      </c>
      <c r="Q22" s="3">
        <f>IF(AND(P22&lt;&gt;"",ISNUMBER(P22),NOT(ISNA(P22))),P22,IF(R22&lt;&gt;"",VLOOKUP(R22,'ESO zone constants'!$D$5:$H$10003,5,FALSE),""))</f>
        <v>19</v>
      </c>
      <c r="R22" t="str">
        <f>IF(AND(O22&lt;&gt;"",NOT(ISERROR(O22))),O22,
IF(AND(P22&lt;&gt;"",ISNUMBER(P22),P22&gt;0,NOT(ISNA(P22))),VLOOKUP(P22,'ESO zone constants'!$A$5:$D$10001,4,FALSE),
IF(AND(K22&lt;&gt;"",K22&gt;0,NOT(ISERROR(K22))),VLOOKUP(K22,'ESO dumped WayshrineInfo'!$K$3:$N$9996,4,FALSE),"")))</f>
        <v>Stormhaven</v>
      </c>
      <c r="T22" s="19" t="str">
        <f>IF(AND(S22&lt;&gt;"",NOT(ISERROR(S22))),S22,IF(Q22&lt;&gt;"",IF(NOT(ISERROR(VLOOKUP(Q22,'ESO Dungeon constants'!$D$3:$H$9999,5,FALSE))),VLOOKUP(Q22,'ESO Dungeon constants'!$D$3:$I$9999,6,FALSE),VLOOKUP(Q22,'ESO zone constants'!$H$3:$K$9989,4,FALSE)),""))</f>
        <v>DLC_BASE_GAME</v>
      </c>
      <c r="U22" s="3" t="str">
        <f>IF(T22&lt;&gt;"",VLOOKUP(T22,'LibSets constants'!$B$4:$C$1012,2,FALSE),"")</f>
        <v>Included in base game</v>
      </c>
      <c r="V22" s="33" t="s">
        <v>3335</v>
      </c>
      <c r="Y22" s="62"/>
      <c r="Z22" s="3">
        <f>IF(AND(G22&lt;&gt;"LIBSETS_SETTYPE_BATTLEGROUND",G22&lt;&gt;"LIBSETS_SETTYPE_SPECIAL"),
IF(AND(Y22&lt;&gt;"",ISNUMBER(Y22),NOT(ISNA(Y22))),Y22,
   IF(AND(L22&lt;&gt;"",ISNUMBER(L22),L22&gt;0,NOT(ISNA(L22))),VLOOKUP(L22,'ESO dumped WayshrineInfo'!$K$3:$L$9996,2,FALSE),"")
),"")</f>
        <v>383</v>
      </c>
      <c r="AA22" t="str">
        <f>IF(AND(Z22&lt;&gt;"",ISNUMBER(Z22),NOT(ISNA(Z22))),VLOOKUP(Z22,'ESO zone constants'!$A$5:$D$10001,4,FALSE),"")</f>
        <v>Grahtwood</v>
      </c>
      <c r="AB22" s="33" t="s">
        <v>3335</v>
      </c>
      <c r="AC22" s="41"/>
      <c r="AD22" s="41"/>
      <c r="AE22" s="41"/>
      <c r="AF22" s="3">
        <f>IF(AND(G22&lt;&gt;"LIBSETS_SETTYPE_BATTLEGROUND",G22&lt;&gt;"LIBSETS_SETTYPE_SPECIAL"),
IF(AND(AE22&lt;&gt;"",ISNUMBER(AE22),NOT(ISNA(AE22))),AE22,
   IF(AND(M22&lt;&gt;"",ISNUMBER(M22),M22&gt;0,NOT(ISNA(M22))),VLOOKUP(M22,'ESO dumped WayshrineInfo'!$K$3:$L$9996,2,FALSE),"")
),"")</f>
        <v>57</v>
      </c>
      <c r="AG22" t="str">
        <f>IF(AND(AF22&lt;&gt;"",ISNUMBER(AF22),NOT(ISNA(AF22))),VLOOKUP(AF22,'ESO zone constants'!$A$5:$D$10001,4,FALSE),"")</f>
        <v>Deshaan</v>
      </c>
      <c r="AH22" s="33" t="s">
        <v>3335</v>
      </c>
      <c r="AI22" s="41"/>
      <c r="AJ22" s="41"/>
      <c r="AK22" s="3" t="str">
        <f>IF(AND(G22&lt;&gt;"LIBSETS_SETTYPE_BATTLEGROUND",G22&lt;&gt;"LIBSETS_SETTYPE_SPECIAL"),IF(AL22&lt;&gt;"",VLOOKUP(AL22,'ESO zone constants'!$D$5:$H$4955,5,FALSE),""),"")</f>
        <v/>
      </c>
      <c r="AN22" s="41"/>
      <c r="AO22" s="41"/>
      <c r="AP22" s="3" t="str">
        <f>IF(AND(G22&lt;&gt;"LIBSETS_SETTYPE_BATTLEGROUND",G22&lt;&gt;"LIBSETS_SETTYPE_SPECIAL"),IF(AQ22&lt;&gt;"",VLOOKUP(AQ22,'ESO zone constants'!$D$5:$H$4955,5,FALSE),""),"")</f>
        <v/>
      </c>
      <c r="AS22" s="41"/>
      <c r="AT22" s="41"/>
      <c r="AU22" s="3" t="str">
        <f>IF(AND(G22&lt;&gt;"LIBSETS_SETTYPE_BATTLEGROUND",G22&lt;&gt;"LIBSETS_SETTYPE_SPECIAL"),IF(AV22&lt;&gt;"",VLOOKUP(AV22,'ESO zone constants'!$D$5:$H$4955,5,FALSE),""),"")</f>
        <v/>
      </c>
      <c r="AX22" s="41"/>
      <c r="AY22" s="41"/>
      <c r="AZ22" s="79" t="s">
        <v>2659</v>
      </c>
      <c r="BA22" s="79"/>
      <c r="BB22" s="79"/>
      <c r="BC22" s="79"/>
      <c r="BD22" s="21" t="str">
        <f t="shared" si="6"/>
        <v>[38] = {wayshrines={15,169,205,}, traitsNeeded=3, dlcId=DLC_BASE_GAME</v>
      </c>
      <c r="BE22" s="21" t="str">
        <f t="shared" si="7"/>
        <v>, zoneIds={19,383,57}, veteran=false</v>
      </c>
      <c r="BF22" s="21" t="str">
        <f t="shared" si="3"/>
        <v>, setType=LIBSETS_SETTYPE_CRAFTED</v>
      </c>
      <c r="BG22" s="21" t="str">
        <f t="shared" si="8"/>
        <v>, isProcSetAllowedInPvP=1, dropMechanic={LIBSETS_DROP_MECHANIC_CRAFTED,LIBSETS_DROP_MECHANIC_CRAFTED,LIBSETS_DROP_MECHANIC_CRAFTED}</v>
      </c>
      <c r="BH22" s="21" t="str">
        <f t="shared" si="9"/>
        <v>}, --Twilight\'s Embrace / Zwielichtkuss   [Stormhaven, Grahtwood, Deshaan]</v>
      </c>
    </row>
    <row r="23" spans="1:60" x14ac:dyDescent="0.25">
      <c r="A23" s="12">
        <v>39</v>
      </c>
      <c r="B23" t="s">
        <v>757</v>
      </c>
      <c r="C23" t="s">
        <v>758</v>
      </c>
      <c r="D23" s="3">
        <f t="shared" si="0"/>
        <v>39</v>
      </c>
      <c r="E23" s="40"/>
      <c r="G23" s="8" t="s">
        <v>1473</v>
      </c>
      <c r="I23" t="s">
        <v>91</v>
      </c>
      <c r="J23" t="s">
        <v>91</v>
      </c>
      <c r="K23">
        <v>-1</v>
      </c>
      <c r="L23">
        <v>-1</v>
      </c>
      <c r="M23">
        <v>-1</v>
      </c>
      <c r="O23" s="62" t="s">
        <v>125</v>
      </c>
      <c r="Q23" s="3">
        <f>IF(AND(P23&lt;&gt;"",ISNUMBER(P23),NOT(ISNA(P23))),P23,IF(R23&lt;&gt;"",VLOOKUP(R23,'ESO zone constants'!$D$5:$H$10003,5,FALSE),""))</f>
        <v>181</v>
      </c>
      <c r="R23" t="str">
        <f>IF(AND(O23&lt;&gt;"",NOT(ISERROR(O23))),O23,
IF(AND(P23&lt;&gt;"",ISNUMBER(P23),P23&gt;0,NOT(ISNA(P23))),VLOOKUP(P23,'ESO zone constants'!$A$5:$D$10001,4,FALSE),
IF(AND(K23&lt;&gt;"",K23&gt;0,NOT(ISERROR(K23))),VLOOKUP(K23,'ESO dumped WayshrineInfo'!$K$3:$N$9996,4,FALSE),"")))</f>
        <v>Cyrodiil</v>
      </c>
      <c r="T23" s="19" t="str">
        <f>IF(AND(S23&lt;&gt;"",NOT(ISERROR(S23))),S23,IF(Q23&lt;&gt;"",IF(NOT(ISERROR(VLOOKUP(Q23,'ESO Dungeon constants'!$D$3:$H$9999,5,FALSE))),VLOOKUP(Q23,'ESO Dungeon constants'!$D$3:$I$9999,6,FALSE),VLOOKUP(Q23,'ESO zone constants'!$H$3:$K$9989,4,FALSE)),""))</f>
        <v>DLC_BASE_GAME</v>
      </c>
      <c r="U23" s="3" t="str">
        <f>IF(T23&lt;&gt;"",VLOOKUP(T23,'LibSets constants'!$B$4:$C$1012,2,FALSE),"")</f>
        <v>Included in base game</v>
      </c>
      <c r="V23" s="33" t="s">
        <v>1531</v>
      </c>
      <c r="W23" s="3" t="str">
        <f>IF(V23&lt;&gt;"",IF(V23&lt;&gt;"LIBSETS_DROP_MECHANIC_MONSTER_NAME",VLOOKUP(V23,'LibSets constants'!$I$4:$L$1012,3,FALSE),""),"")</f>
        <v>City Vlastarus (quartermaster)</v>
      </c>
      <c r="X23" s="3" t="str">
        <f>IF(V23&lt;&gt;"",IF(V23&lt;&gt;"LIBSETS_DROP_MECHANIC_MONSTER_NAME",VLOOKUP(V23,'LibSets constants'!$I$4:$L$1012,4,FALSE),""),"")</f>
        <v>Stadt Vlastarus (Quartiermeister)</v>
      </c>
      <c r="Y23" s="62">
        <v>181</v>
      </c>
      <c r="Z23" s="3">
        <f>IF(AND(G23&lt;&gt;"LIBSETS_SETTYPE_BATTLEGROUND",G23&lt;&gt;"LIBSETS_SETTYPE_SPECIAL"),
IF(AND(Y23&lt;&gt;"",ISNUMBER(Y23),NOT(ISNA(Y23))),Y23,
   IF(AND(L23&lt;&gt;"",ISNUMBER(L23),L23&gt;0,NOT(ISNA(L23))),VLOOKUP(L23,'ESO dumped WayshrineInfo'!$K$3:$L$9996,2,FALSE),"")
),"")</f>
        <v>181</v>
      </c>
      <c r="AA23" t="str">
        <f>IF(AND(Z23&lt;&gt;"",ISNUMBER(Z23),NOT(ISNA(Z23))),VLOOKUP(Z23,'ESO zone constants'!$A$5:$D$10001,4,FALSE),"")</f>
        <v>Cyrodiil</v>
      </c>
      <c r="AB23" s="33" t="s">
        <v>3807</v>
      </c>
      <c r="AC23" s="3" t="str">
        <f>IF(AB23&lt;&gt;"",IF(AB23&lt;&gt;"LIBSETS_DROP_MECHANIC_MONSTER_NAME",VLOOKUP(AB23,'LibSets constants'!$I$4:$L$1012,3,FALSE),""),"")</f>
        <v>Cyrodiil board missions</v>
      </c>
      <c r="AD23" s="3" t="str">
        <f>IF(AB23&lt;&gt;"",IF(AB23&lt;&gt;"LIBSETS_DROP_MECHANIC_MONSTER_NAME",VLOOKUP(AB23,'LibSets constants'!$I$4:$L$1012,4,FALSE),""),"")</f>
        <v>Cyrodiil Auftragstafeln</v>
      </c>
      <c r="AE23" s="62">
        <v>181</v>
      </c>
      <c r="AF23" s="3">
        <f>IF(AND(G23&lt;&gt;"LIBSETS_SETTYPE_BATTLEGROUND",G23&lt;&gt;"LIBSETS_SETTYPE_SPECIAL"),
IF(AND(AE23&lt;&gt;"",ISNUMBER(AE23),NOT(ISNA(AE23))),AE23,
   IF(AND(M23&lt;&gt;"",ISNUMBER(M23),M23&gt;0,NOT(ISNA(M23))),VLOOKUP(M23,'ESO dumped WayshrineInfo'!$K$3:$L$9996,2,FALSE),"")
),"")</f>
        <v>181</v>
      </c>
      <c r="AG23" t="str">
        <f>IF(AND(AF23&lt;&gt;"",ISNUMBER(AF23),NOT(ISNA(AF23))),VLOOKUP(AF23,'ESO zone constants'!$A$5:$D$10001,4,FALSE),"")</f>
        <v>Cyrodiil</v>
      </c>
      <c r="AH23" s="33" t="s">
        <v>2784</v>
      </c>
      <c r="AI23" s="3" t="str">
        <f>IF(AH23&lt;&gt;"",IF(AH23&lt;&gt;"LIBSETS_DROP_MECHANIC_MONSTER_NAME",VLOOKUP(AH23,'LibSets constants'!$I$4:$L$1012,3,FALSE),""),"")</f>
        <v>Alliance points elite gear lockbox merchant, Cyrodiil</v>
      </c>
      <c r="AJ23" s="3" t="str">
        <f>IF(AH23&lt;&gt;"",IF(AH23&lt;&gt;"LIBSETS_DROP_MECHANIC_MONSTER_NAME",VLOOKUP(AH23,'LibSets constants'!$I$4:$L$1012,4,FALSE),""),"")</f>
        <v>Allianzpunkte Elite Gear Box Händler, Cyrodiil</v>
      </c>
      <c r="AK23" s="3">
        <f>IF(AND(G23&lt;&gt;"LIBSETS_SETTYPE_BATTLEGROUND",G23&lt;&gt;"LIBSETS_SETTYPE_SPECIAL"),IF(AL23&lt;&gt;"",VLOOKUP(AL23,'ESO zone constants'!$D$5:$H$4955,5,FALSE),""),"")</f>
        <v>181</v>
      </c>
      <c r="AL23" t="s">
        <v>125</v>
      </c>
      <c r="AM23" s="33" t="s">
        <v>3810</v>
      </c>
      <c r="AN23" s="3" t="str">
        <f>IF(AM23&lt;&gt;"",IF(AM23&lt;&gt;"LIBSETS_DROP_MECHANIC_MONSTER_NAME",VLOOKUP(AM23,'LibSets constants'!$I$4:$L$1012,3,FALSE),""),"")</f>
        <v>Cyrodiil: City Cheydinhal / Weynon Priory, Chorrol</v>
      </c>
      <c r="AO23" s="3" t="str">
        <f>IF(AM23&lt;&gt;"",IF(AM23&lt;&gt;"LIBSETS_DROP_MECHANIC_MONSTER_NAME",VLOOKUP(AM23,'LibSets constants'!$I$4:$L$1012,4,FALSE),""),"")</f>
        <v>Cyrodiil: Stadt Cheydinhal / Weynon Priorei, bei Chorrol</v>
      </c>
      <c r="AP23" s="3">
        <f>IF(AND(G23&lt;&gt;"LIBSETS_SETTYPE_BATTLEGROUND",G23&lt;&gt;"LIBSETS_SETTYPE_SPECIAL"),IF(AQ23&lt;&gt;"",VLOOKUP(AQ23,'ESO zone constants'!$D$5:$H$4955,5,FALSE),""),"")</f>
        <v>181</v>
      </c>
      <c r="AQ23" t="s">
        <v>125</v>
      </c>
      <c r="AR23" s="33" t="s">
        <v>1556</v>
      </c>
      <c r="AS23" s="3" t="str">
        <f>IF(AR23&lt;&gt;"",IF(AR23&lt;&gt;"LIBSETS_DROP_MECHANIC_MONSTER_NAME",VLOOKUP(AR23,'LibSets constants'!$I$4:$L$1012,3,FALSE),""),"")</f>
        <v>Delve bosses have a chance to drop a waist or feet.</v>
      </c>
      <c r="AT23" s="3" t="str">
        <f>IF(AR23&lt;&gt;"",IF(AR23&lt;&gt;"LIBSETS_DROP_MECHANIC_MONSTER_NAME",VLOOKUP(AR23,'LibSets constants'!$I$4:$L$1012,4,FALSE),""),"")</f>
        <v>Bosse in Gewölben haben die Chance, eine Taille oder Füße fallen zu lassen.</v>
      </c>
      <c r="AU23" s="3">
        <f>IF(AND(G23&lt;&gt;"LIBSETS_SETTYPE_BATTLEGROUND",G23&lt;&gt;"LIBSETS_SETTYPE_SPECIAL"),IF(AV23&lt;&gt;"",VLOOKUP(AV23,'ESO zone constants'!$D$5:$H$4955,5,FALSE),""),"")</f>
        <v>181</v>
      </c>
      <c r="AV23" t="s">
        <v>125</v>
      </c>
      <c r="AW23" s="33" t="s">
        <v>3282</v>
      </c>
      <c r="AX23" s="3" t="str">
        <f>IF(AW23&lt;&gt;"",IF(AW23&lt;&gt;"LIBSETS_DROP_MECHANIC_MONSTER_NAME",VLOOKUP(AW23,'LibSets constants'!$I$4:$L$1012,3,FALSE),""),"")</f>
        <v>Rewards of dolmen, harrowstorms or magical anomalies</v>
      </c>
      <c r="AY23" s="3" t="str">
        <f>IF(AW23&lt;&gt;"",IF(AW23&lt;&gt;"LIBSETS_DROP_MECHANIC_MONSTER_NAME",VLOOKUP(AW23,'LibSets constants'!$I$4:$L$1012,4,FALSE),""),"")</f>
        <v>Belohnung von Ankern, Gramstürmen oder Magischen Anomalien</v>
      </c>
      <c r="AZ23" s="79" t="s">
        <v>2658</v>
      </c>
      <c r="BA23" s="79"/>
      <c r="BB23" s="79"/>
      <c r="BC23" s="79"/>
      <c r="BD23" s="21" t="str">
        <f t="shared" si="6"/>
        <v>[39] = {wayshrines={-1,-1,-1,}, dlcId=DLC_BASE_GAME</v>
      </c>
      <c r="BE23" s="21" t="str">
        <f t="shared" si="7"/>
        <v>, zoneIds={181,181,181,181,181,181}, veteran=false</v>
      </c>
      <c r="BF23" s="21" t="str">
        <f t="shared" si="3"/>
        <v>, setType=LIBSETS_SETTYPE_CYRODIIL</v>
      </c>
      <c r="BG23" s="21" t="str">
        <f t="shared" si="8"/>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23" s="21" t="str">
        <f t="shared" si="9"/>
        <v>}, --Alessian Order / Alessianischer Orden   [Cyrodiil, Cyrodiil, Cyrodiil, Cyrodiil, Cyrodiil, Cyrodiil]</v>
      </c>
    </row>
    <row r="24" spans="1:60" x14ac:dyDescent="0.25">
      <c r="A24" s="5">
        <v>40</v>
      </c>
      <c r="B24" t="s">
        <v>2794</v>
      </c>
      <c r="C24" t="s">
        <v>2549</v>
      </c>
      <c r="D24" s="3">
        <f t="shared" si="0"/>
        <v>40</v>
      </c>
      <c r="G24" s="8" t="s">
        <v>1472</v>
      </c>
      <c r="I24" t="s">
        <v>91</v>
      </c>
      <c r="J24" t="s">
        <v>91</v>
      </c>
      <c r="K24">
        <v>216</v>
      </c>
      <c r="L24">
        <v>121</v>
      </c>
      <c r="M24">
        <v>65</v>
      </c>
      <c r="N24">
        <v>2</v>
      </c>
      <c r="Q24" s="3">
        <f>IF(AND(P24&lt;&gt;"",ISNUMBER(P24),NOT(ISNA(P24))),P24,IF(R24&lt;&gt;"",VLOOKUP(R24,'ESO zone constants'!$D$5:$H$10003,5,FALSE),""))</f>
        <v>3</v>
      </c>
      <c r="R24" t="str">
        <f>IF(AND(O24&lt;&gt;"",NOT(ISERROR(O24))),O24,
IF(AND(P24&lt;&gt;"",ISNUMBER(P24),P24&gt;0,NOT(ISNA(P24))),VLOOKUP(P24,'ESO zone constants'!$A$5:$D$10001,4,FALSE),
IF(AND(K24&lt;&gt;"",K24&gt;0,NOT(ISERROR(K24))),VLOOKUP(K24,'ESO dumped WayshrineInfo'!$K$3:$N$9996,4,FALSE),"")))</f>
        <v>Glenumbra</v>
      </c>
      <c r="T24" s="19" t="str">
        <f>IF(AND(S24&lt;&gt;"",NOT(ISERROR(S24))),S24,IF(Q24&lt;&gt;"",IF(NOT(ISERROR(VLOOKUP(Q24,'ESO Dungeon constants'!$D$3:$H$9999,5,FALSE))),VLOOKUP(Q24,'ESO Dungeon constants'!$D$3:$I$9999,6,FALSE),VLOOKUP(Q24,'ESO zone constants'!$H$3:$K$9989,4,FALSE)),""))</f>
        <v>DLC_BASE_GAME</v>
      </c>
      <c r="U24" s="3" t="str">
        <f>IF(T24&lt;&gt;"",VLOOKUP(T24,'LibSets constants'!$B$4:$C$1012,2,FALSE),"")</f>
        <v>Included in base game</v>
      </c>
      <c r="V24" s="33" t="s">
        <v>3335</v>
      </c>
      <c r="Y24" s="62"/>
      <c r="Z24" s="3">
        <f>IF(AND(G24&lt;&gt;"LIBSETS_SETTYPE_BATTLEGROUND",G24&lt;&gt;"LIBSETS_SETTYPE_SPECIAL"),
IF(AND(Y24&lt;&gt;"",ISNUMBER(Y24),NOT(ISNA(Y24))),Y24,
   IF(AND(L24&lt;&gt;"",ISNUMBER(L24),L24&gt;0,NOT(ISNA(L24))),VLOOKUP(L24,'ESO dumped WayshrineInfo'!$K$3:$L$9996,2,FALSE),"")
),"")</f>
        <v>381</v>
      </c>
      <c r="AA24" t="str">
        <f>IF(AND(Z24&lt;&gt;"",ISNUMBER(Z24),NOT(ISNA(Z24))),VLOOKUP(Z24,'ESO zone constants'!$A$5:$D$10001,4,FALSE),"")</f>
        <v>Auridon</v>
      </c>
      <c r="AB24" s="33" t="s">
        <v>3335</v>
      </c>
      <c r="AC24" s="41"/>
      <c r="AD24" s="41"/>
      <c r="AE24" s="41"/>
      <c r="AF24" s="3">
        <f>IF(AND(G24&lt;&gt;"LIBSETS_SETTYPE_BATTLEGROUND",G24&lt;&gt;"LIBSETS_SETTYPE_SPECIAL"),
IF(AND(AE24&lt;&gt;"",ISNUMBER(AE24),NOT(ISNA(AE24))),AE24,
   IF(AND(M24&lt;&gt;"",ISNUMBER(M24),M24&gt;0,NOT(ISNA(M24))),VLOOKUP(M24,'ESO dumped WayshrineInfo'!$K$3:$L$9996,2,FALSE),"")
),"")</f>
        <v>41</v>
      </c>
      <c r="AG24" t="str">
        <f>IF(AND(AF24&lt;&gt;"",ISNUMBER(AF24),NOT(ISNA(AF24))),VLOOKUP(AF24,'ESO zone constants'!$A$5:$D$10001,4,FALSE),"")</f>
        <v>Stonefalls</v>
      </c>
      <c r="AH24" s="33" t="s">
        <v>3335</v>
      </c>
      <c r="AI24" s="41"/>
      <c r="AJ24" s="41"/>
      <c r="AK24" s="3" t="str">
        <f>IF(AND(G24&lt;&gt;"LIBSETS_SETTYPE_BATTLEGROUND",G24&lt;&gt;"LIBSETS_SETTYPE_SPECIAL"),IF(AL24&lt;&gt;"",VLOOKUP(AL24,'ESO zone constants'!$D$5:$H$4955,5,FALSE),""),"")</f>
        <v/>
      </c>
      <c r="AN24" s="41"/>
      <c r="AO24" s="41"/>
      <c r="AP24" s="3" t="str">
        <f>IF(AND(G24&lt;&gt;"LIBSETS_SETTYPE_BATTLEGROUND",G24&lt;&gt;"LIBSETS_SETTYPE_SPECIAL"),IF(AQ24&lt;&gt;"",VLOOKUP(AQ24,'ESO zone constants'!$D$5:$H$4955,5,FALSE),""),"")</f>
        <v/>
      </c>
      <c r="AS24" s="41"/>
      <c r="AT24" s="41"/>
      <c r="AU24" s="3" t="str">
        <f>IF(AND(G24&lt;&gt;"LIBSETS_SETTYPE_BATTLEGROUND",G24&lt;&gt;"LIBSETS_SETTYPE_SPECIAL"),IF(AV24&lt;&gt;"",VLOOKUP(AV24,'ESO zone constants'!$D$5:$H$4955,5,FALSE),""),"")</f>
        <v/>
      </c>
      <c r="AX24" s="41"/>
      <c r="AY24" s="41"/>
      <c r="AZ24" s="79" t="s">
        <v>2658</v>
      </c>
      <c r="BA24" s="79"/>
      <c r="BB24" s="79"/>
      <c r="BC24" s="79"/>
      <c r="BD24" s="21" t="str">
        <f t="shared" si="6"/>
        <v>[40] = {wayshrines={216,121,65,}, traitsNeeded=2, dlcId=DLC_BASE_GAME</v>
      </c>
      <c r="BE24" s="21" t="str">
        <f t="shared" si="7"/>
        <v>, zoneIds={3,381,41}, veteran=false</v>
      </c>
      <c r="BF24" s="21" t="str">
        <f t="shared" si="3"/>
        <v>, setType=LIBSETS_SETTYPE_CRAFTED</v>
      </c>
      <c r="BG24" s="21" t="str">
        <f t="shared" si="8"/>
        <v>, dropMechanic={LIBSETS_DROP_MECHANIC_CRAFTED,LIBSETS_DROP_MECHANIC_CRAFTED,LIBSETS_DROP_MECHANIC_CRAFTED}</v>
      </c>
      <c r="BH24" s="21" t="str">
        <f t="shared" si="9"/>
        <v>}, --Night\'s Silence / Stille der Nacht   [Glenumbra, Auridon, Stonefalls]</v>
      </c>
    </row>
    <row r="25" spans="1:60" x14ac:dyDescent="0.25">
      <c r="A25" s="5">
        <v>41</v>
      </c>
      <c r="B25" t="s">
        <v>2795</v>
      </c>
      <c r="C25" t="s">
        <v>2550</v>
      </c>
      <c r="D25" s="3">
        <f t="shared" si="0"/>
        <v>41</v>
      </c>
      <c r="G25" s="8" t="s">
        <v>1472</v>
      </c>
      <c r="I25" t="s">
        <v>91</v>
      </c>
      <c r="J25" t="s">
        <v>91</v>
      </c>
      <c r="K25">
        <v>82</v>
      </c>
      <c r="L25">
        <v>151</v>
      </c>
      <c r="M25">
        <v>78</v>
      </c>
      <c r="N25">
        <v>4</v>
      </c>
      <c r="Q25" s="3">
        <f>IF(AND(P25&lt;&gt;"",ISNUMBER(P25),NOT(ISNA(P25))),P25,IF(R25&lt;&gt;"",VLOOKUP(R25,'ESO zone constants'!$D$5:$H$10003,5,FALSE),""))</f>
        <v>20</v>
      </c>
      <c r="R25" t="str">
        <f>IF(AND(O25&lt;&gt;"",NOT(ISERROR(O25))),O25,
IF(AND(P25&lt;&gt;"",ISNUMBER(P25),P25&gt;0,NOT(ISNA(P25))),VLOOKUP(P25,'ESO zone constants'!$A$5:$D$10001,4,FALSE),
IF(AND(K25&lt;&gt;"",K25&gt;0,NOT(ISERROR(K25))),VLOOKUP(K25,'ESO dumped WayshrineInfo'!$K$3:$N$9996,4,FALSE),"")))</f>
        <v>Rivenspire</v>
      </c>
      <c r="T25" s="19" t="str">
        <f>IF(AND(S25&lt;&gt;"",NOT(ISERROR(S25))),S25,IF(Q25&lt;&gt;"",IF(NOT(ISERROR(VLOOKUP(Q25,'ESO Dungeon constants'!$D$3:$H$9999,5,FALSE))),VLOOKUP(Q25,'ESO Dungeon constants'!$D$3:$I$9999,6,FALSE),VLOOKUP(Q25,'ESO zone constants'!$H$3:$K$9989,4,FALSE)),""))</f>
        <v>DLC_BASE_GAME</v>
      </c>
      <c r="U25" s="3" t="str">
        <f>IF(T25&lt;&gt;"",VLOOKUP(T25,'LibSets constants'!$B$4:$C$1012,2,FALSE),"")</f>
        <v>Included in base game</v>
      </c>
      <c r="V25" s="33" t="s">
        <v>3335</v>
      </c>
      <c r="Y25" s="62"/>
      <c r="Z25" s="3">
        <f>IF(AND(G25&lt;&gt;"LIBSETS_SETTYPE_BATTLEGROUND",G25&lt;&gt;"LIBSETS_SETTYPE_SPECIAL"),
IF(AND(Y25&lt;&gt;"",ISNUMBER(Y25),NOT(ISNA(Y25))),Y25,
   IF(AND(L25&lt;&gt;"",ISNUMBER(L25),L25&gt;0,NOT(ISNA(L25))),VLOOKUP(L25,'ESO dumped WayshrineInfo'!$K$3:$L$9996,2,FALSE),"")
),"")</f>
        <v>108</v>
      </c>
      <c r="AA25" t="str">
        <f>IF(AND(Z25&lt;&gt;"",ISNUMBER(Z25),NOT(ISNA(Z25))),VLOOKUP(Z25,'ESO zone constants'!$A$5:$D$10001,4,FALSE),"")</f>
        <v>Greenshade</v>
      </c>
      <c r="AB25" s="33" t="s">
        <v>3335</v>
      </c>
      <c r="AC25" s="41"/>
      <c r="AD25" s="41"/>
      <c r="AE25" s="41"/>
      <c r="AF25" s="3">
        <f>IF(AND(G25&lt;&gt;"LIBSETS_SETTYPE_BATTLEGROUND",G25&lt;&gt;"LIBSETS_SETTYPE_SPECIAL"),
IF(AND(AE25&lt;&gt;"",ISNUMBER(AE25),NOT(ISNA(AE25))),AE25,
   IF(AND(M25&lt;&gt;"",ISNUMBER(M25),M25&gt;0,NOT(ISNA(M25))),VLOOKUP(M25,'ESO dumped WayshrineInfo'!$K$3:$L$9996,2,FALSE),"")
),"")</f>
        <v>117</v>
      </c>
      <c r="AG25" t="str">
        <f>IF(AND(AF25&lt;&gt;"",ISNUMBER(AF25),NOT(ISNA(AF25))),VLOOKUP(AF25,'ESO zone constants'!$A$5:$D$10001,4,FALSE),"")</f>
        <v>Shadowfen</v>
      </c>
      <c r="AH25" s="33" t="s">
        <v>3335</v>
      </c>
      <c r="AI25" s="41"/>
      <c r="AJ25" s="41"/>
      <c r="AK25" s="3" t="str">
        <f>IF(AND(G25&lt;&gt;"LIBSETS_SETTYPE_BATTLEGROUND",G25&lt;&gt;"LIBSETS_SETTYPE_SPECIAL"),IF(AL25&lt;&gt;"",VLOOKUP(AL25,'ESO zone constants'!$D$5:$H$4955,5,FALSE),""),"")</f>
        <v/>
      </c>
      <c r="AN25" s="41"/>
      <c r="AO25" s="41"/>
      <c r="AP25" s="3" t="str">
        <f>IF(AND(G25&lt;&gt;"LIBSETS_SETTYPE_BATTLEGROUND",G25&lt;&gt;"LIBSETS_SETTYPE_SPECIAL"),IF(AQ25&lt;&gt;"",VLOOKUP(AQ25,'ESO zone constants'!$D$5:$H$4955,5,FALSE),""),"")</f>
        <v/>
      </c>
      <c r="AS25" s="41"/>
      <c r="AT25" s="41"/>
      <c r="AU25" s="3" t="str">
        <f>IF(AND(G25&lt;&gt;"LIBSETS_SETTYPE_BATTLEGROUND",G25&lt;&gt;"LIBSETS_SETTYPE_SPECIAL"),IF(AV25&lt;&gt;"",VLOOKUP(AV25,'ESO zone constants'!$D$5:$H$4955,5,FALSE),""),"")</f>
        <v/>
      </c>
      <c r="AX25" s="41"/>
      <c r="AY25" s="41"/>
      <c r="AZ25" s="79" t="s">
        <v>2658</v>
      </c>
      <c r="BA25" s="79"/>
      <c r="BB25" s="79"/>
      <c r="BC25" s="79"/>
      <c r="BD25" s="21" t="str">
        <f t="shared" si="6"/>
        <v>[41] = {wayshrines={82,151,78,}, traitsNeeded=4, dlcId=DLC_BASE_GAME</v>
      </c>
      <c r="BE25" s="21" t="str">
        <f t="shared" si="7"/>
        <v>, zoneIds={20,108,117}, veteran=false</v>
      </c>
      <c r="BF25" s="21" t="str">
        <f t="shared" si="3"/>
        <v>, setType=LIBSETS_SETTYPE_CRAFTED</v>
      </c>
      <c r="BG25" s="21" t="str">
        <f t="shared" si="8"/>
        <v>, dropMechanic={LIBSETS_DROP_MECHANIC_CRAFTED,LIBSETS_DROP_MECHANIC_CRAFTED,LIBSETS_DROP_MECHANIC_CRAFTED}</v>
      </c>
      <c r="BH25" s="21" t="str">
        <f t="shared" si="9"/>
        <v>}, --Whitestrake\'s Retribution / Weißplankes Vergeltung   [Rivenspire, Greenshade, Shadowfen]</v>
      </c>
    </row>
    <row r="26" spans="1:60" x14ac:dyDescent="0.25">
      <c r="A26" s="5">
        <v>43</v>
      </c>
      <c r="B26" t="s">
        <v>2796</v>
      </c>
      <c r="C26" t="s">
        <v>759</v>
      </c>
      <c r="D26" s="3">
        <f t="shared" si="0"/>
        <v>43</v>
      </c>
      <c r="G26" s="8" t="s">
        <v>1472</v>
      </c>
      <c r="I26" t="s">
        <v>91</v>
      </c>
      <c r="J26" t="s">
        <v>91</v>
      </c>
      <c r="K26">
        <v>23</v>
      </c>
      <c r="L26">
        <v>164</v>
      </c>
      <c r="M26">
        <v>32</v>
      </c>
      <c r="N26">
        <v>3</v>
      </c>
      <c r="Q26" s="3">
        <f>IF(AND(P26&lt;&gt;"",ISNUMBER(P26),NOT(ISNA(P26))),P26,IF(R26&lt;&gt;"",VLOOKUP(R26,'ESO zone constants'!$D$5:$H$10003,5,FALSE),""))</f>
        <v>19</v>
      </c>
      <c r="R26" t="str">
        <f>IF(AND(O26&lt;&gt;"",NOT(ISERROR(O26))),O26,
IF(AND(P26&lt;&gt;"",ISNUMBER(P26),P26&gt;0,NOT(ISNA(P26))),VLOOKUP(P26,'ESO zone constants'!$A$5:$D$10001,4,FALSE),
IF(AND(K26&lt;&gt;"",K26&gt;0,NOT(ISERROR(K26))),VLOOKUP(K26,'ESO dumped WayshrineInfo'!$K$3:$N$9996,4,FALSE),"")))</f>
        <v>Stormhaven</v>
      </c>
      <c r="T26" s="19" t="str">
        <f>IF(AND(S26&lt;&gt;"",NOT(ISERROR(S26))),S26,IF(Q26&lt;&gt;"",IF(NOT(ISERROR(VLOOKUP(Q26,'ESO Dungeon constants'!$D$3:$H$9999,5,FALSE))),VLOOKUP(Q26,'ESO Dungeon constants'!$D$3:$I$9999,6,FALSE),VLOOKUP(Q26,'ESO zone constants'!$H$3:$K$9989,4,FALSE)),""))</f>
        <v>DLC_BASE_GAME</v>
      </c>
      <c r="U26" s="3" t="str">
        <f>IF(T26&lt;&gt;"",VLOOKUP(T26,'LibSets constants'!$B$4:$C$1012,2,FALSE),"")</f>
        <v>Included in base game</v>
      </c>
      <c r="V26" s="33" t="s">
        <v>3335</v>
      </c>
      <c r="Y26" s="62"/>
      <c r="Z26" s="3">
        <f>IF(AND(G26&lt;&gt;"LIBSETS_SETTYPE_BATTLEGROUND",G26&lt;&gt;"LIBSETS_SETTYPE_SPECIAL"),
IF(AND(Y26&lt;&gt;"",ISNUMBER(Y26),NOT(ISNA(Y26))),Y26,
   IF(AND(L26&lt;&gt;"",ISNUMBER(L26),L26&gt;0,NOT(ISNA(L26))),VLOOKUP(L26,'ESO dumped WayshrineInfo'!$K$3:$L$9996,2,FALSE),"")
),"")</f>
        <v>383</v>
      </c>
      <c r="AA26" t="str">
        <f>IF(AND(Z26&lt;&gt;"",ISNUMBER(Z26),NOT(ISNA(Z26))),VLOOKUP(Z26,'ESO zone constants'!$A$5:$D$10001,4,FALSE),"")</f>
        <v>Grahtwood</v>
      </c>
      <c r="AB26" s="33" t="s">
        <v>3335</v>
      </c>
      <c r="AF26" s="3">
        <f>IF(AND(G26&lt;&gt;"LIBSETS_SETTYPE_BATTLEGROUND",G26&lt;&gt;"LIBSETS_SETTYPE_SPECIAL"),
IF(AND(AE26&lt;&gt;"",ISNUMBER(AE26),NOT(ISNA(AE26))),AE26,
   IF(AND(M26&lt;&gt;"",ISNUMBER(M26),M26&gt;0,NOT(ISNA(M26))),VLOOKUP(M26,'ESO dumped WayshrineInfo'!$K$3:$L$9996,2,FALSE),"")
),"")</f>
        <v>57</v>
      </c>
      <c r="AG26" t="str">
        <f>IF(AND(AF26&lt;&gt;"",ISNUMBER(AF26),NOT(ISNA(AF26))),VLOOKUP(AF26,'ESO zone constants'!$A$5:$D$10001,4,FALSE),"")</f>
        <v>Deshaan</v>
      </c>
      <c r="AH26" s="33" t="s">
        <v>3335</v>
      </c>
      <c r="AK26" s="3" t="str">
        <f>IF(AND(G26&lt;&gt;"LIBSETS_SETTYPE_BATTLEGROUND",G26&lt;&gt;"LIBSETS_SETTYPE_SPECIAL"),IF(AL26&lt;&gt;"",VLOOKUP(AL26,'ESO zone constants'!$D$5:$H$4955,5,FALSE),""),"")</f>
        <v/>
      </c>
      <c r="AP26" s="3" t="str">
        <f>IF(AND(G26&lt;&gt;"LIBSETS_SETTYPE_BATTLEGROUND",G26&lt;&gt;"LIBSETS_SETTYPE_SPECIAL"),IF(AQ26&lt;&gt;"",VLOOKUP(AQ26,'ESO zone constants'!$D$5:$H$4955,5,FALSE),""),"")</f>
        <v/>
      </c>
      <c r="AU26" s="3" t="str">
        <f>IF(AND(G26&lt;&gt;"LIBSETS_SETTYPE_BATTLEGROUND",G26&lt;&gt;"LIBSETS_SETTYPE_SPECIAL"),IF(AV26&lt;&gt;"",VLOOKUP(AV26,'ESO zone constants'!$D$5:$H$4955,5,FALSE),""),"")</f>
        <v/>
      </c>
      <c r="AZ26" s="79" t="s">
        <v>2659</v>
      </c>
      <c r="BA26" s="79"/>
      <c r="BB26" s="79"/>
      <c r="BC26" s="79"/>
      <c r="BD26" s="21" t="str">
        <f t="shared" si="6"/>
        <v>[43] = {wayshrines={23,164,32,}, traitsNeeded=3, dlcId=DLC_BASE_GAME</v>
      </c>
      <c r="BE26" s="21" t="str">
        <f t="shared" si="7"/>
        <v>, zoneIds={19,383,57}, veteran=false</v>
      </c>
      <c r="BF26" s="21" t="str">
        <f t="shared" si="3"/>
        <v>, setType=LIBSETS_SETTYPE_CRAFTED</v>
      </c>
      <c r="BG26" s="21" t="str">
        <f t="shared" si="8"/>
        <v>, isProcSetAllowedInPvP=1, dropMechanic={LIBSETS_DROP_MECHANIC_CRAFTED,LIBSETS_DROP_MECHANIC_CRAFTED,LIBSETS_DROP_MECHANIC_CRAFTED}</v>
      </c>
      <c r="BH26" s="21" t="str">
        <f t="shared" si="9"/>
        <v>}, --Armor of the Seducer / Rüstung der Verführung   [Stormhaven, Grahtwood, Deshaan]</v>
      </c>
    </row>
    <row r="27" spans="1:60" x14ac:dyDescent="0.25">
      <c r="A27" s="5">
        <v>44</v>
      </c>
      <c r="B27" t="s">
        <v>2797</v>
      </c>
      <c r="C27" t="s">
        <v>2551</v>
      </c>
      <c r="D27" s="3">
        <f t="shared" si="0"/>
        <v>44</v>
      </c>
      <c r="G27" s="8" t="s">
        <v>1472</v>
      </c>
      <c r="I27" t="s">
        <v>91</v>
      </c>
      <c r="J27" t="s">
        <v>91</v>
      </c>
      <c r="K27">
        <v>58</v>
      </c>
      <c r="L27">
        <v>101</v>
      </c>
      <c r="M27">
        <v>93</v>
      </c>
      <c r="N27">
        <v>5</v>
      </c>
      <c r="Q27" s="3">
        <f>IF(AND(P27&lt;&gt;"",ISNUMBER(P27),NOT(ISNA(P27))),P27,IF(R27&lt;&gt;"",VLOOKUP(R27,'ESO zone constants'!$D$5:$H$10003,5,FALSE),""))</f>
        <v>104</v>
      </c>
      <c r="R27" t="str">
        <f>IF(AND(O27&lt;&gt;"",NOT(ISERROR(O27))),O27,
IF(AND(P27&lt;&gt;"",ISNUMBER(P27),P27&gt;0,NOT(ISNA(P27))),VLOOKUP(P27,'ESO zone constants'!$A$5:$D$10001,4,FALSE),
IF(AND(K27&lt;&gt;"",K27&gt;0,NOT(ISERROR(K27))),VLOOKUP(K27,'ESO dumped WayshrineInfo'!$K$3:$N$9996,4,FALSE),"")))</f>
        <v>Alik'r Desert</v>
      </c>
      <c r="T27" s="19" t="str">
        <f>IF(AND(S27&lt;&gt;"",NOT(ISERROR(S27))),S27,IF(Q27&lt;&gt;"",IF(NOT(ISERROR(VLOOKUP(Q27,'ESO Dungeon constants'!$D$3:$H$9999,5,FALSE))),VLOOKUP(Q27,'ESO Dungeon constants'!$D$3:$I$9999,6,FALSE),VLOOKUP(Q27,'ESO zone constants'!$H$3:$K$9989,4,FALSE)),""))</f>
        <v>DLC_BASE_GAME</v>
      </c>
      <c r="U27" s="3" t="str">
        <f>IF(T27&lt;&gt;"",VLOOKUP(T27,'LibSets constants'!$B$4:$C$1012,2,FALSE),"")</f>
        <v>Included in base game</v>
      </c>
      <c r="V27" s="33" t="s">
        <v>3335</v>
      </c>
      <c r="Y27" s="62"/>
      <c r="Z27" s="3">
        <f>IF(AND(G27&lt;&gt;"LIBSETS_SETTYPE_BATTLEGROUND",G27&lt;&gt;"LIBSETS_SETTYPE_SPECIAL"),
IF(AND(Y27&lt;&gt;"",ISNUMBER(Y27),NOT(ISNA(Y27))),Y27,
   IF(AND(L27&lt;&gt;"",ISNUMBER(L27),L27&gt;0,NOT(ISNA(L27))),VLOOKUP(L27,'ESO dumped WayshrineInfo'!$K$3:$L$9996,2,FALSE),"")
),"")</f>
        <v>58</v>
      </c>
      <c r="AA27" t="str">
        <f>IF(AND(Z27&lt;&gt;"",ISNUMBER(Z27),NOT(ISNA(Z27))),VLOOKUP(Z27,'ESO zone constants'!$A$5:$D$10001,4,FALSE),"")</f>
        <v>Malabal Tor</v>
      </c>
      <c r="AB27" s="33" t="s">
        <v>3335</v>
      </c>
      <c r="AC27" s="41"/>
      <c r="AD27" s="41"/>
      <c r="AE27" s="41"/>
      <c r="AF27" s="3">
        <f>IF(AND(G27&lt;&gt;"LIBSETS_SETTYPE_BATTLEGROUND",G27&lt;&gt;"LIBSETS_SETTYPE_SPECIAL"),
IF(AND(AE27&lt;&gt;"",ISNUMBER(AE27),NOT(ISNA(AE27))),AE27,
   IF(AND(M27&lt;&gt;"",ISNUMBER(M27),M27&gt;0,NOT(ISNA(M27))),VLOOKUP(M27,'ESO dumped WayshrineInfo'!$K$3:$L$9996,2,FALSE),"")
),"")</f>
        <v>101</v>
      </c>
      <c r="AG27" t="str">
        <f>IF(AND(AF27&lt;&gt;"",ISNUMBER(AF27),NOT(ISNA(AF27))),VLOOKUP(AF27,'ESO zone constants'!$A$5:$D$10001,4,FALSE),"")</f>
        <v>Eastmarch</v>
      </c>
      <c r="AH27" s="33" t="s">
        <v>3335</v>
      </c>
      <c r="AI27" s="41"/>
      <c r="AJ27" s="41"/>
      <c r="AK27" s="3" t="str">
        <f>IF(AND(G27&lt;&gt;"LIBSETS_SETTYPE_BATTLEGROUND",G27&lt;&gt;"LIBSETS_SETTYPE_SPECIAL"),IF(AL27&lt;&gt;"",VLOOKUP(AL27,'ESO zone constants'!$D$5:$H$4955,5,FALSE),""),"")</f>
        <v/>
      </c>
      <c r="AN27" s="41"/>
      <c r="AO27" s="41"/>
      <c r="AP27" s="3" t="str">
        <f>IF(AND(G27&lt;&gt;"LIBSETS_SETTYPE_BATTLEGROUND",G27&lt;&gt;"LIBSETS_SETTYPE_SPECIAL"),IF(AQ27&lt;&gt;"",VLOOKUP(AQ27,'ESO zone constants'!$D$5:$H$4955,5,FALSE),""),"")</f>
        <v/>
      </c>
      <c r="AS27" s="41"/>
      <c r="AT27" s="41"/>
      <c r="AU27" s="3" t="str">
        <f>IF(AND(G27&lt;&gt;"LIBSETS_SETTYPE_BATTLEGROUND",G27&lt;&gt;"LIBSETS_SETTYPE_SPECIAL"),IF(AV27&lt;&gt;"",VLOOKUP(AV27,'ESO zone constants'!$D$5:$H$4955,5,FALSE),""),"")</f>
        <v/>
      </c>
      <c r="AX27" s="41"/>
      <c r="AY27" s="41"/>
      <c r="AZ27" s="79" t="s">
        <v>2658</v>
      </c>
      <c r="BA27" s="79"/>
      <c r="BB27" s="79"/>
      <c r="BC27" s="79"/>
      <c r="BD27" s="21" t="str">
        <f t="shared" si="6"/>
        <v>[44] = {wayshrines={58,101,93,}, traitsNeeded=5, dlcId=DLC_BASE_GAME</v>
      </c>
      <c r="BE27" s="21" t="str">
        <f t="shared" si="7"/>
        <v>, zoneIds={104,58,101}, veteran=false</v>
      </c>
      <c r="BF27" s="21" t="str">
        <f t="shared" si="3"/>
        <v>, setType=LIBSETS_SETTYPE_CRAFTED</v>
      </c>
      <c r="BG27" s="21" t="str">
        <f t="shared" si="8"/>
        <v>, dropMechanic={LIBSETS_DROP_MECHANIC_CRAFTED,LIBSETS_DROP_MECHANIC_CRAFTED,LIBSETS_DROP_MECHANIC_CRAFTED}</v>
      </c>
      <c r="BH27" s="21" t="str">
        <f t="shared" si="9"/>
        <v>}, --Vampire\'s Kiss / Kuss des Vampirs   [Alik'r Desert, Malabal Tor, Eastmarch]</v>
      </c>
    </row>
    <row r="28" spans="1:60" x14ac:dyDescent="0.25">
      <c r="A28" s="12">
        <v>46</v>
      </c>
      <c r="B28" t="s">
        <v>760</v>
      </c>
      <c r="C28" t="s">
        <v>2552</v>
      </c>
      <c r="D28" s="3">
        <f t="shared" si="0"/>
        <v>46</v>
      </c>
      <c r="E28" s="40"/>
      <c r="G28" s="8" t="s">
        <v>1475</v>
      </c>
      <c r="I28" t="s">
        <v>91</v>
      </c>
      <c r="J28" t="s">
        <v>91</v>
      </c>
      <c r="K28">
        <v>187</v>
      </c>
      <c r="L28">
        <v>187</v>
      </c>
      <c r="M28">
        <v>187</v>
      </c>
      <c r="O28" s="62" t="s">
        <v>70</v>
      </c>
      <c r="Q28" s="3">
        <f>IF(AND(P28&lt;&gt;"",ISNUMBER(P28),NOT(ISNA(P28))),P28,IF(R28&lt;&gt;"",VLOOKUP(R28,'ESO zone constants'!$D$5:$H$10003,5,FALSE),""))</f>
        <v>64</v>
      </c>
      <c r="R28" t="str">
        <f>IF(AND(O28&lt;&gt;"",NOT(ISERROR(O28))),O28,
IF(AND(P28&lt;&gt;"",ISNUMBER(P28),P28&gt;0,NOT(ISNA(P28))),VLOOKUP(P28,'ESO zone constants'!$A$5:$D$10001,4,FALSE),
IF(AND(K28&lt;&gt;"",K28&gt;0,NOT(ISERROR(K28))),VLOOKUP(K28,'ESO dumped WayshrineInfo'!$K$3:$N$9996,4,FALSE),"")))</f>
        <v>Blessed Crucible</v>
      </c>
      <c r="T28" s="19" t="str">
        <f>IF(AND(S28&lt;&gt;"",NOT(ISERROR(S28))),S28,IF(Q28&lt;&gt;"",IF(NOT(ISERROR(VLOOKUP(Q28,'ESO Dungeon constants'!$D$3:$H$9999,5,FALSE))),VLOOKUP(Q28,'ESO Dungeon constants'!$D$3:$I$9999,6,FALSE),VLOOKUP(Q28,'ESO zone constants'!$H$3:$K$9989,4,FALSE)),""))</f>
        <v>DLC_BASE_GAME</v>
      </c>
      <c r="U28" s="3" t="str">
        <f>IF(T28&lt;&gt;"",VLOOKUP(T28,'LibSets constants'!$B$4:$C$1012,2,FALSE),"")</f>
        <v>Included in base game</v>
      </c>
      <c r="V28" s="33" t="s">
        <v>3332</v>
      </c>
      <c r="Y28" s="62"/>
      <c r="Z28" s="3">
        <f>IF(AND(G28&lt;&gt;"LIBSETS_SETTYPE_BATTLEGROUND",G28&lt;&gt;"LIBSETS_SETTYPE_SPECIAL"),
IF(AND(Y28&lt;&gt;"",ISNUMBER(Y28),NOT(ISNA(Y28))),Y28,
   IF(AND(L28&lt;&gt;"",ISNUMBER(L28),L28&gt;0,NOT(ISNA(L28))),VLOOKUP(L28,'ESO dumped WayshrineInfo'!$K$3:$L$9996,2,FALSE),"")
),"")</f>
        <v>103</v>
      </c>
      <c r="AA28" t="str">
        <f>IF(AND(Z28&lt;&gt;"",ISNUMBER(Z28),NOT(ISNA(Z28))),VLOOKUP(Z28,'ESO zone constants'!$A$5:$D$10001,4,FALSE),"")</f>
        <v>The Rift</v>
      </c>
      <c r="AB28" s="33" t="s">
        <v>3332</v>
      </c>
      <c r="AC28" s="41"/>
      <c r="AD28" s="41"/>
      <c r="AE28" s="41"/>
      <c r="AF28" s="3">
        <f>IF(AND(G28&lt;&gt;"LIBSETS_SETTYPE_BATTLEGROUND",G28&lt;&gt;"LIBSETS_SETTYPE_SPECIAL"),
IF(AND(AE28&lt;&gt;"",ISNUMBER(AE28),NOT(ISNA(AE28))),AE28,
   IF(AND(M28&lt;&gt;"",ISNUMBER(M28),M28&gt;0,NOT(ISNA(M28))),VLOOKUP(M28,'ESO dumped WayshrineInfo'!$K$3:$L$9996,2,FALSE),"")
),"")</f>
        <v>103</v>
      </c>
      <c r="AG28" t="str">
        <f>IF(AND(AF28&lt;&gt;"",ISNUMBER(AF28),NOT(ISNA(AF28))),VLOOKUP(AF28,'ESO zone constants'!$A$5:$D$10001,4,FALSE),"")</f>
        <v>The Rift</v>
      </c>
      <c r="AH28" s="42"/>
      <c r="AI28" s="41"/>
      <c r="AJ28" s="41"/>
      <c r="AK28" s="3" t="str">
        <f>IF(AND(G28&lt;&gt;"LIBSETS_SETTYPE_BATTLEGROUND",G28&lt;&gt;"LIBSETS_SETTYPE_SPECIAL"),IF(AL28&lt;&gt;"",VLOOKUP(AL28,'ESO zone constants'!$D$5:$H$4955,5,FALSE),""),"")</f>
        <v/>
      </c>
      <c r="AN28" s="41"/>
      <c r="AO28" s="41"/>
      <c r="AP28" s="3" t="str">
        <f>IF(AND(G28&lt;&gt;"LIBSETS_SETTYPE_BATTLEGROUND",G28&lt;&gt;"LIBSETS_SETTYPE_SPECIAL"),IF(AQ28&lt;&gt;"",VLOOKUP(AQ28,'ESO zone constants'!$D$5:$H$4955,5,FALSE),""),"")</f>
        <v/>
      </c>
      <c r="AS28" s="41"/>
      <c r="AT28" s="41"/>
      <c r="AU28" s="3" t="str">
        <f>IF(AND(G28&lt;&gt;"LIBSETS_SETTYPE_BATTLEGROUND",G28&lt;&gt;"LIBSETS_SETTYPE_SPECIAL"),IF(AV28&lt;&gt;"",VLOOKUP(AV28,'ESO zone constants'!$D$5:$H$4955,5,FALSE),""),"")</f>
        <v/>
      </c>
      <c r="AX28" s="41"/>
      <c r="AY28" s="41"/>
      <c r="AZ28" s="79" t="s">
        <v>2658</v>
      </c>
      <c r="BA28" s="79"/>
      <c r="BB28" s="79"/>
      <c r="BC28" s="79"/>
      <c r="BD28" s="21" t="str">
        <f t="shared" si="6"/>
        <v>[46] = {wayshrines={187,187,187,}, dlcId=DLC_BASE_GAME</v>
      </c>
      <c r="BE28" s="21" t="str">
        <f t="shared" si="7"/>
        <v>, zoneIds={64,103,103}, veteran=false</v>
      </c>
      <c r="BF28" s="21" t="str">
        <f t="shared" si="3"/>
        <v>, setType=LIBSETS_SETTYPE_DUNGEON</v>
      </c>
      <c r="BG28" s="21" t="str">
        <f t="shared" si="8"/>
        <v>, dropMechanic={LIBSETS_DROP_MECHANIC_GROUP_DUNGEON_BOSS,LIBSETS_DROP_MECHANIC_GROUP_DUNGEON_BOSS}</v>
      </c>
      <c r="BH28" s="21" t="str">
        <f t="shared" si="9"/>
        <v>}, --Noble Duelist\'s Silks / Seide des edlen Duellanten   [Blessed Crucible, The Rift, The Rift]</v>
      </c>
    </row>
    <row r="29" spans="1:60" x14ac:dyDescent="0.25">
      <c r="A29" s="12">
        <v>47</v>
      </c>
      <c r="B29" t="s">
        <v>761</v>
      </c>
      <c r="C29" t="s">
        <v>762</v>
      </c>
      <c r="D29" s="3">
        <f t="shared" si="0"/>
        <v>47</v>
      </c>
      <c r="E29" s="40"/>
      <c r="G29" s="8" t="s">
        <v>1478</v>
      </c>
      <c r="I29" t="s">
        <v>91</v>
      </c>
      <c r="J29" t="s">
        <v>91</v>
      </c>
      <c r="K29">
        <v>61</v>
      </c>
      <c r="L29">
        <v>61</v>
      </c>
      <c r="M29">
        <v>61</v>
      </c>
      <c r="O29" s="62" t="s">
        <v>112</v>
      </c>
      <c r="Q29" s="3">
        <f>IF(AND(P29&lt;&gt;"",ISNUMBER(P29),NOT(ISNA(P29))),P29,IF(R29&lt;&gt;"",VLOOKUP(R29,'ESO zone constants'!$D$5:$H$10003,5,FALSE),""))</f>
        <v>104</v>
      </c>
      <c r="R29" t="str">
        <f>IF(AND(O29&lt;&gt;"",NOT(ISERROR(O29))),O29,
IF(AND(P29&lt;&gt;"",ISNUMBER(P29),P29&gt;0,NOT(ISNA(P29))),VLOOKUP(P29,'ESO zone constants'!$A$5:$D$10001,4,FALSE),
IF(AND(K29&lt;&gt;"",K29&gt;0,NOT(ISERROR(K29))),VLOOKUP(K29,'ESO dumped WayshrineInfo'!$K$3:$N$9996,4,FALSE),"")))</f>
        <v>Alik'r Desert</v>
      </c>
      <c r="T29" s="19" t="str">
        <f>IF(AND(S29&lt;&gt;"",NOT(ISERROR(S29))),S29,IF(Q29&lt;&gt;"",IF(NOT(ISERROR(VLOOKUP(Q29,'ESO Dungeon constants'!$D$3:$H$9999,5,FALSE))),VLOOKUP(Q29,'ESO Dungeon constants'!$D$3:$I$9999,6,FALSE),VLOOKUP(Q29,'ESO zone constants'!$H$3:$K$9989,4,FALSE)),""))</f>
        <v>DLC_BASE_GAME</v>
      </c>
      <c r="U29" s="3" t="str">
        <f>IF(T29&lt;&gt;"",VLOOKUP(T29,'LibSets constants'!$B$4:$C$1012,2,FALSE),"")</f>
        <v>Included in base game</v>
      </c>
      <c r="V29" s="33" t="s">
        <v>1556</v>
      </c>
      <c r="Y29" s="62"/>
      <c r="Z29" s="3">
        <f>IF(AND(G29&lt;&gt;"LIBSETS_SETTYPE_BATTLEGROUND",G29&lt;&gt;"LIBSETS_SETTYPE_SPECIAL"),
IF(AND(Y29&lt;&gt;"",ISNUMBER(Y29),NOT(ISNA(Y29))),Y29,
   IF(AND(L29&lt;&gt;"",ISNUMBER(L29),L29&gt;0,NOT(ISNA(L29))),VLOOKUP(L29,'ESO dumped WayshrineInfo'!$K$3:$L$9996,2,FALSE),"")
),"")</f>
        <v>104</v>
      </c>
      <c r="AA29" t="str">
        <f>IF(AND(Z29&lt;&gt;"",ISNUMBER(Z29),NOT(ISNA(Z29))),VLOOKUP(Z29,'ESO zone constants'!$A$5:$D$10001,4,FALSE),"")</f>
        <v>Alik'r Desert</v>
      </c>
      <c r="AB29" s="33" t="s">
        <v>1557</v>
      </c>
      <c r="AC29" s="41"/>
      <c r="AD29" s="41"/>
      <c r="AE29" s="41"/>
      <c r="AF29" s="3">
        <f>IF(AND(G29&lt;&gt;"LIBSETS_SETTYPE_BATTLEGROUND",G29&lt;&gt;"LIBSETS_SETTYPE_SPECIAL"),
IF(AND(AE29&lt;&gt;"",ISNUMBER(AE29),NOT(ISNA(AE29))),AE29,
   IF(AND(M29&lt;&gt;"",ISNUMBER(M29),M29&gt;0,NOT(ISNA(M29))),VLOOKUP(M29,'ESO dumped WayshrineInfo'!$K$3:$L$9996,2,FALSE),"")
),"")</f>
        <v>104</v>
      </c>
      <c r="AG29" t="str">
        <f>IF(AND(AF29&lt;&gt;"",ISNUMBER(AF29),NOT(ISNA(AF29))),VLOOKUP(AF29,'ESO zone constants'!$A$5:$D$10001,4,FALSE),"")</f>
        <v>Alik'r Desert</v>
      </c>
      <c r="AH29" s="42" t="s">
        <v>1558</v>
      </c>
      <c r="AI29" s="41"/>
      <c r="AJ29" s="41"/>
      <c r="AK29" s="3">
        <f>IF(AND(G29&lt;&gt;"LIBSETS_SETTYPE_BATTLEGROUND",G29&lt;&gt;"LIBSETS_SETTYPE_SPECIAL"),IF(AL29&lt;&gt;"",VLOOKUP(AL29,'ESO zone constants'!$D$5:$H$4955,5,FALSE),""),"")</f>
        <v>104</v>
      </c>
      <c r="AL29" t="s">
        <v>112</v>
      </c>
      <c r="AM29" s="33" t="s">
        <v>1559</v>
      </c>
      <c r="AN29" s="41"/>
      <c r="AO29" s="41"/>
      <c r="AP29" s="3" t="str">
        <f>IF(AND(G29&lt;&gt;"LIBSETS_SETTYPE_BATTLEGROUND",G29&lt;&gt;"LIBSETS_SETTYPE_SPECIAL"),IF(AQ29&lt;&gt;"",VLOOKUP(AQ29,'ESO zone constants'!$D$5:$H$4955,5,FALSE),""),"")</f>
        <v/>
      </c>
      <c r="AS29" s="41"/>
      <c r="AT29" s="41"/>
      <c r="AU29" s="3" t="str">
        <f>IF(AND(G29&lt;&gt;"LIBSETS_SETTYPE_BATTLEGROUND",G29&lt;&gt;"LIBSETS_SETTYPE_SPECIAL"),IF(AV29&lt;&gt;"",VLOOKUP(AV29,'ESO zone constants'!$D$5:$H$4955,5,FALSE),""),"")</f>
        <v/>
      </c>
      <c r="AX29" s="41"/>
      <c r="AY29" s="41"/>
      <c r="AZ29" s="79" t="s">
        <v>2658</v>
      </c>
      <c r="BA29" s="79"/>
      <c r="BB29" s="79"/>
      <c r="BC29" s="79"/>
      <c r="BD29" s="21" t="str">
        <f t="shared" si="6"/>
        <v>[47] = {wayshrines={61,61,61,}, dlcId=DLC_BASE_GAME</v>
      </c>
      <c r="BE29" s="21" t="str">
        <f t="shared" si="7"/>
        <v>, zoneIds={104,104,104,104}, veteran=false</v>
      </c>
      <c r="BF29" s="21" t="str">
        <f t="shared" si="3"/>
        <v>, setType=LIBSETS_SETTYPE_OVERLAND</v>
      </c>
      <c r="BG29" s="21" t="str">
        <f t="shared" si="8"/>
        <v>, dropMechanic={LIBSETS_DROP_MECHANIC_OVERLAND_BOSS_DELVE,LIBSETS_DROP_MECHANIC_OVERLAND_WORLDBOSS,LIBSETS_DROP_MECHANIC_OVERLAND_BOSS_PUBLIC_DUNGEON,LIBSETS_DROP_MECHANIC_OVERLAND_CHEST}</v>
      </c>
      <c r="BH29" s="21" t="str">
        <f t="shared" si="9"/>
        <v>}, --Robes of the Withered Hand / Roben der Verdorrten Hand   [Alik'r Desert, Alik'r Desert, Alik'r Desert, Alik'r Desert]</v>
      </c>
    </row>
    <row r="30" spans="1:60" x14ac:dyDescent="0.25">
      <c r="A30" s="5">
        <v>48</v>
      </c>
      <c r="B30" t="s">
        <v>763</v>
      </c>
      <c r="C30" t="s">
        <v>2553</v>
      </c>
      <c r="D30" s="3">
        <f t="shared" si="0"/>
        <v>48</v>
      </c>
      <c r="G30" s="8" t="s">
        <v>1472</v>
      </c>
      <c r="I30" t="s">
        <v>91</v>
      </c>
      <c r="J30" t="s">
        <v>91</v>
      </c>
      <c r="K30">
        <v>13</v>
      </c>
      <c r="L30">
        <v>148</v>
      </c>
      <c r="M30">
        <v>48</v>
      </c>
      <c r="N30">
        <v>4</v>
      </c>
      <c r="Q30" s="3">
        <f>IF(AND(P30&lt;&gt;"",ISNUMBER(P30),NOT(ISNA(P30))),P30,IF(R30&lt;&gt;"",VLOOKUP(R30,'ESO zone constants'!$D$5:$H$10003,5,FALSE),""))</f>
        <v>20</v>
      </c>
      <c r="R30" t="str">
        <f>IF(AND(O30&lt;&gt;"",NOT(ISERROR(O30))),O30,
IF(AND(P30&lt;&gt;"",ISNUMBER(P30),P30&gt;0,NOT(ISNA(P30))),VLOOKUP(P30,'ESO zone constants'!$A$5:$D$10001,4,FALSE),
IF(AND(K30&lt;&gt;"",K30&gt;0,NOT(ISERROR(K30))),VLOOKUP(K30,'ESO dumped WayshrineInfo'!$K$3:$N$9996,4,FALSE),"")))</f>
        <v>Rivenspire</v>
      </c>
      <c r="T30" s="19" t="str">
        <f>IF(AND(S30&lt;&gt;"",NOT(ISERROR(S30))),S30,IF(Q30&lt;&gt;"",IF(NOT(ISERROR(VLOOKUP(Q30,'ESO Dungeon constants'!$D$3:$H$9999,5,FALSE))),VLOOKUP(Q30,'ESO Dungeon constants'!$D$3:$I$9999,6,FALSE),VLOOKUP(Q30,'ESO zone constants'!$H$3:$K$9989,4,FALSE)),""))</f>
        <v>DLC_BASE_GAME</v>
      </c>
      <c r="U30" s="3" t="str">
        <f>IF(T30&lt;&gt;"",VLOOKUP(T30,'LibSets constants'!$B$4:$C$1012,2,FALSE),"")</f>
        <v>Included in base game</v>
      </c>
      <c r="V30" s="33" t="s">
        <v>3335</v>
      </c>
      <c r="Y30" s="62"/>
      <c r="Z30" s="3">
        <f>IF(AND(G30&lt;&gt;"LIBSETS_SETTYPE_BATTLEGROUND",G30&lt;&gt;"LIBSETS_SETTYPE_SPECIAL"),
IF(AND(Y30&lt;&gt;"",ISNUMBER(Y30),NOT(ISNA(Y30))),Y30,
   IF(AND(L30&lt;&gt;"",ISNUMBER(L30),L30&gt;0,NOT(ISNA(L30))),VLOOKUP(L30,'ESO dumped WayshrineInfo'!$K$3:$L$9996,2,FALSE),"")
),"")</f>
        <v>108</v>
      </c>
      <c r="AA30" t="str">
        <f>IF(AND(Z30&lt;&gt;"",ISNUMBER(Z30),NOT(ISNA(Z30))),VLOOKUP(Z30,'ESO zone constants'!$A$5:$D$10001,4,FALSE),"")</f>
        <v>Greenshade</v>
      </c>
      <c r="AB30" s="33" t="s">
        <v>3335</v>
      </c>
      <c r="AC30" s="41"/>
      <c r="AD30" s="41"/>
      <c r="AE30" s="41"/>
      <c r="AF30" s="3">
        <f>IF(AND(G30&lt;&gt;"LIBSETS_SETTYPE_BATTLEGROUND",G30&lt;&gt;"LIBSETS_SETTYPE_SPECIAL"),
IF(AND(AE30&lt;&gt;"",ISNUMBER(AE30),NOT(ISNA(AE30))),AE30,
   IF(AND(M30&lt;&gt;"",ISNUMBER(M30),M30&gt;0,NOT(ISNA(M30))),VLOOKUP(M30,'ESO dumped WayshrineInfo'!$K$3:$L$9996,2,FALSE),"")
),"")</f>
        <v>117</v>
      </c>
      <c r="AG30" t="str">
        <f>IF(AND(AF30&lt;&gt;"",ISNUMBER(AF30),NOT(ISNA(AF30))),VLOOKUP(AF30,'ESO zone constants'!$A$5:$D$10001,4,FALSE),"")</f>
        <v>Shadowfen</v>
      </c>
      <c r="AH30" s="33" t="s">
        <v>3335</v>
      </c>
      <c r="AI30" s="41"/>
      <c r="AJ30" s="41"/>
      <c r="AK30" s="3" t="str">
        <f>IF(AND(G30&lt;&gt;"LIBSETS_SETTYPE_BATTLEGROUND",G30&lt;&gt;"LIBSETS_SETTYPE_SPECIAL"),IF(AL30&lt;&gt;"",VLOOKUP(AL30,'ESO zone constants'!$D$5:$H$4955,5,FALSE),""),"")</f>
        <v/>
      </c>
      <c r="AN30" s="41"/>
      <c r="AO30" s="41"/>
      <c r="AP30" s="3" t="str">
        <f>IF(AND(G30&lt;&gt;"LIBSETS_SETTYPE_BATTLEGROUND",G30&lt;&gt;"LIBSETS_SETTYPE_SPECIAL"),IF(AQ30&lt;&gt;"",VLOOKUP(AQ30,'ESO zone constants'!$D$5:$H$4955,5,FALSE),""),"")</f>
        <v/>
      </c>
      <c r="AS30" s="41"/>
      <c r="AT30" s="41"/>
      <c r="AU30" s="3" t="str">
        <f>IF(AND(G30&lt;&gt;"LIBSETS_SETTYPE_BATTLEGROUND",G30&lt;&gt;"LIBSETS_SETTYPE_SPECIAL"),IF(AV30&lt;&gt;"",VLOOKUP(AV30,'ESO zone constants'!$D$5:$H$4955,5,FALSE),""),"")</f>
        <v/>
      </c>
      <c r="AX30" s="41"/>
      <c r="AY30" s="41"/>
      <c r="AZ30" s="79" t="s">
        <v>2658</v>
      </c>
      <c r="BA30" s="79"/>
      <c r="BB30" s="79"/>
      <c r="BC30" s="79"/>
      <c r="BD30" s="21" t="str">
        <f t="shared" si="6"/>
        <v>[48] = {wayshrines={13,148,48,}, traitsNeeded=4, dlcId=DLC_BASE_GAME</v>
      </c>
      <c r="BE30" s="21" t="str">
        <f t="shared" si="7"/>
        <v>, zoneIds={20,108,117}, veteran=false</v>
      </c>
      <c r="BF30" s="21" t="str">
        <f t="shared" si="3"/>
        <v>, setType=LIBSETS_SETTYPE_CRAFTED</v>
      </c>
      <c r="BG30" s="21" t="str">
        <f t="shared" si="8"/>
        <v>, dropMechanic={LIBSETS_DROP_MECHANIC_CRAFTED,LIBSETS_DROP_MECHANIC_CRAFTED,LIBSETS_DROP_MECHANIC_CRAFTED}</v>
      </c>
      <c r="BH30" s="21" t="str">
        <f t="shared" si="9"/>
        <v>}, --Magnus\' Gift / Magnus' Gabe   [Rivenspire, Greenshade, Shadowfen]</v>
      </c>
    </row>
    <row r="31" spans="1:60" x14ac:dyDescent="0.25">
      <c r="A31" s="12">
        <v>49</v>
      </c>
      <c r="B31" t="s">
        <v>764</v>
      </c>
      <c r="C31" t="s">
        <v>765</v>
      </c>
      <c r="D31" s="3">
        <f t="shared" si="0"/>
        <v>49</v>
      </c>
      <c r="G31" s="8" t="s">
        <v>1478</v>
      </c>
      <c r="I31" t="s">
        <v>91</v>
      </c>
      <c r="J31" t="s">
        <v>91</v>
      </c>
      <c r="K31">
        <v>65</v>
      </c>
      <c r="L31">
        <v>65</v>
      </c>
      <c r="M31">
        <v>65</v>
      </c>
      <c r="O31" s="62" t="s">
        <v>106</v>
      </c>
      <c r="Q31" s="3">
        <f>IF(AND(P31&lt;&gt;"",ISNUMBER(P31),NOT(ISNA(P31))),P31,IF(R31&lt;&gt;"",VLOOKUP(R31,'ESO zone constants'!$D$5:$H$10003,5,FALSE),""))</f>
        <v>41</v>
      </c>
      <c r="R31" t="str">
        <f>IF(AND(O31&lt;&gt;"",NOT(ISERROR(O31))),O31,
IF(AND(P31&lt;&gt;"",ISNUMBER(P31),P31&gt;0,NOT(ISNA(P31))),VLOOKUP(P31,'ESO zone constants'!$A$5:$D$10001,4,FALSE),
IF(AND(K31&lt;&gt;"",K31&gt;0,NOT(ISERROR(K31))),VLOOKUP(K31,'ESO dumped WayshrineInfo'!$K$3:$N$9996,4,FALSE),"")))</f>
        <v>Stonefalls</v>
      </c>
      <c r="T31" s="19" t="str">
        <f>IF(AND(S31&lt;&gt;"",NOT(ISERROR(S31))),S31,IF(Q31&lt;&gt;"",IF(NOT(ISERROR(VLOOKUP(Q31,'ESO Dungeon constants'!$D$3:$H$9999,5,FALSE))),VLOOKUP(Q31,'ESO Dungeon constants'!$D$3:$I$9999,6,FALSE),VLOOKUP(Q31,'ESO zone constants'!$H$3:$K$9989,4,FALSE)),""))</f>
        <v>DLC_BASE_GAME</v>
      </c>
      <c r="U31" s="3" t="str">
        <f>IF(T31&lt;&gt;"",VLOOKUP(T31,'LibSets constants'!$B$4:$C$1012,2,FALSE),"")</f>
        <v>Included in base game</v>
      </c>
      <c r="V31" s="33" t="s">
        <v>1556</v>
      </c>
      <c r="Y31" s="62"/>
      <c r="Z31" s="3">
        <f>IF(AND(G31&lt;&gt;"LIBSETS_SETTYPE_BATTLEGROUND",G31&lt;&gt;"LIBSETS_SETTYPE_SPECIAL"),
IF(AND(Y31&lt;&gt;"",ISNUMBER(Y31),NOT(ISNA(Y31))),Y31,
   IF(AND(L31&lt;&gt;"",ISNUMBER(L31),L31&gt;0,NOT(ISNA(L31))),VLOOKUP(L31,'ESO dumped WayshrineInfo'!$K$3:$L$9996,2,FALSE),"")
),"")</f>
        <v>41</v>
      </c>
      <c r="AA31" t="str">
        <f>IF(AND(Z31&lt;&gt;"",ISNUMBER(Z31),NOT(ISNA(Z31))),VLOOKUP(Z31,'ESO zone constants'!$A$5:$D$10001,4,FALSE),"")</f>
        <v>Stonefalls</v>
      </c>
      <c r="AB31" s="33" t="s">
        <v>1557</v>
      </c>
      <c r="AC31" s="41"/>
      <c r="AD31" s="41"/>
      <c r="AE31" s="41"/>
      <c r="AF31" s="3">
        <f>IF(AND(G31&lt;&gt;"LIBSETS_SETTYPE_BATTLEGROUND",G31&lt;&gt;"LIBSETS_SETTYPE_SPECIAL"),
IF(AND(AE31&lt;&gt;"",ISNUMBER(AE31),NOT(ISNA(AE31))),AE31,
   IF(AND(M31&lt;&gt;"",ISNUMBER(M31),M31&gt;0,NOT(ISNA(M31))),VLOOKUP(M31,'ESO dumped WayshrineInfo'!$K$3:$L$9996,2,FALSE),"")
),"")</f>
        <v>41</v>
      </c>
      <c r="AG31" t="str">
        <f>IF(AND(AF31&lt;&gt;"",ISNUMBER(AF31),NOT(ISNA(AF31))),VLOOKUP(AF31,'ESO zone constants'!$A$5:$D$10001,4,FALSE),"")</f>
        <v>Stonefalls</v>
      </c>
      <c r="AH31" s="42" t="s">
        <v>1558</v>
      </c>
      <c r="AI31" s="41"/>
      <c r="AJ31" s="41"/>
      <c r="AK31" s="3">
        <f>IF(AND(G31&lt;&gt;"LIBSETS_SETTYPE_BATTLEGROUND",G31&lt;&gt;"LIBSETS_SETTYPE_SPECIAL"),IF(AL31&lt;&gt;"",VLOOKUP(AL31,'ESO zone constants'!$D$5:$H$4955,5,FALSE),""),"")</f>
        <v>41</v>
      </c>
      <c r="AL31" t="s">
        <v>106</v>
      </c>
      <c r="AM31" s="33" t="s">
        <v>1559</v>
      </c>
      <c r="AN31" s="41"/>
      <c r="AO31" s="41"/>
      <c r="AP31" s="3" t="str">
        <f>IF(AND(G31&lt;&gt;"LIBSETS_SETTYPE_BATTLEGROUND",G31&lt;&gt;"LIBSETS_SETTYPE_SPECIAL"),IF(AQ31&lt;&gt;"",VLOOKUP(AQ31,'ESO zone constants'!$D$5:$H$4955,5,FALSE),""),"")</f>
        <v/>
      </c>
      <c r="AS31" s="41"/>
      <c r="AT31" s="41"/>
      <c r="AU31" s="3" t="str">
        <f>IF(AND(G31&lt;&gt;"LIBSETS_SETTYPE_BATTLEGROUND",G31&lt;&gt;"LIBSETS_SETTYPE_SPECIAL"),IF(AV31&lt;&gt;"",VLOOKUP(AV31,'ESO zone constants'!$D$5:$H$4955,5,FALSE),""),"")</f>
        <v/>
      </c>
      <c r="AX31" s="41"/>
      <c r="AY31" s="41"/>
      <c r="AZ31" s="79" t="s">
        <v>2658</v>
      </c>
      <c r="BA31" s="79"/>
      <c r="BB31" s="79"/>
      <c r="BC31" s="79"/>
      <c r="BD31" s="21" t="str">
        <f t="shared" si="6"/>
        <v>[49] = {wayshrines={65,65,65,}, dlcId=DLC_BASE_GAME</v>
      </c>
      <c r="BE31" s="21" t="str">
        <f t="shared" si="7"/>
        <v>, zoneIds={41,41,41,41}, veteran=false</v>
      </c>
      <c r="BF31" s="21" t="str">
        <f t="shared" si="3"/>
        <v>, setType=LIBSETS_SETTYPE_OVERLAND</v>
      </c>
      <c r="BG31" s="21" t="str">
        <f t="shared" si="8"/>
        <v>, dropMechanic={LIBSETS_DROP_MECHANIC_OVERLAND_BOSS_DELVE,LIBSETS_DROP_MECHANIC_OVERLAND_WORLDBOSS,LIBSETS_DROP_MECHANIC_OVERLAND_BOSS_PUBLIC_DUNGEON,LIBSETS_DROP_MECHANIC_OVERLAND_CHEST}</v>
      </c>
      <c r="BH31" s="21" t="str">
        <f t="shared" si="9"/>
        <v>}, --Shadow of the Red Mountain / Schatten des Roten Berges   [Stonefalls, Stonefalls, Stonefalls, Stonefalls]</v>
      </c>
    </row>
    <row r="32" spans="1:60" x14ac:dyDescent="0.25">
      <c r="A32" s="12">
        <v>50</v>
      </c>
      <c r="B32" t="s">
        <v>766</v>
      </c>
      <c r="C32" t="s">
        <v>767</v>
      </c>
      <c r="D32" s="3">
        <f t="shared" si="0"/>
        <v>50</v>
      </c>
      <c r="E32" s="40"/>
      <c r="G32" s="8" t="s">
        <v>1473</v>
      </c>
      <c r="I32" t="s">
        <v>91</v>
      </c>
      <c r="J32" t="s">
        <v>91</v>
      </c>
      <c r="K32">
        <v>-1</v>
      </c>
      <c r="L32">
        <v>-1</v>
      </c>
      <c r="M32">
        <v>-1</v>
      </c>
      <c r="O32" s="62" t="s">
        <v>125</v>
      </c>
      <c r="Q32" s="3">
        <f>IF(AND(P32&lt;&gt;"",ISNUMBER(P32),NOT(ISNA(P32))),P32,IF(R32&lt;&gt;"",VLOOKUP(R32,'ESO zone constants'!$D$5:$H$10003,5,FALSE),""))</f>
        <v>181</v>
      </c>
      <c r="R32" t="str">
        <f>IF(AND(O32&lt;&gt;"",NOT(ISERROR(O32))),O32,
IF(AND(P32&lt;&gt;"",ISNUMBER(P32),P32&gt;0,NOT(ISNA(P32))),VLOOKUP(P32,'ESO zone constants'!$A$5:$D$10001,4,FALSE),
IF(AND(K32&lt;&gt;"",K32&gt;0,NOT(ISERROR(K32))),VLOOKUP(K32,'ESO dumped WayshrineInfo'!$K$3:$N$9996,4,FALSE),"")))</f>
        <v>Cyrodiil</v>
      </c>
      <c r="T32" s="19" t="str">
        <f>IF(AND(S32&lt;&gt;"",NOT(ISERROR(S32))),S32,IF(Q32&lt;&gt;"",IF(NOT(ISERROR(VLOOKUP(Q32,'ESO Dungeon constants'!$D$3:$H$9999,5,FALSE))),VLOOKUP(Q32,'ESO Dungeon constants'!$D$3:$I$9999,6,FALSE),VLOOKUP(Q32,'ESO zone constants'!$H$3:$K$9989,4,FALSE)),""))</f>
        <v>DLC_BASE_GAME</v>
      </c>
      <c r="U32" s="3" t="str">
        <f>IF(T32&lt;&gt;"",VLOOKUP(T32,'LibSets constants'!$B$4:$C$1012,2,FALSE),"")</f>
        <v>Included in base game</v>
      </c>
      <c r="V32" s="33" t="s">
        <v>1529</v>
      </c>
      <c r="W32" s="3" t="str">
        <f>IF(V32&lt;&gt;"",IF(V32&lt;&gt;"LIBSETS_DROP_MECHANIC_MONSTER_NAME",VLOOKUP(V32,'LibSets constants'!$I$4:$L$1012,3,FALSE),""),"")</f>
        <v>City Bruma (quartermaster)</v>
      </c>
      <c r="X32" s="3" t="str">
        <f>IF(V32&lt;&gt;"",IF(V32&lt;&gt;"LIBSETS_DROP_MECHANIC_MONSTER_NAME",VLOOKUP(V32,'LibSets constants'!$I$4:$L$1012,4,FALSE),""),"")</f>
        <v>Stadt Bruma (Quartiermeister)</v>
      </c>
      <c r="Y32" s="62">
        <v>181</v>
      </c>
      <c r="Z32" s="3">
        <f>IF(AND(G32&lt;&gt;"LIBSETS_SETTYPE_BATTLEGROUND",G32&lt;&gt;"LIBSETS_SETTYPE_SPECIAL"),
IF(AND(Y32&lt;&gt;"",ISNUMBER(Y32),NOT(ISNA(Y32))),Y32,
   IF(AND(L32&lt;&gt;"",ISNUMBER(L32),L32&gt;0,NOT(ISNA(L32))),VLOOKUP(L32,'ESO dumped WayshrineInfo'!$K$3:$L$9996,2,FALSE),"")
),"")</f>
        <v>181</v>
      </c>
      <c r="AA32" t="str">
        <f>IF(AND(Z32&lt;&gt;"",ISNUMBER(Z32),NOT(ISNA(Z32))),VLOOKUP(Z32,'ESO zone constants'!$A$5:$D$10001,4,FALSE),"")</f>
        <v>Cyrodiil</v>
      </c>
      <c r="AB32" s="33" t="s">
        <v>3807</v>
      </c>
      <c r="AC32" s="41" t="str">
        <f>IF(AB32&lt;&gt;"",IF(AB32&lt;&gt;"LIBSETS_DROP_MECHANIC_MONSTER_NAME",VLOOKUP(AB32,'LibSets constants'!$I$4:$L$1012,3,FALSE),""),"")</f>
        <v>Cyrodiil board missions</v>
      </c>
      <c r="AD32" s="41" t="str">
        <f>IF(AB32&lt;&gt;"",IF(AB32&lt;&gt;"LIBSETS_DROP_MECHANIC_MONSTER_NAME",VLOOKUP(AB32,'LibSets constants'!$I$4:$L$1012,4,FALSE),""),"")</f>
        <v>Cyrodiil Auftragstafeln</v>
      </c>
      <c r="AE32" s="62">
        <v>181</v>
      </c>
      <c r="AF32" s="3">
        <f>IF(AND(G32&lt;&gt;"LIBSETS_SETTYPE_BATTLEGROUND",G32&lt;&gt;"LIBSETS_SETTYPE_SPECIAL"),
IF(AND(AE32&lt;&gt;"",ISNUMBER(AE32),NOT(ISNA(AE32))),AE32,
   IF(AND(M32&lt;&gt;"",ISNUMBER(M32),M32&gt;0,NOT(ISNA(M32))),VLOOKUP(M32,'ESO dumped WayshrineInfo'!$K$3:$L$9996,2,FALSE),"")
),"")</f>
        <v>181</v>
      </c>
      <c r="AG32" t="str">
        <f>IF(AND(AF32&lt;&gt;"",ISNUMBER(AF32),NOT(ISNA(AF32))),VLOOKUP(AF32,'ESO zone constants'!$A$5:$D$10001,4,FALSE),"")</f>
        <v>Cyrodiil</v>
      </c>
      <c r="AH32" s="33" t="s">
        <v>2784</v>
      </c>
      <c r="AI32" s="3" t="str">
        <f>IF(AH32&lt;&gt;"",IF(AH32&lt;&gt;"LIBSETS_DROP_MECHANIC_MONSTER_NAME",VLOOKUP(AH32,'LibSets constants'!$I$4:$L$1012,3,FALSE),""),"")</f>
        <v>Alliance points elite gear lockbox merchant, Cyrodiil</v>
      </c>
      <c r="AJ32" s="3" t="str">
        <f>IF(AH32&lt;&gt;"",IF(AH32&lt;&gt;"LIBSETS_DROP_MECHANIC_MONSTER_NAME",VLOOKUP(AH32,'LibSets constants'!$I$4:$L$1012,4,FALSE),""),"")</f>
        <v>Allianzpunkte Elite Gear Box Händler, Cyrodiil</v>
      </c>
      <c r="AK32" s="3">
        <f>IF(AND(G32&lt;&gt;"LIBSETS_SETTYPE_BATTLEGROUND",G32&lt;&gt;"LIBSETS_SETTYPE_SPECIAL"),IF(AL32&lt;&gt;"",VLOOKUP(AL32,'ESO zone constants'!$D$5:$H$4955,5,FALSE),""),"")</f>
        <v>181</v>
      </c>
      <c r="AL32" t="s">
        <v>125</v>
      </c>
      <c r="AM32" s="33" t="s">
        <v>3810</v>
      </c>
      <c r="AN32" s="3" t="str">
        <f>IF(AM32&lt;&gt;"",IF(AM32&lt;&gt;"LIBSETS_DROP_MECHANIC_MONSTER_NAME",VLOOKUP(AM32,'LibSets constants'!$I$4:$L$1012,3,FALSE),""),"")</f>
        <v>Cyrodiil: City Cheydinhal / Weynon Priory, Chorrol</v>
      </c>
      <c r="AO32" s="3" t="str">
        <f>IF(AM32&lt;&gt;"",IF(AM32&lt;&gt;"LIBSETS_DROP_MECHANIC_MONSTER_NAME",VLOOKUP(AM32,'LibSets constants'!$I$4:$L$1012,4,FALSE),""),"")</f>
        <v>Cyrodiil: Stadt Cheydinhal / Weynon Priorei, bei Chorrol</v>
      </c>
      <c r="AP32" s="3">
        <f>IF(AND(G32&lt;&gt;"LIBSETS_SETTYPE_BATTLEGROUND",G32&lt;&gt;"LIBSETS_SETTYPE_SPECIAL"),IF(AQ32&lt;&gt;"",VLOOKUP(AQ32,'ESO zone constants'!$D$5:$H$4955,5,FALSE),""),"")</f>
        <v>181</v>
      </c>
      <c r="AQ32" t="s">
        <v>125</v>
      </c>
      <c r="AR32" s="33" t="s">
        <v>1556</v>
      </c>
      <c r="AS32" s="3" t="str">
        <f>IF(AR32&lt;&gt;"",IF(AR32&lt;&gt;"LIBSETS_DROP_MECHANIC_MONSTER_NAME",VLOOKUP(AR32,'LibSets constants'!$I$4:$L$1012,3,FALSE),""),"")</f>
        <v>Delve bosses have a chance to drop a waist or feet.</v>
      </c>
      <c r="AT32" s="3" t="str">
        <f>IF(AR32&lt;&gt;"",IF(AR32&lt;&gt;"LIBSETS_DROP_MECHANIC_MONSTER_NAME",VLOOKUP(AR32,'LibSets constants'!$I$4:$L$1012,4,FALSE),""),"")</f>
        <v>Bosse in Gewölben haben die Chance, eine Taille oder Füße fallen zu lassen.</v>
      </c>
      <c r="AU32" s="3">
        <f>IF(AND(G32&lt;&gt;"LIBSETS_SETTYPE_BATTLEGROUND",G32&lt;&gt;"LIBSETS_SETTYPE_SPECIAL"),IF(AV32&lt;&gt;"",VLOOKUP(AV32,'ESO zone constants'!$D$5:$H$4955,5,FALSE),""),"")</f>
        <v>181</v>
      </c>
      <c r="AV32" t="s">
        <v>125</v>
      </c>
      <c r="AW32" s="33" t="s">
        <v>3282</v>
      </c>
      <c r="AX32" s="3" t="str">
        <f>IF(AW32&lt;&gt;"",IF(AW32&lt;&gt;"LIBSETS_DROP_MECHANIC_MONSTER_NAME",VLOOKUP(AW32,'LibSets constants'!$I$4:$L$1012,3,FALSE),""),"")</f>
        <v>Rewards of dolmen, harrowstorms or magical anomalies</v>
      </c>
      <c r="AY32" s="3" t="str">
        <f>IF(AW32&lt;&gt;"",IF(AW32&lt;&gt;"LIBSETS_DROP_MECHANIC_MONSTER_NAME",VLOOKUP(AW32,'LibSets constants'!$I$4:$L$1012,4,FALSE),""),"")</f>
        <v>Belohnung von Ankern, Gramstürmen oder Magischen Anomalien</v>
      </c>
      <c r="AZ32" s="79" t="s">
        <v>2658</v>
      </c>
      <c r="BA32" s="79"/>
      <c r="BB32" s="79"/>
      <c r="BC32" s="79"/>
      <c r="BD32" s="21" t="str">
        <f t="shared" si="6"/>
        <v>[50] = {wayshrines={-1,-1,-1,}, dlcId=DLC_BASE_GAME</v>
      </c>
      <c r="BE32" s="21" t="str">
        <f t="shared" si="7"/>
        <v>, zoneIds={181,181,181,181,181,181}, veteran=false</v>
      </c>
      <c r="BF32" s="21" t="str">
        <f t="shared" si="3"/>
        <v>, setType=LIBSETS_SETTYPE_CYRODIIL</v>
      </c>
      <c r="BG32" s="21" t="str">
        <f t="shared" si="8"/>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32" s="21" t="str">
        <f t="shared" si="9"/>
        <v>}, --The Morag Tong / Morag Tong   [Cyrodiil, Cyrodiil, Cyrodiil, Cyrodiil, Cyrodiil, Cyrodiil]</v>
      </c>
    </row>
    <row r="33" spans="1:60" x14ac:dyDescent="0.25">
      <c r="A33" s="5">
        <v>51</v>
      </c>
      <c r="B33" t="s">
        <v>768</v>
      </c>
      <c r="C33" t="s">
        <v>2554</v>
      </c>
      <c r="D33" s="3">
        <f t="shared" si="0"/>
        <v>51</v>
      </c>
      <c r="G33" s="8" t="s">
        <v>1472</v>
      </c>
      <c r="I33" t="s">
        <v>91</v>
      </c>
      <c r="J33" t="s">
        <v>91</v>
      </c>
      <c r="K33">
        <v>34</v>
      </c>
      <c r="L33">
        <v>156</v>
      </c>
      <c r="M33">
        <v>118</v>
      </c>
      <c r="N33">
        <v>6</v>
      </c>
      <c r="Q33" s="3">
        <f>IF(AND(P33&lt;&gt;"",ISNUMBER(P33),NOT(ISNA(P33))),P33,IF(R33&lt;&gt;"",VLOOKUP(R33,'ESO zone constants'!$D$5:$H$10003,5,FALSE),""))</f>
        <v>92</v>
      </c>
      <c r="R33" t="str">
        <f>IF(AND(O33&lt;&gt;"",NOT(ISERROR(O33))),O33,
IF(AND(P33&lt;&gt;"",ISNUMBER(P33),P33&gt;0,NOT(ISNA(P33))),VLOOKUP(P33,'ESO zone constants'!$A$5:$D$10001,4,FALSE),
IF(AND(K33&lt;&gt;"",K33&gt;0,NOT(ISERROR(K33))),VLOOKUP(K33,'ESO dumped WayshrineInfo'!$K$3:$N$9996,4,FALSE),"")))</f>
        <v>Bangkorai</v>
      </c>
      <c r="T33" s="19" t="str">
        <f>IF(AND(S33&lt;&gt;"",NOT(ISERROR(S33))),S33,IF(Q33&lt;&gt;"",IF(NOT(ISERROR(VLOOKUP(Q33,'ESO Dungeon constants'!$D$3:$H$9999,5,FALSE))),VLOOKUP(Q33,'ESO Dungeon constants'!$D$3:$I$9999,6,FALSE),VLOOKUP(Q33,'ESO zone constants'!$H$3:$K$9989,4,FALSE)),""))</f>
        <v>DLC_BASE_GAME</v>
      </c>
      <c r="U33" s="3" t="str">
        <f>IF(T33&lt;&gt;"",VLOOKUP(T33,'LibSets constants'!$B$4:$C$1012,2,FALSE),"")</f>
        <v>Included in base game</v>
      </c>
      <c r="V33" s="33" t="s">
        <v>3335</v>
      </c>
      <c r="Y33" s="62"/>
      <c r="Z33" s="3">
        <f>IF(AND(G33&lt;&gt;"LIBSETS_SETTYPE_BATTLEGROUND",G33&lt;&gt;"LIBSETS_SETTYPE_SPECIAL"),
IF(AND(Y33&lt;&gt;"",ISNUMBER(Y33),NOT(ISNA(Y33))),Y33,
   IF(AND(L33&lt;&gt;"",ISNUMBER(L33),L33&gt;0,NOT(ISNA(L33))),VLOOKUP(L33,'ESO dumped WayshrineInfo'!$K$3:$L$9996,2,FALSE),"")
),"")</f>
        <v>382</v>
      </c>
      <c r="AA33" t="str">
        <f>IF(AND(Z33&lt;&gt;"",ISNUMBER(Z33),NOT(ISNA(Z33))),VLOOKUP(Z33,'ESO zone constants'!$A$5:$D$10001,4,FALSE),"")</f>
        <v>Reaper's March</v>
      </c>
      <c r="AB33" s="33" t="s">
        <v>3335</v>
      </c>
      <c r="AC33" s="41"/>
      <c r="AD33" s="41"/>
      <c r="AE33" s="41"/>
      <c r="AF33" s="3">
        <f>IF(AND(G33&lt;&gt;"LIBSETS_SETTYPE_BATTLEGROUND",G33&lt;&gt;"LIBSETS_SETTYPE_SPECIAL"),
IF(AND(AE33&lt;&gt;"",ISNUMBER(AE33),NOT(ISNA(AE33))),AE33,
   IF(AND(M33&lt;&gt;"",ISNUMBER(M33),M33&gt;0,NOT(ISNA(M33))),VLOOKUP(M33,'ESO dumped WayshrineInfo'!$K$3:$L$9996,2,FALSE),"")
),"")</f>
        <v>103</v>
      </c>
      <c r="AG33" t="str">
        <f>IF(AND(AF33&lt;&gt;"",ISNUMBER(AF33),NOT(ISNA(AF33))),VLOOKUP(AF33,'ESO zone constants'!$A$5:$D$10001,4,FALSE),"")</f>
        <v>The Rift</v>
      </c>
      <c r="AH33" s="33" t="s">
        <v>3335</v>
      </c>
      <c r="AI33" s="41"/>
      <c r="AJ33" s="41"/>
      <c r="AK33" s="3" t="str">
        <f>IF(AND(G33&lt;&gt;"LIBSETS_SETTYPE_BATTLEGROUND",G33&lt;&gt;"LIBSETS_SETTYPE_SPECIAL"),IF(AL33&lt;&gt;"",VLOOKUP(AL33,'ESO zone constants'!$D$5:$H$4955,5,FALSE),""),"")</f>
        <v/>
      </c>
      <c r="AN33" s="41"/>
      <c r="AO33" s="41"/>
      <c r="AP33" s="3" t="str">
        <f>IF(AND(G33&lt;&gt;"LIBSETS_SETTYPE_BATTLEGROUND",G33&lt;&gt;"LIBSETS_SETTYPE_SPECIAL"),IF(AQ33&lt;&gt;"",VLOOKUP(AQ33,'ESO zone constants'!$D$5:$H$4955,5,FALSE),""),"")</f>
        <v/>
      </c>
      <c r="AS33" s="41"/>
      <c r="AT33" s="41"/>
      <c r="AU33" s="3" t="str">
        <f>IF(AND(G33&lt;&gt;"LIBSETS_SETTYPE_BATTLEGROUND",G33&lt;&gt;"LIBSETS_SETTYPE_SPECIAL"),IF(AV33&lt;&gt;"",VLOOKUP(AV33,'ESO zone constants'!$D$5:$H$4955,5,FALSE),""),"")</f>
        <v/>
      </c>
      <c r="AX33" s="41"/>
      <c r="AY33" s="41"/>
      <c r="AZ33" s="79" t="s">
        <v>2658</v>
      </c>
      <c r="BA33" s="79"/>
      <c r="BB33" s="79"/>
      <c r="BC33" s="79"/>
      <c r="BD33" s="21" t="str">
        <f t="shared" si="6"/>
        <v>[51] = {wayshrines={34,156,118,}, traitsNeeded=6, dlcId=DLC_BASE_GAME</v>
      </c>
      <c r="BE33" s="21" t="str">
        <f t="shared" si="7"/>
        <v>, zoneIds={92,382,103}, veteran=false</v>
      </c>
      <c r="BF33" s="21" t="str">
        <f t="shared" si="3"/>
        <v>, setType=LIBSETS_SETTYPE_CRAFTED</v>
      </c>
      <c r="BG33" s="21" t="str">
        <f t="shared" si="8"/>
        <v>, dropMechanic={LIBSETS_DROP_MECHANIC_CRAFTED,LIBSETS_DROP_MECHANIC_CRAFTED,LIBSETS_DROP_MECHANIC_CRAFTED}</v>
      </c>
      <c r="BH33" s="21" t="str">
        <f t="shared" si="9"/>
        <v>}, --Night Mother\'s Gaze / Blick der Mutter der Nacht   [Bangkorai, Reaper's March, The Rift]</v>
      </c>
    </row>
    <row r="34" spans="1:60" x14ac:dyDescent="0.25">
      <c r="A34" s="12">
        <v>52</v>
      </c>
      <c r="B34" t="s">
        <v>769</v>
      </c>
      <c r="C34" t="s">
        <v>770</v>
      </c>
      <c r="D34" s="3">
        <f t="shared" si="0"/>
        <v>52</v>
      </c>
      <c r="E34" s="40"/>
      <c r="G34" s="8" t="s">
        <v>1473</v>
      </c>
      <c r="I34" t="s">
        <v>91</v>
      </c>
      <c r="J34" t="s">
        <v>91</v>
      </c>
      <c r="K34">
        <v>-1</v>
      </c>
      <c r="L34">
        <v>-1</v>
      </c>
      <c r="M34">
        <v>-1</v>
      </c>
      <c r="O34" s="62" t="s">
        <v>125</v>
      </c>
      <c r="Q34" s="3">
        <f>IF(AND(P34&lt;&gt;"",ISNUMBER(P34),NOT(ISNA(P34))),P34,IF(R34&lt;&gt;"",VLOOKUP(R34,'ESO zone constants'!$D$5:$H$10003,5,FALSE),""))</f>
        <v>181</v>
      </c>
      <c r="R34" t="str">
        <f>IF(AND(O34&lt;&gt;"",NOT(ISERROR(O34))),O34,
IF(AND(P34&lt;&gt;"",ISNUMBER(P34),P34&gt;0,NOT(ISNA(P34))),VLOOKUP(P34,'ESO zone constants'!$A$5:$D$10001,4,FALSE),
IF(AND(K34&lt;&gt;"",K34&gt;0,NOT(ISERROR(K34))),VLOOKUP(K34,'ESO dumped WayshrineInfo'!$K$3:$N$9996,4,FALSE),"")))</f>
        <v>Cyrodiil</v>
      </c>
      <c r="T34" s="19" t="str">
        <f>IF(AND(S34&lt;&gt;"",NOT(ISERROR(S34))),S34,IF(Q34&lt;&gt;"",IF(NOT(ISERROR(VLOOKUP(Q34,'ESO Dungeon constants'!$D$3:$H$9999,5,FALSE))),VLOOKUP(Q34,'ESO Dungeon constants'!$D$3:$I$9999,6,FALSE),VLOOKUP(Q34,'ESO zone constants'!$H$3:$K$9989,4,FALSE)),""))</f>
        <v>DLC_BASE_GAME</v>
      </c>
      <c r="U34" s="3" t="str">
        <f>IF(T34&lt;&gt;"",VLOOKUP(T34,'LibSets constants'!$B$4:$C$1012,2,FALSE),"")</f>
        <v>Included in base game</v>
      </c>
      <c r="V34" s="33" t="s">
        <v>1531</v>
      </c>
      <c r="W34" s="3" t="str">
        <f>IF(V34&lt;&gt;"",IF(V34&lt;&gt;"LIBSETS_DROP_MECHANIC_MONSTER_NAME",VLOOKUP(V34,'LibSets constants'!$I$4:$L$1012,3,FALSE),""),"")</f>
        <v>City Vlastarus (quartermaster)</v>
      </c>
      <c r="X34" s="3" t="str">
        <f>IF(V34&lt;&gt;"",IF(V34&lt;&gt;"LIBSETS_DROP_MECHANIC_MONSTER_NAME",VLOOKUP(V34,'LibSets constants'!$I$4:$L$1012,4,FALSE),""),"")</f>
        <v>Stadt Vlastarus (Quartiermeister)</v>
      </c>
      <c r="Y34" s="62">
        <v>181</v>
      </c>
      <c r="Z34" s="3">
        <f>IF(AND(G34&lt;&gt;"LIBSETS_SETTYPE_BATTLEGROUND",G34&lt;&gt;"LIBSETS_SETTYPE_SPECIAL"),
IF(AND(Y34&lt;&gt;"",ISNUMBER(Y34),NOT(ISNA(Y34))),Y34,
   IF(AND(L34&lt;&gt;"",ISNUMBER(L34),L34&gt;0,NOT(ISNA(L34))),VLOOKUP(L34,'ESO dumped WayshrineInfo'!$K$3:$L$9996,2,FALSE),"")
),"")</f>
        <v>181</v>
      </c>
      <c r="AA34" t="str">
        <f>IF(AND(Z34&lt;&gt;"",ISNUMBER(Z34),NOT(ISNA(Z34))),VLOOKUP(Z34,'ESO zone constants'!$A$5:$D$10001,4,FALSE),"")</f>
        <v>Cyrodiil</v>
      </c>
      <c r="AB34" s="33" t="s">
        <v>3807</v>
      </c>
      <c r="AC34" s="3" t="str">
        <f>IF(AB34&lt;&gt;"",IF(AB34&lt;&gt;"LIBSETS_DROP_MECHANIC_MONSTER_NAME",VLOOKUP(AB34,'LibSets constants'!$I$4:$L$1012,3,FALSE),""),"")</f>
        <v>Cyrodiil board missions</v>
      </c>
      <c r="AD34" s="3" t="str">
        <f>IF(AB34&lt;&gt;"",IF(AB34&lt;&gt;"LIBSETS_DROP_MECHANIC_MONSTER_NAME",VLOOKUP(AB34,'LibSets constants'!$I$4:$L$1012,4,FALSE),""),"")</f>
        <v>Cyrodiil Auftragstafeln</v>
      </c>
      <c r="AE34" s="62">
        <v>181</v>
      </c>
      <c r="AF34" s="3">
        <f>IF(AND(G34&lt;&gt;"LIBSETS_SETTYPE_BATTLEGROUND",G34&lt;&gt;"LIBSETS_SETTYPE_SPECIAL"),
IF(AND(AE34&lt;&gt;"",ISNUMBER(AE34),NOT(ISNA(AE34))),AE34,
   IF(AND(M34&lt;&gt;"",ISNUMBER(M34),M34&gt;0,NOT(ISNA(M34))),VLOOKUP(M34,'ESO dumped WayshrineInfo'!$K$3:$L$9996,2,FALSE),"")
),"")</f>
        <v>181</v>
      </c>
      <c r="AG34" t="str">
        <f>IF(AND(AF34&lt;&gt;"",ISNUMBER(AF34),NOT(ISNA(AF34))),VLOOKUP(AF34,'ESO zone constants'!$A$5:$D$10001,4,FALSE),"")</f>
        <v>Cyrodiil</v>
      </c>
      <c r="AH34" s="33" t="s">
        <v>2784</v>
      </c>
      <c r="AI34" s="3" t="str">
        <f>IF(AH34&lt;&gt;"",IF(AH34&lt;&gt;"LIBSETS_DROP_MECHANIC_MONSTER_NAME",VLOOKUP(AH34,'LibSets constants'!$I$4:$L$1012,3,FALSE),""),"")</f>
        <v>Alliance points elite gear lockbox merchant, Cyrodiil</v>
      </c>
      <c r="AJ34" s="3" t="str">
        <f>IF(AH34&lt;&gt;"",IF(AH34&lt;&gt;"LIBSETS_DROP_MECHANIC_MONSTER_NAME",VLOOKUP(AH34,'LibSets constants'!$I$4:$L$1012,4,FALSE),""),"")</f>
        <v>Allianzpunkte Elite Gear Box Händler, Cyrodiil</v>
      </c>
      <c r="AK34" s="3">
        <f>IF(AND(G34&lt;&gt;"LIBSETS_SETTYPE_BATTLEGROUND",G34&lt;&gt;"LIBSETS_SETTYPE_SPECIAL"),IF(AL34&lt;&gt;"",VLOOKUP(AL34,'ESO zone constants'!$D$5:$H$4955,5,FALSE),""),"")</f>
        <v>181</v>
      </c>
      <c r="AL34" t="s">
        <v>125</v>
      </c>
      <c r="AM34" s="33" t="s">
        <v>3810</v>
      </c>
      <c r="AN34" s="3" t="str">
        <f>IF(AM34&lt;&gt;"",IF(AM34&lt;&gt;"LIBSETS_DROP_MECHANIC_MONSTER_NAME",VLOOKUP(AM34,'LibSets constants'!$I$4:$L$1012,3,FALSE),""),"")</f>
        <v>Cyrodiil: City Cheydinhal / Weynon Priory, Chorrol</v>
      </c>
      <c r="AO34" s="3" t="str">
        <f>IF(AM34&lt;&gt;"",IF(AM34&lt;&gt;"LIBSETS_DROP_MECHANIC_MONSTER_NAME",VLOOKUP(AM34,'LibSets constants'!$I$4:$L$1012,4,FALSE),""),"")</f>
        <v>Cyrodiil: Stadt Cheydinhal / Weynon Priorei, bei Chorrol</v>
      </c>
      <c r="AP34" s="3">
        <f>IF(AND(G34&lt;&gt;"LIBSETS_SETTYPE_BATTLEGROUND",G34&lt;&gt;"LIBSETS_SETTYPE_SPECIAL"),IF(AQ34&lt;&gt;"",VLOOKUP(AQ34,'ESO zone constants'!$D$5:$H$4955,5,FALSE),""),"")</f>
        <v>181</v>
      </c>
      <c r="AQ34" t="s">
        <v>125</v>
      </c>
      <c r="AR34" s="33" t="s">
        <v>1556</v>
      </c>
      <c r="AS34" s="3" t="str">
        <f>IF(AR34&lt;&gt;"",IF(AR34&lt;&gt;"LIBSETS_DROP_MECHANIC_MONSTER_NAME",VLOOKUP(AR34,'LibSets constants'!$I$4:$L$1012,3,FALSE),""),"")</f>
        <v>Delve bosses have a chance to drop a waist or feet.</v>
      </c>
      <c r="AT34" s="3" t="str">
        <f>IF(AR34&lt;&gt;"",IF(AR34&lt;&gt;"LIBSETS_DROP_MECHANIC_MONSTER_NAME",VLOOKUP(AR34,'LibSets constants'!$I$4:$L$1012,4,FALSE),""),"")</f>
        <v>Bosse in Gewölben haben die Chance, eine Taille oder Füße fallen zu lassen.</v>
      </c>
      <c r="AU34" s="3">
        <f>IF(AND(G34&lt;&gt;"LIBSETS_SETTYPE_BATTLEGROUND",G34&lt;&gt;"LIBSETS_SETTYPE_SPECIAL"),IF(AV34&lt;&gt;"",VLOOKUP(AV34,'ESO zone constants'!$D$5:$H$4955,5,FALSE),""),"")</f>
        <v>181</v>
      </c>
      <c r="AV34" t="s">
        <v>125</v>
      </c>
      <c r="AW34" s="33" t="s">
        <v>3282</v>
      </c>
      <c r="AX34" s="3" t="str">
        <f>IF(AW34&lt;&gt;"",IF(AW34&lt;&gt;"LIBSETS_DROP_MECHANIC_MONSTER_NAME",VLOOKUP(AW34,'LibSets constants'!$I$4:$L$1012,3,FALSE),""),"")</f>
        <v>Rewards of dolmen, harrowstorms or magical anomalies</v>
      </c>
      <c r="AY34" s="3" t="str">
        <f>IF(AW34&lt;&gt;"",IF(AW34&lt;&gt;"LIBSETS_DROP_MECHANIC_MONSTER_NAME",VLOOKUP(AW34,'LibSets constants'!$I$4:$L$1012,4,FALSE),""),"")</f>
        <v>Belohnung von Ankern, Gramstürmen oder Magischen Anomalien</v>
      </c>
      <c r="AZ34" s="79" t="s">
        <v>2658</v>
      </c>
      <c r="BA34" s="79"/>
      <c r="BB34" s="79"/>
      <c r="BC34" s="79"/>
      <c r="BD34" s="21" t="str">
        <f t="shared" si="6"/>
        <v>[52] = {wayshrines={-1,-1,-1,}, dlcId=DLC_BASE_GAME</v>
      </c>
      <c r="BE34" s="21" t="str">
        <f t="shared" si="7"/>
        <v>, zoneIds={181,181,181,181,181,181}, veteran=false</v>
      </c>
      <c r="BF34" s="21" t="str">
        <f t="shared" si="3"/>
        <v>, setType=LIBSETS_SETTYPE_CYRODIIL</v>
      </c>
      <c r="BG34" s="21" t="str">
        <f t="shared" si="8"/>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34" s="21" t="str">
        <f t="shared" si="9"/>
        <v>}, --Beckoning Steel / Klingender Stahl   [Cyrodiil, Cyrodiil, Cyrodiil, Cyrodiil, Cyrodiil, Cyrodiil]</v>
      </c>
    </row>
    <row r="35" spans="1:60" x14ac:dyDescent="0.25">
      <c r="A35" s="12">
        <v>53</v>
      </c>
      <c r="B35" t="s">
        <v>771</v>
      </c>
      <c r="C35" t="s">
        <v>772</v>
      </c>
      <c r="D35" s="3">
        <f t="shared" si="0"/>
        <v>53</v>
      </c>
      <c r="G35" s="8" t="s">
        <v>1475</v>
      </c>
      <c r="I35" t="s">
        <v>91</v>
      </c>
      <c r="J35" t="s">
        <v>91</v>
      </c>
      <c r="K35">
        <v>195</v>
      </c>
      <c r="L35">
        <v>195</v>
      </c>
      <c r="M35">
        <v>195</v>
      </c>
      <c r="O35" s="62" t="s">
        <v>48</v>
      </c>
      <c r="Q35" s="3">
        <f>IF(AND(P35&lt;&gt;"",ISNUMBER(P35),NOT(ISNA(P35))),P35,IF(R35&lt;&gt;"",VLOOKUP(R35,'ESO zone constants'!$D$5:$H$10003,5,FALSE),""))</f>
        <v>449</v>
      </c>
      <c r="R35" t="str">
        <f>IF(AND(O35&lt;&gt;"",NOT(ISERROR(O35))),O35,
IF(AND(P35&lt;&gt;"",ISNUMBER(P35),P35&gt;0,NOT(ISNA(P35))),VLOOKUP(P35,'ESO zone constants'!$A$5:$D$10001,4,FALSE),
IF(AND(K35&lt;&gt;"",K35&gt;0,NOT(ISERROR(K35))),VLOOKUP(K35,'ESO dumped WayshrineInfo'!$K$3:$N$9996,4,FALSE),"")))</f>
        <v>Direfrost Keep</v>
      </c>
      <c r="T35" s="19" t="str">
        <f>IF(AND(S35&lt;&gt;"",NOT(ISERROR(S35))),S35,IF(Q35&lt;&gt;"",IF(NOT(ISERROR(VLOOKUP(Q35,'ESO Dungeon constants'!$D$3:$H$9999,5,FALSE))),VLOOKUP(Q35,'ESO Dungeon constants'!$D$3:$I$9999,6,FALSE),VLOOKUP(Q35,'ESO zone constants'!$H$3:$K$9989,4,FALSE)),""))</f>
        <v>DLC_BASE_GAME</v>
      </c>
      <c r="U35" s="3" t="str">
        <f>IF(T35&lt;&gt;"",VLOOKUP(T35,'LibSets constants'!$B$4:$C$1012,2,FALSE),"")</f>
        <v>Included in base game</v>
      </c>
      <c r="V35" s="33" t="s">
        <v>3332</v>
      </c>
      <c r="Y35" s="62"/>
      <c r="Z35" s="3">
        <f>IF(AND(G35&lt;&gt;"LIBSETS_SETTYPE_BATTLEGROUND",G35&lt;&gt;"LIBSETS_SETTYPE_SPECIAL"),
IF(AND(Y35&lt;&gt;"",ISNUMBER(Y35),NOT(ISNA(Y35))),Y35,
   IF(AND(L35&lt;&gt;"",ISNUMBER(L35),L35&gt;0,NOT(ISNA(L35))),VLOOKUP(L35,'ESO dumped WayshrineInfo'!$K$3:$L$9996,2,FALSE),"")
),"")</f>
        <v>101</v>
      </c>
      <c r="AA35" t="str">
        <f>IF(AND(Z35&lt;&gt;"",ISNUMBER(Z35),NOT(ISNA(Z35))),VLOOKUP(Z35,'ESO zone constants'!$A$5:$D$10001,4,FALSE),"")</f>
        <v>Eastmarch</v>
      </c>
      <c r="AB35" s="33" t="s">
        <v>3332</v>
      </c>
      <c r="AC35" s="41"/>
      <c r="AD35" s="41"/>
      <c r="AE35" s="41"/>
      <c r="AF35" s="3">
        <f>IF(AND(G35&lt;&gt;"LIBSETS_SETTYPE_BATTLEGROUND",G35&lt;&gt;"LIBSETS_SETTYPE_SPECIAL"),
IF(AND(AE35&lt;&gt;"",ISNUMBER(AE35),NOT(ISNA(AE35))),AE35,
   IF(AND(M35&lt;&gt;"",ISNUMBER(M35),M35&gt;0,NOT(ISNA(M35))),VLOOKUP(M35,'ESO dumped WayshrineInfo'!$K$3:$L$9996,2,FALSE),"")
),"")</f>
        <v>101</v>
      </c>
      <c r="AG35" t="str">
        <f>IF(AND(AF35&lt;&gt;"",ISNUMBER(AF35),NOT(ISNA(AF35))),VLOOKUP(AF35,'ESO zone constants'!$A$5:$D$10001,4,FALSE),"")</f>
        <v>Eastmarch</v>
      </c>
      <c r="AH35" s="42"/>
      <c r="AI35" s="41"/>
      <c r="AJ35" s="41"/>
      <c r="AK35" s="3" t="str">
        <f>IF(AND(G35&lt;&gt;"LIBSETS_SETTYPE_BATTLEGROUND",G35&lt;&gt;"LIBSETS_SETTYPE_SPECIAL"),IF(AL35&lt;&gt;"",VLOOKUP(AL35,'ESO zone constants'!$D$5:$H$4955,5,FALSE),""),"")</f>
        <v/>
      </c>
      <c r="AN35" s="41"/>
      <c r="AO35" s="41"/>
      <c r="AP35" s="3" t="str">
        <f>IF(AND(G35&lt;&gt;"LIBSETS_SETTYPE_BATTLEGROUND",G35&lt;&gt;"LIBSETS_SETTYPE_SPECIAL"),IF(AQ35&lt;&gt;"",VLOOKUP(AQ35,'ESO zone constants'!$D$5:$H$4955,5,FALSE),""),"")</f>
        <v/>
      </c>
      <c r="AS35" s="41"/>
      <c r="AT35" s="41"/>
      <c r="AU35" s="3" t="str">
        <f>IF(AND(G35&lt;&gt;"LIBSETS_SETTYPE_BATTLEGROUND",G35&lt;&gt;"LIBSETS_SETTYPE_SPECIAL"),IF(AV35&lt;&gt;"",VLOOKUP(AV35,'ESO zone constants'!$D$5:$H$4955,5,FALSE),""),"")</f>
        <v/>
      </c>
      <c r="AX35" s="41"/>
      <c r="AY35" s="41"/>
      <c r="AZ35" s="79" t="s">
        <v>2658</v>
      </c>
      <c r="BA35" s="79"/>
      <c r="BB35" s="79"/>
      <c r="BC35" s="79"/>
      <c r="BD35" s="21" t="str">
        <f t="shared" si="6"/>
        <v>[53] = {wayshrines={195,195,195,}, dlcId=DLC_BASE_GAME</v>
      </c>
      <c r="BE35" s="21" t="str">
        <f t="shared" si="7"/>
        <v>, zoneIds={449,101,101}, veteran=false</v>
      </c>
      <c r="BF35" s="21" t="str">
        <f t="shared" si="3"/>
        <v>, setType=LIBSETS_SETTYPE_DUNGEON</v>
      </c>
      <c r="BG35" s="21" t="str">
        <f t="shared" si="8"/>
        <v>, dropMechanic={LIBSETS_DROP_MECHANIC_GROUP_DUNGEON_BOSS,LIBSETS_DROP_MECHANIC_GROUP_DUNGEON_BOSS}</v>
      </c>
      <c r="BH35" s="21" t="str">
        <f t="shared" si="9"/>
        <v>}, --The Ice Furnace / Eisschmiede   [Direfrost Keep, Eastmarch, Eastmarch]</v>
      </c>
    </row>
    <row r="36" spans="1:60" x14ac:dyDescent="0.25">
      <c r="A36" s="5">
        <v>54</v>
      </c>
      <c r="B36" t="s">
        <v>773</v>
      </c>
      <c r="C36" t="s">
        <v>774</v>
      </c>
      <c r="D36" s="3">
        <f t="shared" si="0"/>
        <v>54</v>
      </c>
      <c r="G36" s="8" t="s">
        <v>1472</v>
      </c>
      <c r="I36" t="s">
        <v>91</v>
      </c>
      <c r="J36" t="s">
        <v>91</v>
      </c>
      <c r="K36">
        <v>7</v>
      </c>
      <c r="L36">
        <v>175</v>
      </c>
      <c r="M36">
        <v>77</v>
      </c>
      <c r="N36">
        <v>2</v>
      </c>
      <c r="Q36" s="3">
        <f>IF(AND(P36&lt;&gt;"",ISNUMBER(P36),NOT(ISNA(P36))),P36,IF(R36&lt;&gt;"",VLOOKUP(R36,'ESO zone constants'!$D$5:$H$10003,5,FALSE),""))</f>
        <v>3</v>
      </c>
      <c r="R36" t="str">
        <f>IF(AND(O36&lt;&gt;"",NOT(ISERROR(O36))),O36,
IF(AND(P36&lt;&gt;"",ISNUMBER(P36),P36&gt;0,NOT(ISNA(P36))),VLOOKUP(P36,'ESO zone constants'!$A$5:$D$10001,4,FALSE),
IF(AND(K36&lt;&gt;"",K36&gt;0,NOT(ISERROR(K36))),VLOOKUP(K36,'ESO dumped WayshrineInfo'!$K$3:$N$9996,4,FALSE),"")))</f>
        <v>Glenumbra</v>
      </c>
      <c r="T36" s="19" t="str">
        <f>IF(AND(S36&lt;&gt;"",NOT(ISERROR(S36))),S36,IF(Q36&lt;&gt;"",IF(NOT(ISERROR(VLOOKUP(Q36,'ESO Dungeon constants'!$D$3:$H$9999,5,FALSE))),VLOOKUP(Q36,'ESO Dungeon constants'!$D$3:$I$9999,6,FALSE),VLOOKUP(Q36,'ESO zone constants'!$H$3:$K$9989,4,FALSE)),""))</f>
        <v>DLC_BASE_GAME</v>
      </c>
      <c r="U36" s="3" t="str">
        <f>IF(T36&lt;&gt;"",VLOOKUP(T36,'LibSets constants'!$B$4:$C$1012,2,FALSE),"")</f>
        <v>Included in base game</v>
      </c>
      <c r="V36" s="33" t="s">
        <v>3335</v>
      </c>
      <c r="Y36" s="62"/>
      <c r="Z36" s="3">
        <f>IF(AND(G36&lt;&gt;"LIBSETS_SETTYPE_BATTLEGROUND",G36&lt;&gt;"LIBSETS_SETTYPE_SPECIAL"),
IF(AND(Y36&lt;&gt;"",ISNUMBER(Y36),NOT(ISNA(Y36))),Y36,
   IF(AND(L36&lt;&gt;"",ISNUMBER(L36),L36&gt;0,NOT(ISNA(L36))),VLOOKUP(L36,'ESO dumped WayshrineInfo'!$K$3:$L$9996,2,FALSE),"")
),"")</f>
        <v>381</v>
      </c>
      <c r="AA36" t="str">
        <f>IF(AND(Z36&lt;&gt;"",ISNUMBER(Z36),NOT(ISNA(Z36))),VLOOKUP(Z36,'ESO zone constants'!$A$5:$D$10001,4,FALSE),"")</f>
        <v>Auridon</v>
      </c>
      <c r="AB36" s="33" t="s">
        <v>3335</v>
      </c>
      <c r="AF36" s="3">
        <f>IF(AND(G36&lt;&gt;"LIBSETS_SETTYPE_BATTLEGROUND",G36&lt;&gt;"LIBSETS_SETTYPE_SPECIAL"),
IF(AND(AE36&lt;&gt;"",ISNUMBER(AE36),NOT(ISNA(AE36))),AE36,
   IF(AND(M36&lt;&gt;"",ISNUMBER(M36),M36&gt;0,NOT(ISNA(M36))),VLOOKUP(M36,'ESO dumped WayshrineInfo'!$K$3:$L$9996,2,FALSE),"")
),"")</f>
        <v>41</v>
      </c>
      <c r="AG36" t="str">
        <f>IF(AND(AF36&lt;&gt;"",ISNUMBER(AF36),NOT(ISNA(AF36))),VLOOKUP(AF36,'ESO zone constants'!$A$5:$D$10001,4,FALSE),"")</f>
        <v>Stonefalls</v>
      </c>
      <c r="AH36" s="33" t="s">
        <v>3335</v>
      </c>
      <c r="AK36" s="3" t="str">
        <f>IF(AND(G36&lt;&gt;"LIBSETS_SETTYPE_BATTLEGROUND",G36&lt;&gt;"LIBSETS_SETTYPE_SPECIAL"),IF(AL36&lt;&gt;"",VLOOKUP(AL36,'ESO zone constants'!$D$5:$H$4955,5,FALSE),""),"")</f>
        <v/>
      </c>
      <c r="AP36" s="3" t="str">
        <f>IF(AND(G36&lt;&gt;"LIBSETS_SETTYPE_BATTLEGROUND",G36&lt;&gt;"LIBSETS_SETTYPE_SPECIAL"),IF(AQ36&lt;&gt;"",VLOOKUP(AQ36,'ESO zone constants'!$D$5:$H$4955,5,FALSE),""),"")</f>
        <v/>
      </c>
      <c r="AU36" s="3" t="str">
        <f>IF(AND(G36&lt;&gt;"LIBSETS_SETTYPE_BATTLEGROUND",G36&lt;&gt;"LIBSETS_SETTYPE_SPECIAL"),IF(AV36&lt;&gt;"",VLOOKUP(AV36,'ESO zone constants'!$D$5:$H$4955,5,FALSE),""),"")</f>
        <v/>
      </c>
      <c r="AZ36" s="79" t="s">
        <v>2658</v>
      </c>
      <c r="BA36" s="79"/>
      <c r="BB36" s="79"/>
      <c r="BC36" s="79"/>
      <c r="BD36" s="21" t="str">
        <f t="shared" si="6"/>
        <v>[54] = {wayshrines={7,175,77,}, traitsNeeded=2, dlcId=DLC_BASE_GAME</v>
      </c>
      <c r="BE36" s="21" t="str">
        <f t="shared" si="7"/>
        <v>, zoneIds={3,381,41}, veteran=false</v>
      </c>
      <c r="BF36" s="21" t="str">
        <f t="shared" si="3"/>
        <v>, setType=LIBSETS_SETTYPE_CRAFTED</v>
      </c>
      <c r="BG36" s="21" t="str">
        <f t="shared" si="8"/>
        <v>, dropMechanic={LIBSETS_DROP_MECHANIC_CRAFTED,LIBSETS_DROP_MECHANIC_CRAFTED,LIBSETS_DROP_MECHANIC_CRAFTED}</v>
      </c>
      <c r="BH36" s="21" t="str">
        <f t="shared" si="9"/>
        <v>}, --Ashen Grip / Aschengriff   [Glenumbra, Auridon, Stonefalls]</v>
      </c>
    </row>
    <row r="37" spans="1:60" x14ac:dyDescent="0.25">
      <c r="A37" s="12">
        <v>55</v>
      </c>
      <c r="B37" t="s">
        <v>775</v>
      </c>
      <c r="C37" t="s">
        <v>776</v>
      </c>
      <c r="D37" s="3">
        <f t="shared" si="0"/>
        <v>55</v>
      </c>
      <c r="E37" s="57"/>
      <c r="G37" s="8" t="s">
        <v>1475</v>
      </c>
      <c r="I37" t="s">
        <v>91</v>
      </c>
      <c r="J37" t="s">
        <v>91</v>
      </c>
      <c r="K37">
        <v>193</v>
      </c>
      <c r="L37">
        <v>193</v>
      </c>
      <c r="M37">
        <v>193</v>
      </c>
      <c r="O37" s="62" t="s">
        <v>66</v>
      </c>
      <c r="Q37" s="3">
        <f>IF(AND(P37&lt;&gt;"",ISNUMBER(P37),NOT(ISNA(P37))),P37,IF(R37&lt;&gt;"",VLOOKUP(R37,'ESO zone constants'!$D$5:$H$10003,5,FALSE),""))</f>
        <v>144</v>
      </c>
      <c r="R37" t="str">
        <f>IF(AND(O37&lt;&gt;"",NOT(ISERROR(O37))),O37,
IF(AND(P37&lt;&gt;"",ISNUMBER(P37),P37&gt;0,NOT(ISNA(P37))),VLOOKUP(P37,'ESO zone constants'!$A$5:$D$10001,4,FALSE),
IF(AND(K37&lt;&gt;"",K37&gt;0,NOT(ISERROR(K37))),VLOOKUP(K37,'ESO dumped WayshrineInfo'!$K$3:$N$9996,4,FALSE),"")))</f>
        <v>Spindleclutch I</v>
      </c>
      <c r="T37" s="19" t="str">
        <f>IF(AND(S37&lt;&gt;"",NOT(ISERROR(S37))),S37,IF(Q37&lt;&gt;"",IF(NOT(ISERROR(VLOOKUP(Q37,'ESO Dungeon constants'!$D$3:$H$9999,5,FALSE))),VLOOKUP(Q37,'ESO Dungeon constants'!$D$3:$I$9999,6,FALSE),VLOOKUP(Q37,'ESO zone constants'!$H$3:$K$9989,4,FALSE)),""))</f>
        <v>DLC_BASE_GAME</v>
      </c>
      <c r="U37" s="3" t="str">
        <f>IF(T37&lt;&gt;"",VLOOKUP(T37,'LibSets constants'!$B$4:$C$1012,2,FALSE),"")</f>
        <v>Included in base game</v>
      </c>
      <c r="V37" s="33" t="s">
        <v>3332</v>
      </c>
      <c r="Y37" s="62">
        <v>936</v>
      </c>
      <c r="Z37" s="3">
        <f>IF(AND(G37&lt;&gt;"LIBSETS_SETTYPE_BATTLEGROUND",G37&lt;&gt;"LIBSETS_SETTYPE_SPECIAL"),
IF(AND(Y37&lt;&gt;"",ISNUMBER(Y37),NOT(ISNA(Y37))),Y37,
   IF(AND(L37&lt;&gt;"",ISNUMBER(L37),L37&gt;0,NOT(ISNA(L37))),VLOOKUP(L37,'ESO dumped WayshrineInfo'!$K$3:$L$9996,2,FALSE),"")
),"")</f>
        <v>936</v>
      </c>
      <c r="AA37" t="str">
        <f>IF(AND(Z37&lt;&gt;"",ISNUMBER(Z37),NOT(ISNA(Z37))),VLOOKUP(Z37,'ESO zone constants'!$A$5:$D$10001,4,FALSE),"")</f>
        <v>Spindleclutch II</v>
      </c>
      <c r="AB37" s="33" t="s">
        <v>3332</v>
      </c>
      <c r="AF37" s="3">
        <f>IF(AND(G37&lt;&gt;"LIBSETS_SETTYPE_BATTLEGROUND",G37&lt;&gt;"LIBSETS_SETTYPE_SPECIAL"),
IF(AND(AE37&lt;&gt;"",ISNUMBER(AE37),NOT(ISNA(AE37))),AE37,
   IF(AND(M37&lt;&gt;"",ISNUMBER(M37),M37&gt;0,NOT(ISNA(M37))),VLOOKUP(M37,'ESO dumped WayshrineInfo'!$K$3:$L$9996,2,FALSE),"")
),"")</f>
        <v>3</v>
      </c>
      <c r="AG37" t="str">
        <f>IF(AND(AF37&lt;&gt;"",ISNUMBER(AF37),NOT(ISNA(AF37))),VLOOKUP(AF37,'ESO zone constants'!$A$5:$D$10001,4,FALSE),"")</f>
        <v>Glenumbra</v>
      </c>
      <c r="AH37" s="90" t="s">
        <v>3332</v>
      </c>
      <c r="AK37" s="3" t="str">
        <f>IF(AND(G37&lt;&gt;"LIBSETS_SETTYPE_BATTLEGROUND",G37&lt;&gt;"LIBSETS_SETTYPE_SPECIAL"),IF(AL37&lt;&gt;"",VLOOKUP(AL37,'ESO zone constants'!$D$5:$H$4955,5,FALSE),""),"")</f>
        <v/>
      </c>
      <c r="AP37" s="3" t="str">
        <f>IF(AND(G37&lt;&gt;"LIBSETS_SETTYPE_BATTLEGROUND",G37&lt;&gt;"LIBSETS_SETTYPE_SPECIAL"),IF(AQ37&lt;&gt;"",VLOOKUP(AQ37,'ESO zone constants'!$D$5:$H$4955,5,FALSE),""),"")</f>
        <v/>
      </c>
      <c r="AU37" s="3" t="str">
        <f>IF(AND(G37&lt;&gt;"LIBSETS_SETTYPE_BATTLEGROUND",G37&lt;&gt;"LIBSETS_SETTYPE_SPECIAL"),IF(AV37&lt;&gt;"",VLOOKUP(AV37,'ESO zone constants'!$D$5:$H$4955,5,FALSE),""),"")</f>
        <v/>
      </c>
      <c r="AZ37" s="79" t="s">
        <v>2658</v>
      </c>
      <c r="BA37" s="79"/>
      <c r="BB37" s="79"/>
      <c r="BC37" s="79"/>
      <c r="BD37" s="21" t="str">
        <f t="shared" si="6"/>
        <v>[55] = {wayshrines={193,193,193,}, dlcId=DLC_BASE_GAME</v>
      </c>
      <c r="BE37" s="21" t="str">
        <f t="shared" si="7"/>
        <v>, zoneIds={144,936,3}, veteran=false</v>
      </c>
      <c r="BF37" s="21" t="str">
        <f t="shared" si="3"/>
        <v>, setType=LIBSETS_SETTYPE_DUNGEON</v>
      </c>
      <c r="BG37" s="21" t="str">
        <f t="shared" si="8"/>
        <v>, dropMechanic={LIBSETS_DROP_MECHANIC_GROUP_DUNGEON_BOSS,LIBSETS_DROP_MECHANIC_GROUP_DUNGEON_BOSS,LIBSETS_DROP_MECHANIC_GROUP_DUNGEON_BOSS}</v>
      </c>
      <c r="BH37" s="21" t="str">
        <f t="shared" si="9"/>
        <v>}, --Prayer Shawl / Gebetstuch   [Spindleclutch I, Spindleclutch II, Glenumbra]</v>
      </c>
    </row>
    <row r="38" spans="1:60" x14ac:dyDescent="0.25">
      <c r="A38" s="12">
        <v>56</v>
      </c>
      <c r="B38" t="s">
        <v>777</v>
      </c>
      <c r="C38" t="s">
        <v>2555</v>
      </c>
      <c r="D38" s="3">
        <f t="shared" si="0"/>
        <v>56</v>
      </c>
      <c r="E38" s="57"/>
      <c r="G38" s="8" t="s">
        <v>1478</v>
      </c>
      <c r="I38" t="s">
        <v>91</v>
      </c>
      <c r="J38" t="s">
        <v>91</v>
      </c>
      <c r="K38">
        <v>93</v>
      </c>
      <c r="L38">
        <v>93</v>
      </c>
      <c r="M38">
        <v>93</v>
      </c>
      <c r="O38" s="62" t="s">
        <v>110</v>
      </c>
      <c r="Q38" s="3">
        <f>IF(AND(P38&lt;&gt;"",ISNUMBER(P38),NOT(ISNA(P38))),P38,IF(R38&lt;&gt;"",VLOOKUP(R38,'ESO zone constants'!$D$5:$H$10003,5,FALSE),""))</f>
        <v>101</v>
      </c>
      <c r="R38" t="str">
        <f>IF(AND(O38&lt;&gt;"",NOT(ISERROR(O38))),O38,
IF(AND(P38&lt;&gt;"",ISNUMBER(P38),P38&gt;0,NOT(ISNA(P38))),VLOOKUP(P38,'ESO zone constants'!$A$5:$D$10001,4,FALSE),
IF(AND(K38&lt;&gt;"",K38&gt;0,NOT(ISERROR(K38))),VLOOKUP(K38,'ESO dumped WayshrineInfo'!$K$3:$N$9996,4,FALSE),"")))</f>
        <v>Eastmarch</v>
      </c>
      <c r="T38" s="19" t="str">
        <f>IF(AND(S38&lt;&gt;"",NOT(ISERROR(S38))),S38,IF(Q38&lt;&gt;"",IF(NOT(ISERROR(VLOOKUP(Q38,'ESO Dungeon constants'!$D$3:$H$9999,5,FALSE))),VLOOKUP(Q38,'ESO Dungeon constants'!$D$3:$I$9999,6,FALSE),VLOOKUP(Q38,'ESO zone constants'!$H$3:$K$9989,4,FALSE)),""))</f>
        <v>DLC_BASE_GAME</v>
      </c>
      <c r="U38" s="3" t="str">
        <f>IF(T38&lt;&gt;"",VLOOKUP(T38,'LibSets constants'!$B$4:$C$1012,2,FALSE),"")</f>
        <v>Included in base game</v>
      </c>
      <c r="V38" s="33" t="s">
        <v>1556</v>
      </c>
      <c r="Y38" s="62"/>
      <c r="Z38" s="3">
        <f>IF(AND(G38&lt;&gt;"LIBSETS_SETTYPE_BATTLEGROUND",G38&lt;&gt;"LIBSETS_SETTYPE_SPECIAL"),
IF(AND(Y38&lt;&gt;"",ISNUMBER(Y38),NOT(ISNA(Y38))),Y38,
   IF(AND(L38&lt;&gt;"",ISNUMBER(L38),L38&gt;0,NOT(ISNA(L38))),VLOOKUP(L38,'ESO dumped WayshrineInfo'!$K$3:$L$9996,2,FALSE),"")
),"")</f>
        <v>101</v>
      </c>
      <c r="AA38" t="str">
        <f>IF(AND(Z38&lt;&gt;"",ISNUMBER(Z38),NOT(ISNA(Z38))),VLOOKUP(Z38,'ESO zone constants'!$A$5:$D$10001,4,FALSE),"")</f>
        <v>Eastmarch</v>
      </c>
      <c r="AB38" s="33" t="s">
        <v>1557</v>
      </c>
      <c r="AC38" s="41"/>
      <c r="AD38" s="41"/>
      <c r="AE38" s="41"/>
      <c r="AF38" s="3">
        <f>IF(AND(G38&lt;&gt;"LIBSETS_SETTYPE_BATTLEGROUND",G38&lt;&gt;"LIBSETS_SETTYPE_SPECIAL"),
IF(AND(AE38&lt;&gt;"",ISNUMBER(AE38),NOT(ISNA(AE38))),AE38,
   IF(AND(M38&lt;&gt;"",ISNUMBER(M38),M38&gt;0,NOT(ISNA(M38))),VLOOKUP(M38,'ESO dumped WayshrineInfo'!$K$3:$L$9996,2,FALSE),"")
),"")</f>
        <v>101</v>
      </c>
      <c r="AG38" t="str">
        <f>IF(AND(AF38&lt;&gt;"",ISNUMBER(AF38),NOT(ISNA(AF38))),VLOOKUP(AF38,'ESO zone constants'!$A$5:$D$10001,4,FALSE),"")</f>
        <v>Eastmarch</v>
      </c>
      <c r="AH38" s="42" t="s">
        <v>1558</v>
      </c>
      <c r="AI38" s="41"/>
      <c r="AJ38" s="41"/>
      <c r="AK38" s="3">
        <f>IF(AND(G38&lt;&gt;"LIBSETS_SETTYPE_BATTLEGROUND",G38&lt;&gt;"LIBSETS_SETTYPE_SPECIAL"),IF(AL38&lt;&gt;"",VLOOKUP(AL38,'ESO zone constants'!$D$5:$H$4955,5,FALSE),""),"")</f>
        <v>101</v>
      </c>
      <c r="AL38" t="s">
        <v>110</v>
      </c>
      <c r="AM38" s="33" t="s">
        <v>1559</v>
      </c>
      <c r="AN38" s="41"/>
      <c r="AO38" s="41"/>
      <c r="AP38" s="3" t="str">
        <f>IF(AND(G38&lt;&gt;"LIBSETS_SETTYPE_BATTLEGROUND",G38&lt;&gt;"LIBSETS_SETTYPE_SPECIAL"),IF(AQ38&lt;&gt;"",VLOOKUP(AQ38,'ESO zone constants'!$D$5:$H$4955,5,FALSE),""),"")</f>
        <v/>
      </c>
      <c r="AS38" s="41"/>
      <c r="AT38" s="41"/>
      <c r="AU38" s="3" t="str">
        <f>IF(AND(G38&lt;&gt;"LIBSETS_SETTYPE_BATTLEGROUND",G38&lt;&gt;"LIBSETS_SETTYPE_SPECIAL"),IF(AV38&lt;&gt;"",VLOOKUP(AV38,'ESO zone constants'!$D$5:$H$4955,5,FALSE),""),"")</f>
        <v/>
      </c>
      <c r="AX38" s="41"/>
      <c r="AY38" s="41"/>
      <c r="AZ38" s="79" t="s">
        <v>2658</v>
      </c>
      <c r="BA38" s="79"/>
      <c r="BB38" s="79"/>
      <c r="BC38" s="79"/>
      <c r="BD38" s="21" t="str">
        <f t="shared" si="6"/>
        <v>[56] = {wayshrines={93,93,93,}, dlcId=DLC_BASE_GAME</v>
      </c>
      <c r="BE38" s="21" t="str">
        <f t="shared" si="7"/>
        <v>, zoneIds={101,101,101,101}, veteran=false</v>
      </c>
      <c r="BF38" s="21" t="str">
        <f t="shared" si="3"/>
        <v>, setType=LIBSETS_SETTYPE_OVERLAND</v>
      </c>
      <c r="BG38" s="21" t="str">
        <f t="shared" si="8"/>
        <v>, dropMechanic={LIBSETS_DROP_MECHANIC_OVERLAND_BOSS_DELVE,LIBSETS_DROP_MECHANIC_OVERLAND_WORLDBOSS,LIBSETS_DROP_MECHANIC_OVERLAND_BOSS_PUBLIC_DUNGEON,LIBSETS_DROP_MECHANIC_OVERLAND_CHEST}</v>
      </c>
      <c r="BH38" s="21" t="str">
        <f t="shared" si="9"/>
        <v>}, --Stendarr\'s Embrace / Stendarrs Umarmung   [Eastmarch, Eastmarch, Eastmarch, Eastmarch]</v>
      </c>
    </row>
    <row r="39" spans="1:60" x14ac:dyDescent="0.25">
      <c r="A39" s="12">
        <v>57</v>
      </c>
      <c r="B39" t="s">
        <v>778</v>
      </c>
      <c r="C39" t="s">
        <v>2556</v>
      </c>
      <c r="D39" s="3">
        <f t="shared" si="0"/>
        <v>57</v>
      </c>
      <c r="E39" s="57"/>
      <c r="G39" s="8" t="s">
        <v>1478</v>
      </c>
      <c r="I39" t="s">
        <v>91</v>
      </c>
      <c r="J39" t="s">
        <v>91</v>
      </c>
      <c r="K39">
        <v>214</v>
      </c>
      <c r="L39">
        <v>214</v>
      </c>
      <c r="M39">
        <v>214</v>
      </c>
      <c r="O39" s="62" t="s">
        <v>266</v>
      </c>
      <c r="Q39" s="3">
        <f>IF(AND(P39&lt;&gt;"",ISNUMBER(P39),NOT(ISNA(P39))),P39,IF(R39&lt;&gt;"",VLOOKUP(R39,'ESO zone constants'!$D$5:$H$10003,5,FALSE),""))</f>
        <v>383</v>
      </c>
      <c r="R39" t="str">
        <f>IF(AND(O39&lt;&gt;"",NOT(ISERROR(O39))),O39,
IF(AND(P39&lt;&gt;"",ISNUMBER(P39),P39&gt;0,NOT(ISNA(P39))),VLOOKUP(P39,'ESO zone constants'!$A$5:$D$10001,4,FALSE),
IF(AND(K39&lt;&gt;"",K39&gt;0,NOT(ISERROR(K39))),VLOOKUP(K39,'ESO dumped WayshrineInfo'!$K$3:$N$9996,4,FALSE),"")))</f>
        <v>Grahtwood</v>
      </c>
      <c r="T39" s="19" t="str">
        <f>IF(AND(S39&lt;&gt;"",NOT(ISERROR(S39))),S39,IF(Q39&lt;&gt;"",IF(NOT(ISERROR(VLOOKUP(Q39,'ESO Dungeon constants'!$D$3:$H$9999,5,FALSE))),VLOOKUP(Q39,'ESO Dungeon constants'!$D$3:$I$9999,6,FALSE),VLOOKUP(Q39,'ESO zone constants'!$H$3:$K$9989,4,FALSE)),""))</f>
        <v>DLC_BASE_GAME</v>
      </c>
      <c r="U39" s="3" t="str">
        <f>IF(T39&lt;&gt;"",VLOOKUP(T39,'LibSets constants'!$B$4:$C$1012,2,FALSE),"")</f>
        <v>Included in base game</v>
      </c>
      <c r="V39" s="33" t="s">
        <v>1556</v>
      </c>
      <c r="Y39" s="62"/>
      <c r="Z39" s="3">
        <f>IF(AND(G39&lt;&gt;"LIBSETS_SETTYPE_BATTLEGROUND",G39&lt;&gt;"LIBSETS_SETTYPE_SPECIAL"),
IF(AND(Y39&lt;&gt;"",ISNUMBER(Y39),NOT(ISNA(Y39))),Y39,
   IF(AND(L39&lt;&gt;"",ISNUMBER(L39),L39&gt;0,NOT(ISNA(L39))),VLOOKUP(L39,'ESO dumped WayshrineInfo'!$K$3:$L$9996,2,FALSE),"")
),"")</f>
        <v>383</v>
      </c>
      <c r="AA39" t="str">
        <f>IF(AND(Z39&lt;&gt;"",ISNUMBER(Z39),NOT(ISNA(Z39))),VLOOKUP(Z39,'ESO zone constants'!$A$5:$D$10001,4,FALSE),"")</f>
        <v>Grahtwood</v>
      </c>
      <c r="AB39" s="33" t="s">
        <v>1557</v>
      </c>
      <c r="AC39" s="41"/>
      <c r="AD39" s="41"/>
      <c r="AE39" s="41"/>
      <c r="AF39" s="3">
        <f>IF(AND(G39&lt;&gt;"LIBSETS_SETTYPE_BATTLEGROUND",G39&lt;&gt;"LIBSETS_SETTYPE_SPECIAL"),
IF(AND(AE39&lt;&gt;"",ISNUMBER(AE39),NOT(ISNA(AE39))),AE39,
   IF(AND(M39&lt;&gt;"",ISNUMBER(M39),M39&gt;0,NOT(ISNA(M39))),VLOOKUP(M39,'ESO dumped WayshrineInfo'!$K$3:$L$9996,2,FALSE),"")
),"")</f>
        <v>383</v>
      </c>
      <c r="AG39" t="str">
        <f>IF(AND(AF39&lt;&gt;"",ISNUMBER(AF39),NOT(ISNA(AF39))),VLOOKUP(AF39,'ESO zone constants'!$A$5:$D$10001,4,FALSE),"")</f>
        <v>Grahtwood</v>
      </c>
      <c r="AH39" s="42" t="s">
        <v>1558</v>
      </c>
      <c r="AI39" s="41"/>
      <c r="AJ39" s="41"/>
      <c r="AK39" s="3">
        <f>IF(AND(G39&lt;&gt;"LIBSETS_SETTYPE_BATTLEGROUND",G39&lt;&gt;"LIBSETS_SETTYPE_SPECIAL"),IF(AL39&lt;&gt;"",VLOOKUP(AL39,'ESO zone constants'!$D$5:$H$4955,5,FALSE),""),"")</f>
        <v>383</v>
      </c>
      <c r="AL39" t="s">
        <v>266</v>
      </c>
      <c r="AM39" s="33" t="s">
        <v>1559</v>
      </c>
      <c r="AN39" s="41"/>
      <c r="AO39" s="41"/>
      <c r="AP39" s="3" t="str">
        <f>IF(AND(G39&lt;&gt;"LIBSETS_SETTYPE_BATTLEGROUND",G39&lt;&gt;"LIBSETS_SETTYPE_SPECIAL"),IF(AQ39&lt;&gt;"",VLOOKUP(AQ39,'ESO zone constants'!$D$5:$H$4955,5,FALSE),""),"")</f>
        <v/>
      </c>
      <c r="AS39" s="41"/>
      <c r="AT39" s="41"/>
      <c r="AU39" s="3" t="str">
        <f>IF(AND(G39&lt;&gt;"LIBSETS_SETTYPE_BATTLEGROUND",G39&lt;&gt;"LIBSETS_SETTYPE_SPECIAL"),IF(AV39&lt;&gt;"",VLOOKUP(AV39,'ESO zone constants'!$D$5:$H$4955,5,FALSE),""),"")</f>
        <v/>
      </c>
      <c r="AX39" s="41"/>
      <c r="AY39" s="41"/>
      <c r="AZ39" s="79" t="s">
        <v>2658</v>
      </c>
      <c r="BA39" s="79"/>
      <c r="BB39" s="79"/>
      <c r="BC39" s="79"/>
      <c r="BD39" s="21" t="str">
        <f t="shared" si="6"/>
        <v>[57] = {wayshrines={214,214,214,}, dlcId=DLC_BASE_GAME</v>
      </c>
      <c r="BE39" s="21" t="str">
        <f t="shared" si="7"/>
        <v>, zoneIds={383,383,383,383}, veteran=false</v>
      </c>
      <c r="BF39" s="21" t="str">
        <f t="shared" si="3"/>
        <v>, setType=LIBSETS_SETTYPE_OVERLAND</v>
      </c>
      <c r="BG39" s="21" t="str">
        <f t="shared" si="8"/>
        <v>, dropMechanic={LIBSETS_DROP_MECHANIC_OVERLAND_BOSS_DELVE,LIBSETS_DROP_MECHANIC_OVERLAND_WORLDBOSS,LIBSETS_DROP_MECHANIC_OVERLAND_BOSS_PUBLIC_DUNGEON,LIBSETS_DROP_MECHANIC_OVERLAND_CHEST}</v>
      </c>
      <c r="BH39" s="21" t="str">
        <f t="shared" si="9"/>
        <v>}, --Syrabane\'s Grip / Syrabanns Griff   [Grahtwood, Grahtwood, Grahtwood, Grahtwood]</v>
      </c>
    </row>
    <row r="40" spans="1:60" x14ac:dyDescent="0.25">
      <c r="A40" s="12">
        <v>58</v>
      </c>
      <c r="B40" t="s">
        <v>779</v>
      </c>
      <c r="C40" t="s">
        <v>780</v>
      </c>
      <c r="D40" s="3">
        <f t="shared" si="0"/>
        <v>58</v>
      </c>
      <c r="E40" s="57"/>
      <c r="G40" s="8" t="s">
        <v>1478</v>
      </c>
      <c r="I40" t="s">
        <v>91</v>
      </c>
      <c r="J40" t="s">
        <v>91</v>
      </c>
      <c r="K40">
        <v>62</v>
      </c>
      <c r="L40">
        <v>62</v>
      </c>
      <c r="M40">
        <v>62</v>
      </c>
      <c r="O40" s="62" t="s">
        <v>103</v>
      </c>
      <c r="Q40" s="3">
        <f>IF(AND(P40&lt;&gt;"",ISNUMBER(P40),NOT(ISNA(P40))),P40,IF(R40&lt;&gt;"",VLOOKUP(R40,'ESO zone constants'!$D$5:$H$10003,5,FALSE),""))</f>
        <v>3</v>
      </c>
      <c r="R40" t="str">
        <f>IF(AND(O40&lt;&gt;"",NOT(ISERROR(O40))),O40,
IF(AND(P40&lt;&gt;"",ISNUMBER(P40),P40&gt;0,NOT(ISNA(P40))),VLOOKUP(P40,'ESO zone constants'!$A$5:$D$10001,4,FALSE),
IF(AND(K40&lt;&gt;"",K40&gt;0,NOT(ISERROR(K40))),VLOOKUP(K40,'ESO dumped WayshrineInfo'!$K$3:$N$9996,4,FALSE),"")))</f>
        <v>Glenumbra</v>
      </c>
      <c r="T40" s="19" t="str">
        <f>IF(AND(S40&lt;&gt;"",NOT(ISERROR(S40))),S40,IF(Q40&lt;&gt;"",IF(NOT(ISERROR(VLOOKUP(Q40,'ESO Dungeon constants'!$D$3:$H$9999,5,FALSE))),VLOOKUP(Q40,'ESO Dungeon constants'!$D$3:$I$9999,6,FALSE),VLOOKUP(Q40,'ESO zone constants'!$H$3:$K$9989,4,FALSE)),""))</f>
        <v>DLC_BASE_GAME</v>
      </c>
      <c r="U40" s="3" t="str">
        <f>IF(T40&lt;&gt;"",VLOOKUP(T40,'LibSets constants'!$B$4:$C$1012,2,FALSE),"")</f>
        <v>Included in base game</v>
      </c>
      <c r="V40" s="33" t="s">
        <v>1556</v>
      </c>
      <c r="Y40" s="62"/>
      <c r="Z40" s="3">
        <f>IF(AND(G40&lt;&gt;"LIBSETS_SETTYPE_BATTLEGROUND",G40&lt;&gt;"LIBSETS_SETTYPE_SPECIAL"),
IF(AND(Y40&lt;&gt;"",ISNUMBER(Y40),NOT(ISNA(Y40))),Y40,
   IF(AND(L40&lt;&gt;"",ISNUMBER(L40),L40&gt;0,NOT(ISNA(L40))),VLOOKUP(L40,'ESO dumped WayshrineInfo'!$K$3:$L$9996,2,FALSE),"")
),"")</f>
        <v>3</v>
      </c>
      <c r="AA40" t="str">
        <f>IF(AND(Z40&lt;&gt;"",ISNUMBER(Z40),NOT(ISNA(Z40))),VLOOKUP(Z40,'ESO zone constants'!$A$5:$D$10001,4,FALSE),"")</f>
        <v>Glenumbra</v>
      </c>
      <c r="AB40" s="33" t="s">
        <v>1557</v>
      </c>
      <c r="AC40" s="41"/>
      <c r="AD40" s="41"/>
      <c r="AE40" s="41"/>
      <c r="AF40" s="3">
        <f>IF(AND(G40&lt;&gt;"LIBSETS_SETTYPE_BATTLEGROUND",G40&lt;&gt;"LIBSETS_SETTYPE_SPECIAL"),
IF(AND(AE40&lt;&gt;"",ISNUMBER(AE40),NOT(ISNA(AE40))),AE40,
   IF(AND(M40&lt;&gt;"",ISNUMBER(M40),M40&gt;0,NOT(ISNA(M40))),VLOOKUP(M40,'ESO dumped WayshrineInfo'!$K$3:$L$9996,2,FALSE),"")
),"")</f>
        <v>3</v>
      </c>
      <c r="AG40" t="str">
        <f>IF(AND(AF40&lt;&gt;"",ISNUMBER(AF40),NOT(ISNA(AF40))),VLOOKUP(AF40,'ESO zone constants'!$A$5:$D$10001,4,FALSE),"")</f>
        <v>Glenumbra</v>
      </c>
      <c r="AH40" s="42" t="s">
        <v>1558</v>
      </c>
      <c r="AI40" s="41"/>
      <c r="AJ40" s="41"/>
      <c r="AK40" s="3">
        <f>IF(AND(G40&lt;&gt;"LIBSETS_SETTYPE_BATTLEGROUND",G40&lt;&gt;"LIBSETS_SETTYPE_SPECIAL"),IF(AL40&lt;&gt;"",VLOOKUP(AL40,'ESO zone constants'!$D$5:$H$4955,5,FALSE),""),"")</f>
        <v>3</v>
      </c>
      <c r="AL40" t="s">
        <v>103</v>
      </c>
      <c r="AM40" s="33" t="s">
        <v>1559</v>
      </c>
      <c r="AN40" s="41"/>
      <c r="AO40" s="41"/>
      <c r="AP40" s="3" t="str">
        <f>IF(AND(G40&lt;&gt;"LIBSETS_SETTYPE_BATTLEGROUND",G40&lt;&gt;"LIBSETS_SETTYPE_SPECIAL"),IF(AQ40&lt;&gt;"",VLOOKUP(AQ40,'ESO zone constants'!$D$5:$H$4955,5,FALSE),""),"")</f>
        <v/>
      </c>
      <c r="AS40" s="41"/>
      <c r="AT40" s="41"/>
      <c r="AU40" s="3" t="str">
        <f>IF(AND(G40&lt;&gt;"LIBSETS_SETTYPE_BATTLEGROUND",G40&lt;&gt;"LIBSETS_SETTYPE_SPECIAL"),IF(AV40&lt;&gt;"",VLOOKUP(AV40,'ESO zone constants'!$D$5:$H$4955,5,FALSE),""),"")</f>
        <v/>
      </c>
      <c r="AX40" s="41"/>
      <c r="AY40" s="41"/>
      <c r="AZ40" s="79" t="s">
        <v>2658</v>
      </c>
      <c r="BA40" s="79"/>
      <c r="BB40" s="79"/>
      <c r="BC40" s="79"/>
      <c r="BD40" s="21" t="str">
        <f t="shared" si="6"/>
        <v>[58] = {wayshrines={62,62,62,}, dlcId=DLC_BASE_GAME</v>
      </c>
      <c r="BE40" s="21" t="str">
        <f t="shared" si="7"/>
        <v>, zoneIds={3,3,3,3}, veteran=false</v>
      </c>
      <c r="BF40" s="21" t="str">
        <f t="shared" si="3"/>
        <v>, setType=LIBSETS_SETTYPE_OVERLAND</v>
      </c>
      <c r="BG40" s="21" t="str">
        <f t="shared" si="8"/>
        <v>, dropMechanic={LIBSETS_DROP_MECHANIC_OVERLAND_BOSS_DELVE,LIBSETS_DROP_MECHANIC_OVERLAND_WORLDBOSS,LIBSETS_DROP_MECHANIC_OVERLAND_BOSS_PUBLIC_DUNGEON,LIBSETS_DROP_MECHANIC_OVERLAND_CHEST}</v>
      </c>
      <c r="BH40" s="21" t="str">
        <f t="shared" si="9"/>
        <v>}, --Hide of the Werewolf / Fell des Werwolfs   [Glenumbra, Glenumbra, Glenumbra, Glenumbra]</v>
      </c>
    </row>
    <row r="41" spans="1:60" x14ac:dyDescent="0.25">
      <c r="A41" s="12">
        <v>59</v>
      </c>
      <c r="B41" t="s">
        <v>781</v>
      </c>
      <c r="C41" t="s">
        <v>2557</v>
      </c>
      <c r="D41" s="3">
        <f t="shared" si="0"/>
        <v>59</v>
      </c>
      <c r="E41" s="57"/>
      <c r="G41" s="8" t="s">
        <v>1473</v>
      </c>
      <c r="I41" t="s">
        <v>91</v>
      </c>
      <c r="J41" t="s">
        <v>91</v>
      </c>
      <c r="K41">
        <v>-1</v>
      </c>
      <c r="L41">
        <v>-1</v>
      </c>
      <c r="M41">
        <v>-1</v>
      </c>
      <c r="O41" s="62" t="s">
        <v>125</v>
      </c>
      <c r="Q41" s="3">
        <f>IF(AND(P41&lt;&gt;"",ISNUMBER(P41),NOT(ISNA(P41))),P41,IF(R41&lt;&gt;"",VLOOKUP(R41,'ESO zone constants'!$D$5:$H$10003,5,FALSE),""))</f>
        <v>181</v>
      </c>
      <c r="R41" t="str">
        <f>IF(AND(O41&lt;&gt;"",NOT(ISERROR(O41))),O41,
IF(AND(P41&lt;&gt;"",ISNUMBER(P41),P41&gt;0,NOT(ISNA(P41))),VLOOKUP(P41,'ESO zone constants'!$A$5:$D$10001,4,FALSE),
IF(AND(K41&lt;&gt;"",K41&gt;0,NOT(ISERROR(K41))),VLOOKUP(K41,'ESO dumped WayshrineInfo'!$K$3:$N$9996,4,FALSE),"")))</f>
        <v>Cyrodiil</v>
      </c>
      <c r="T41" s="19" t="str">
        <f>IF(AND(S41&lt;&gt;"",NOT(ISERROR(S41))),S41,IF(Q41&lt;&gt;"",IF(NOT(ISERROR(VLOOKUP(Q41,'ESO Dungeon constants'!$D$3:$H$9999,5,FALSE))),VLOOKUP(Q41,'ESO Dungeon constants'!$D$3:$I$9999,6,FALSE),VLOOKUP(Q41,'ESO zone constants'!$H$3:$K$9989,4,FALSE)),""))</f>
        <v>DLC_BASE_GAME</v>
      </c>
      <c r="U41" s="3" t="str">
        <f>IF(T41&lt;&gt;"",VLOOKUP(T41,'LibSets constants'!$B$4:$C$1012,2,FALSE),"")</f>
        <v>Included in base game</v>
      </c>
      <c r="V41" s="33" t="s">
        <v>1529</v>
      </c>
      <c r="W41" s="3" t="str">
        <f>IF(V41&lt;&gt;"",IF(V41&lt;&gt;"LIBSETS_DROP_MECHANIC_MONSTER_NAME",VLOOKUP(V41,'LibSets constants'!$I$4:$L$1012,3,FALSE),""),"")</f>
        <v>City Bruma (quartermaster)</v>
      </c>
      <c r="X41" s="3" t="str">
        <f>IF(V41&lt;&gt;"",IF(V41&lt;&gt;"LIBSETS_DROP_MECHANIC_MONSTER_NAME",VLOOKUP(V41,'LibSets constants'!$I$4:$L$1012,4,FALSE),""),"")</f>
        <v>Stadt Bruma (Quartiermeister)</v>
      </c>
      <c r="Y41" s="62">
        <v>181</v>
      </c>
      <c r="Z41" s="3">
        <f>IF(AND(G41&lt;&gt;"LIBSETS_SETTYPE_BATTLEGROUND",G41&lt;&gt;"LIBSETS_SETTYPE_SPECIAL"),
IF(AND(Y41&lt;&gt;"",ISNUMBER(Y41),NOT(ISNA(Y41))),Y41,
   IF(AND(L41&lt;&gt;"",ISNUMBER(L41),L41&gt;0,NOT(ISNA(L41))),VLOOKUP(L41,'ESO dumped WayshrineInfo'!$K$3:$L$9996,2,FALSE),"")
),"")</f>
        <v>181</v>
      </c>
      <c r="AA41" t="str">
        <f>IF(AND(Z41&lt;&gt;"",ISNUMBER(Z41),NOT(ISNA(Z41))),VLOOKUP(Z41,'ESO zone constants'!$A$5:$D$10001,4,FALSE),"")</f>
        <v>Cyrodiil</v>
      </c>
      <c r="AB41" s="33" t="s">
        <v>3807</v>
      </c>
      <c r="AC41" s="41" t="str">
        <f>IF(AB41&lt;&gt;"",IF(AB41&lt;&gt;"LIBSETS_DROP_MECHANIC_MONSTER_NAME",VLOOKUP(AB41,'LibSets constants'!$I$4:$L$1012,3,FALSE),""),"")</f>
        <v>Cyrodiil board missions</v>
      </c>
      <c r="AD41" s="41" t="str">
        <f>IF(AB41&lt;&gt;"",IF(AB41&lt;&gt;"LIBSETS_DROP_MECHANIC_MONSTER_NAME",VLOOKUP(AB41,'LibSets constants'!$I$4:$L$1012,4,FALSE),""),"")</f>
        <v>Cyrodiil Auftragstafeln</v>
      </c>
      <c r="AE41" s="62">
        <v>181</v>
      </c>
      <c r="AF41" s="3">
        <f>IF(AND(G41&lt;&gt;"LIBSETS_SETTYPE_BATTLEGROUND",G41&lt;&gt;"LIBSETS_SETTYPE_SPECIAL"),
IF(AND(AE41&lt;&gt;"",ISNUMBER(AE41),NOT(ISNA(AE41))),AE41,
   IF(AND(M41&lt;&gt;"",ISNUMBER(M41),M41&gt;0,NOT(ISNA(M41))),VLOOKUP(M41,'ESO dumped WayshrineInfo'!$K$3:$L$9996,2,FALSE),"")
),"")</f>
        <v>181</v>
      </c>
      <c r="AG41" t="str">
        <f>IF(AND(AF41&lt;&gt;"",ISNUMBER(AF41),NOT(ISNA(AF41))),VLOOKUP(AF41,'ESO zone constants'!$A$5:$D$10001,4,FALSE),"")</f>
        <v>Cyrodiil</v>
      </c>
      <c r="AH41" s="33" t="s">
        <v>2784</v>
      </c>
      <c r="AI41" s="3" t="str">
        <f>IF(AH41&lt;&gt;"",IF(AH41&lt;&gt;"LIBSETS_DROP_MECHANIC_MONSTER_NAME",VLOOKUP(AH41,'LibSets constants'!$I$4:$L$1012,3,FALSE),""),"")</f>
        <v>Alliance points elite gear lockbox merchant, Cyrodiil</v>
      </c>
      <c r="AJ41" s="3" t="str">
        <f>IF(AH41&lt;&gt;"",IF(AH41&lt;&gt;"LIBSETS_DROP_MECHANIC_MONSTER_NAME",VLOOKUP(AH41,'LibSets constants'!$I$4:$L$1012,4,FALSE),""),"")</f>
        <v>Allianzpunkte Elite Gear Box Händler, Cyrodiil</v>
      </c>
      <c r="AK41" s="3">
        <f>IF(AND(G41&lt;&gt;"LIBSETS_SETTYPE_BATTLEGROUND",G41&lt;&gt;"LIBSETS_SETTYPE_SPECIAL"),IF(AL41&lt;&gt;"",VLOOKUP(AL41,'ESO zone constants'!$D$5:$H$4955,5,FALSE),""),"")</f>
        <v>181</v>
      </c>
      <c r="AL41" t="s">
        <v>125</v>
      </c>
      <c r="AM41" s="33" t="s">
        <v>3810</v>
      </c>
      <c r="AN41" s="3" t="str">
        <f>IF(AM41&lt;&gt;"",IF(AM41&lt;&gt;"LIBSETS_DROP_MECHANIC_MONSTER_NAME",VLOOKUP(AM41,'LibSets constants'!$I$4:$L$1012,3,FALSE),""),"")</f>
        <v>Cyrodiil: City Cheydinhal / Weynon Priory, Chorrol</v>
      </c>
      <c r="AO41" s="3" t="str">
        <f>IF(AM41&lt;&gt;"",IF(AM41&lt;&gt;"LIBSETS_DROP_MECHANIC_MONSTER_NAME",VLOOKUP(AM41,'LibSets constants'!$I$4:$L$1012,4,FALSE),""),"")</f>
        <v>Cyrodiil: Stadt Cheydinhal / Weynon Priorei, bei Chorrol</v>
      </c>
      <c r="AP41" s="3">
        <f>IF(AND(G41&lt;&gt;"LIBSETS_SETTYPE_BATTLEGROUND",G41&lt;&gt;"LIBSETS_SETTYPE_SPECIAL"),IF(AQ41&lt;&gt;"",VLOOKUP(AQ41,'ESO zone constants'!$D$5:$H$4955,5,FALSE),""),"")</f>
        <v>181</v>
      </c>
      <c r="AQ41" t="s">
        <v>125</v>
      </c>
      <c r="AR41" s="33" t="s">
        <v>1556</v>
      </c>
      <c r="AS41" s="3" t="str">
        <f>IF(AR41&lt;&gt;"",IF(AR41&lt;&gt;"LIBSETS_DROP_MECHANIC_MONSTER_NAME",VLOOKUP(AR41,'LibSets constants'!$I$4:$L$1012,3,FALSE),""),"")</f>
        <v>Delve bosses have a chance to drop a waist or feet.</v>
      </c>
      <c r="AT41" s="3" t="str">
        <f>IF(AR41&lt;&gt;"",IF(AR41&lt;&gt;"LIBSETS_DROP_MECHANIC_MONSTER_NAME",VLOOKUP(AR41,'LibSets constants'!$I$4:$L$1012,4,FALSE),""),"")</f>
        <v>Bosse in Gewölben haben die Chance, eine Taille oder Füße fallen zu lassen.</v>
      </c>
      <c r="AU41" s="3">
        <f>IF(AND(G41&lt;&gt;"LIBSETS_SETTYPE_BATTLEGROUND",G41&lt;&gt;"LIBSETS_SETTYPE_SPECIAL"),IF(AV41&lt;&gt;"",VLOOKUP(AV41,'ESO zone constants'!$D$5:$H$4955,5,FALSE),""),"")</f>
        <v>181</v>
      </c>
      <c r="AV41" t="s">
        <v>125</v>
      </c>
      <c r="AW41" s="33" t="s">
        <v>3282</v>
      </c>
      <c r="AX41" s="3" t="str">
        <f>IF(AW41&lt;&gt;"",IF(AW41&lt;&gt;"LIBSETS_DROP_MECHANIC_MONSTER_NAME",VLOOKUP(AW41,'LibSets constants'!$I$4:$L$1012,3,FALSE),""),"")</f>
        <v>Rewards of dolmen, harrowstorms or magical anomalies</v>
      </c>
      <c r="AY41" s="3" t="str">
        <f>IF(AW41&lt;&gt;"",IF(AW41&lt;&gt;"LIBSETS_DROP_MECHANIC_MONSTER_NAME",VLOOKUP(AW41,'LibSets constants'!$I$4:$L$1012,4,FALSE),""),"")</f>
        <v>Belohnung von Ankern, Gramstürmen oder Magischen Anomalien</v>
      </c>
      <c r="AZ41" s="79" t="s">
        <v>2658</v>
      </c>
      <c r="BA41" s="79"/>
      <c r="BB41" s="79"/>
      <c r="BC41" s="79"/>
      <c r="BD41" s="21" t="str">
        <f t="shared" si="6"/>
        <v>[59] = {wayshrines={-1,-1,-1,}, dlcId=DLC_BASE_GAME</v>
      </c>
      <c r="BE41" s="21" t="str">
        <f t="shared" si="7"/>
        <v>, zoneIds={181,181,181,181,181,181}, veteran=false</v>
      </c>
      <c r="BF41" s="21" t="str">
        <f t="shared" si="3"/>
        <v>, setType=LIBSETS_SETTYPE_CYRODIIL</v>
      </c>
      <c r="BG41" s="21" t="str">
        <f t="shared" si="8"/>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41" s="21" t="str">
        <f t="shared" si="9"/>
        <v>}, --Kyne\'s Kiss / Kynes Kuss   [Cyrodiil, Cyrodiil, Cyrodiil, Cyrodiil, Cyrodiil, Cyrodiil]</v>
      </c>
    </row>
    <row r="42" spans="1:60" x14ac:dyDescent="0.25">
      <c r="A42" s="12">
        <v>60</v>
      </c>
      <c r="B42" t="s">
        <v>782</v>
      </c>
      <c r="C42" t="s">
        <v>783</v>
      </c>
      <c r="D42" s="3">
        <f t="shared" si="0"/>
        <v>60</v>
      </c>
      <c r="E42" s="57"/>
      <c r="G42" s="8" t="s">
        <v>1478</v>
      </c>
      <c r="I42" t="s">
        <v>91</v>
      </c>
      <c r="J42" t="s">
        <v>91</v>
      </c>
      <c r="K42">
        <v>55</v>
      </c>
      <c r="L42">
        <v>55</v>
      </c>
      <c r="M42">
        <v>55</v>
      </c>
      <c r="O42" s="62" t="s">
        <v>105</v>
      </c>
      <c r="Q42" s="3">
        <f>IF(AND(P42&lt;&gt;"",ISNUMBER(P42),NOT(ISNA(P42))),P42,IF(R42&lt;&gt;"",VLOOKUP(R42,'ESO zone constants'!$D$5:$H$10003,5,FALSE),""))</f>
        <v>20</v>
      </c>
      <c r="R42" t="str">
        <f>IF(AND(O42&lt;&gt;"",NOT(ISERROR(O42))),O42,
IF(AND(P42&lt;&gt;"",ISNUMBER(P42),P42&gt;0,NOT(ISNA(P42))),VLOOKUP(P42,'ESO zone constants'!$A$5:$D$10001,4,FALSE),
IF(AND(K42&lt;&gt;"",K42&gt;0,NOT(ISERROR(K42))),VLOOKUP(K42,'ESO dumped WayshrineInfo'!$K$3:$N$9996,4,FALSE),"")))</f>
        <v>Rivenspire</v>
      </c>
      <c r="T42" s="19" t="str">
        <f>IF(AND(S42&lt;&gt;"",NOT(ISERROR(S42))),S42,IF(Q42&lt;&gt;"",IF(NOT(ISERROR(VLOOKUP(Q42,'ESO Dungeon constants'!$D$3:$H$9999,5,FALSE))),VLOOKUP(Q42,'ESO Dungeon constants'!$D$3:$I$9999,6,FALSE),VLOOKUP(Q42,'ESO zone constants'!$H$3:$K$9989,4,FALSE)),""))</f>
        <v>DLC_BASE_GAME</v>
      </c>
      <c r="U42" s="3" t="str">
        <f>IF(T42&lt;&gt;"",VLOOKUP(T42,'LibSets constants'!$B$4:$C$1012,2,FALSE),"")</f>
        <v>Included in base game</v>
      </c>
      <c r="V42" s="33" t="s">
        <v>1556</v>
      </c>
      <c r="Y42" s="62"/>
      <c r="Z42" s="3">
        <f>IF(AND(G42&lt;&gt;"LIBSETS_SETTYPE_BATTLEGROUND",G42&lt;&gt;"LIBSETS_SETTYPE_SPECIAL"),
IF(AND(Y42&lt;&gt;"",ISNUMBER(Y42),NOT(ISNA(Y42))),Y42,
   IF(AND(L42&lt;&gt;"",ISNUMBER(L42),L42&gt;0,NOT(ISNA(L42))),VLOOKUP(L42,'ESO dumped WayshrineInfo'!$K$3:$L$9996,2,FALSE),"")
),"")</f>
        <v>20</v>
      </c>
      <c r="AA42" t="str">
        <f>IF(AND(Z42&lt;&gt;"",ISNUMBER(Z42),NOT(ISNA(Z42))),VLOOKUP(Z42,'ESO zone constants'!$A$5:$D$10001,4,FALSE),"")</f>
        <v>Rivenspire</v>
      </c>
      <c r="AB42" s="33" t="s">
        <v>1557</v>
      </c>
      <c r="AC42" s="41"/>
      <c r="AD42" s="41"/>
      <c r="AE42" s="41"/>
      <c r="AF42" s="3">
        <f>IF(AND(G42&lt;&gt;"LIBSETS_SETTYPE_BATTLEGROUND",G42&lt;&gt;"LIBSETS_SETTYPE_SPECIAL"),
IF(AND(AE42&lt;&gt;"",ISNUMBER(AE42),NOT(ISNA(AE42))),AE42,
   IF(AND(M42&lt;&gt;"",ISNUMBER(M42),M42&gt;0,NOT(ISNA(M42))),VLOOKUP(M42,'ESO dumped WayshrineInfo'!$K$3:$L$9996,2,FALSE),"")
),"")</f>
        <v>20</v>
      </c>
      <c r="AG42" t="str">
        <f>IF(AND(AF42&lt;&gt;"",ISNUMBER(AF42),NOT(ISNA(AF42))),VLOOKUP(AF42,'ESO zone constants'!$A$5:$D$10001,4,FALSE),"")</f>
        <v>Rivenspire</v>
      </c>
      <c r="AH42" s="42" t="s">
        <v>1558</v>
      </c>
      <c r="AI42" s="41"/>
      <c r="AJ42" s="41"/>
      <c r="AK42" s="3">
        <f>IF(AND(G42&lt;&gt;"LIBSETS_SETTYPE_BATTLEGROUND",G42&lt;&gt;"LIBSETS_SETTYPE_SPECIAL"),IF(AL42&lt;&gt;"",VLOOKUP(AL42,'ESO zone constants'!$D$5:$H$4955,5,FALSE),""),"")</f>
        <v>20</v>
      </c>
      <c r="AL42" t="s">
        <v>105</v>
      </c>
      <c r="AM42" s="33" t="s">
        <v>1559</v>
      </c>
      <c r="AN42" s="41"/>
      <c r="AO42" s="41"/>
      <c r="AP42" s="3" t="str">
        <f>IF(AND(G42&lt;&gt;"LIBSETS_SETTYPE_BATTLEGROUND",G42&lt;&gt;"LIBSETS_SETTYPE_SPECIAL"),IF(AQ42&lt;&gt;"",VLOOKUP(AQ42,'ESO zone constants'!$D$5:$H$4955,5,FALSE),""),"")</f>
        <v/>
      </c>
      <c r="AS42" s="41"/>
      <c r="AT42" s="41"/>
      <c r="AU42" s="3" t="str">
        <f>IF(AND(G42&lt;&gt;"LIBSETS_SETTYPE_BATTLEGROUND",G42&lt;&gt;"LIBSETS_SETTYPE_SPECIAL"),IF(AV42&lt;&gt;"",VLOOKUP(AV42,'ESO zone constants'!$D$5:$H$4955,5,FALSE),""),"")</f>
        <v/>
      </c>
      <c r="AX42" s="41"/>
      <c r="AY42" s="41"/>
      <c r="AZ42" s="79" t="s">
        <v>2659</v>
      </c>
      <c r="BA42" s="79"/>
      <c r="BB42" s="79"/>
      <c r="BC42" s="79"/>
      <c r="BD42" s="21" t="str">
        <f t="shared" si="6"/>
        <v>[60] = {wayshrines={55,55,55,}, dlcId=DLC_BASE_GAME</v>
      </c>
      <c r="BE42" s="21" t="str">
        <f t="shared" si="7"/>
        <v>, zoneIds={20,20,20,20}, veteran=false</v>
      </c>
      <c r="BF42" s="21" t="str">
        <f t="shared" si="3"/>
        <v>, setType=LIBSETS_SETTYPE_OVERLAND</v>
      </c>
      <c r="BG42" s="21" t="str">
        <f t="shared" si="8"/>
        <v>, isProcSetAllowedInPvP=1, dropMechanic={LIBSETS_DROP_MECHANIC_OVERLAND_BOSS_DELVE,LIBSETS_DROP_MECHANIC_OVERLAND_WORLDBOSS,LIBSETS_DROP_MECHANIC_OVERLAND_BOSS_PUBLIC_DUNGEON,LIBSETS_DROP_MECHANIC_OVERLAND_CHEST}</v>
      </c>
      <c r="BH42" s="21" t="str">
        <f t="shared" si="9"/>
        <v>}, --Darkstride / Dunkelschritt   [Rivenspire, Rivenspire, Rivenspire, Rivenspire]</v>
      </c>
    </row>
    <row r="43" spans="1:60" x14ac:dyDescent="0.25">
      <c r="A43" s="12">
        <v>61</v>
      </c>
      <c r="B43" t="s">
        <v>784</v>
      </c>
      <c r="C43" t="s">
        <v>785</v>
      </c>
      <c r="D43" s="3">
        <f t="shared" si="0"/>
        <v>61</v>
      </c>
      <c r="E43" s="57"/>
      <c r="G43" s="8" t="s">
        <v>1475</v>
      </c>
      <c r="I43" t="s">
        <v>91</v>
      </c>
      <c r="J43" t="s">
        <v>91</v>
      </c>
      <c r="K43">
        <v>98</v>
      </c>
      <c r="L43">
        <v>98</v>
      </c>
      <c r="M43">
        <v>98</v>
      </c>
      <c r="O43" s="62" t="s">
        <v>51</v>
      </c>
      <c r="Q43" s="3">
        <f>IF(AND(P43&lt;&gt;"",ISNUMBER(P43),NOT(ISNA(P43))),P43,IF(R43&lt;&gt;"",VLOOKUP(R43,'ESO zone constants'!$D$5:$H$10003,5,FALSE),""))</f>
        <v>283</v>
      </c>
      <c r="R43" t="str">
        <f>IF(AND(O43&lt;&gt;"",NOT(ISERROR(O43))),O43,
IF(AND(P43&lt;&gt;"",ISNUMBER(P43),P43&gt;0,NOT(ISNA(P43))),VLOOKUP(P43,'ESO zone constants'!$A$5:$D$10001,4,FALSE),
IF(AND(K43&lt;&gt;"",K43&gt;0,NOT(ISERROR(K43))),VLOOKUP(K43,'ESO dumped WayshrineInfo'!$K$3:$N$9996,4,FALSE),"")))</f>
        <v>Fungal Grotto I</v>
      </c>
      <c r="T43" s="19" t="str">
        <f>IF(AND(S43&lt;&gt;"",NOT(ISERROR(S43))),S43,IF(Q43&lt;&gt;"",IF(NOT(ISERROR(VLOOKUP(Q43,'ESO Dungeon constants'!$D$3:$H$9999,5,FALSE))),VLOOKUP(Q43,'ESO Dungeon constants'!$D$3:$I$9999,6,FALSE),VLOOKUP(Q43,'ESO zone constants'!$H$3:$K$9989,4,FALSE)),""))</f>
        <v>DLC_BASE_GAME</v>
      </c>
      <c r="U43" s="3" t="str">
        <f>IF(T43&lt;&gt;"",VLOOKUP(T43,'LibSets constants'!$B$4:$C$1012,2,FALSE),"")</f>
        <v>Included in base game</v>
      </c>
      <c r="V43" s="33" t="s">
        <v>3332</v>
      </c>
      <c r="Y43" s="62">
        <v>934</v>
      </c>
      <c r="Z43" s="3">
        <f>IF(AND(G43&lt;&gt;"LIBSETS_SETTYPE_BATTLEGROUND",G43&lt;&gt;"LIBSETS_SETTYPE_SPECIAL"),
IF(AND(Y43&lt;&gt;"",ISNUMBER(Y43),NOT(ISNA(Y43))),Y43,
   IF(AND(L43&lt;&gt;"",ISNUMBER(L43),L43&gt;0,NOT(ISNA(L43))),VLOOKUP(L43,'ESO dumped WayshrineInfo'!$K$3:$L$9996,2,FALSE),"")
),"")</f>
        <v>934</v>
      </c>
      <c r="AA43" t="str">
        <f>IF(AND(Z43&lt;&gt;"",ISNUMBER(Z43),NOT(ISNA(Z43))),VLOOKUP(Z43,'ESO zone constants'!$A$5:$D$10001,4,FALSE),"")</f>
        <v>Fungal Grotto II</v>
      </c>
      <c r="AB43" s="33" t="s">
        <v>3332</v>
      </c>
      <c r="AC43" s="41"/>
      <c r="AD43" s="41"/>
      <c r="AE43" s="41"/>
      <c r="AF43" s="3">
        <f>IF(AND(G43&lt;&gt;"LIBSETS_SETTYPE_BATTLEGROUND",G43&lt;&gt;"LIBSETS_SETTYPE_SPECIAL"),
IF(AND(AE43&lt;&gt;"",ISNUMBER(AE43),NOT(ISNA(AE43))),AE43,
   IF(AND(M43&lt;&gt;"",ISNUMBER(M43),M43&gt;0,NOT(ISNA(M43))),VLOOKUP(M43,'ESO dumped WayshrineInfo'!$K$3:$L$9996,2,FALSE),"")
),"")</f>
        <v>41</v>
      </c>
      <c r="AG43" t="str">
        <f>IF(AND(AF43&lt;&gt;"",ISNUMBER(AF43),NOT(ISNA(AF43))),VLOOKUP(AF43,'ESO zone constants'!$A$5:$D$10001,4,FALSE),"")</f>
        <v>Stonefalls</v>
      </c>
      <c r="AH43" s="90" t="s">
        <v>3332</v>
      </c>
      <c r="AI43" s="41"/>
      <c r="AJ43" s="41"/>
      <c r="AK43" s="3" t="str">
        <f>IF(AND(G43&lt;&gt;"LIBSETS_SETTYPE_BATTLEGROUND",G43&lt;&gt;"LIBSETS_SETTYPE_SPECIAL"),IF(AL43&lt;&gt;"",VLOOKUP(AL43,'ESO zone constants'!$D$5:$H$4955,5,FALSE),""),"")</f>
        <v/>
      </c>
      <c r="AN43" s="41"/>
      <c r="AO43" s="41"/>
      <c r="AP43" s="3" t="str">
        <f>IF(AND(G43&lt;&gt;"LIBSETS_SETTYPE_BATTLEGROUND",G43&lt;&gt;"LIBSETS_SETTYPE_SPECIAL"),IF(AQ43&lt;&gt;"",VLOOKUP(AQ43,'ESO zone constants'!$D$5:$H$4955,5,FALSE),""),"")</f>
        <v/>
      </c>
      <c r="AS43" s="41"/>
      <c r="AT43" s="41"/>
      <c r="AU43" s="3" t="str">
        <f>IF(AND(G43&lt;&gt;"LIBSETS_SETTYPE_BATTLEGROUND",G43&lt;&gt;"LIBSETS_SETTYPE_SPECIAL"),IF(AV43&lt;&gt;"",VLOOKUP(AV43,'ESO zone constants'!$D$5:$H$4955,5,FALSE),""),"")</f>
        <v/>
      </c>
      <c r="AX43" s="41"/>
      <c r="AY43" s="41"/>
      <c r="AZ43" s="79" t="s">
        <v>2658</v>
      </c>
      <c r="BA43" s="79"/>
      <c r="BB43" s="79"/>
      <c r="BC43" s="79"/>
      <c r="BD43" s="21" t="str">
        <f t="shared" si="6"/>
        <v>[61] = {wayshrines={98,98,98,}, dlcId=DLC_BASE_GAME</v>
      </c>
      <c r="BE43" s="21" t="str">
        <f t="shared" si="7"/>
        <v>, zoneIds={283,934,41}, veteran=false</v>
      </c>
      <c r="BF43" s="21" t="str">
        <f t="shared" si="3"/>
        <v>, setType=LIBSETS_SETTYPE_DUNGEON</v>
      </c>
      <c r="BG43" s="21" t="str">
        <f t="shared" si="8"/>
        <v>, dropMechanic={LIBSETS_DROP_MECHANIC_GROUP_DUNGEON_BOSS,LIBSETS_DROP_MECHANIC_GROUP_DUNGEON_BOSS,LIBSETS_DROP_MECHANIC_GROUP_DUNGEON_BOSS}</v>
      </c>
      <c r="BH43" s="21" t="str">
        <f t="shared" si="9"/>
        <v>}, --Dreugh King Slayer / Dreughkönigsschlächter   [Fungal Grotto I, Fungal Grotto II, Stonefalls]</v>
      </c>
    </row>
    <row r="44" spans="1:60" x14ac:dyDescent="0.25">
      <c r="A44" s="12">
        <v>62</v>
      </c>
      <c r="B44" t="s">
        <v>786</v>
      </c>
      <c r="C44" t="s">
        <v>2558</v>
      </c>
      <c r="D44" s="3">
        <f t="shared" si="0"/>
        <v>62</v>
      </c>
      <c r="E44" s="57"/>
      <c r="G44" s="8" t="s">
        <v>1478</v>
      </c>
      <c r="I44" t="s">
        <v>91</v>
      </c>
      <c r="J44" t="s">
        <v>91</v>
      </c>
      <c r="K44">
        <v>48</v>
      </c>
      <c r="L44">
        <v>48</v>
      </c>
      <c r="M44">
        <v>48</v>
      </c>
      <c r="O44" s="62" t="s">
        <v>114</v>
      </c>
      <c r="Q44" s="3">
        <f>IF(AND(P44&lt;&gt;"",ISNUMBER(P44),NOT(ISNA(P44))),P44,IF(R44&lt;&gt;"",VLOOKUP(R44,'ESO zone constants'!$D$5:$H$10003,5,FALSE),""))</f>
        <v>117</v>
      </c>
      <c r="R44" t="str">
        <f>IF(AND(O44&lt;&gt;"",NOT(ISERROR(O44))),O44,
IF(AND(P44&lt;&gt;"",ISNUMBER(P44),P44&gt;0,NOT(ISNA(P44))),VLOOKUP(P44,'ESO zone constants'!$A$5:$D$10001,4,FALSE),
IF(AND(K44&lt;&gt;"",K44&gt;0,NOT(ISERROR(K44))),VLOOKUP(K44,'ESO dumped WayshrineInfo'!$K$3:$N$9996,4,FALSE),"")))</f>
        <v>Shadowfen</v>
      </c>
      <c r="T44" s="19" t="str">
        <f>IF(AND(S44&lt;&gt;"",NOT(ISERROR(S44))),S44,IF(Q44&lt;&gt;"",IF(NOT(ISERROR(VLOOKUP(Q44,'ESO Dungeon constants'!$D$3:$H$9999,5,FALSE))),VLOOKUP(Q44,'ESO Dungeon constants'!$D$3:$I$9999,6,FALSE),VLOOKUP(Q44,'ESO zone constants'!$H$3:$K$9989,4,FALSE)),""))</f>
        <v>DLC_BASE_GAME</v>
      </c>
      <c r="U44" s="3" t="str">
        <f>IF(T44&lt;&gt;"",VLOOKUP(T44,'LibSets constants'!$B$4:$C$1012,2,FALSE),"")</f>
        <v>Included in base game</v>
      </c>
      <c r="V44" s="33" t="s">
        <v>1556</v>
      </c>
      <c r="Y44" s="62"/>
      <c r="Z44" s="3">
        <f>IF(AND(G44&lt;&gt;"LIBSETS_SETTYPE_BATTLEGROUND",G44&lt;&gt;"LIBSETS_SETTYPE_SPECIAL"),
IF(AND(Y44&lt;&gt;"",ISNUMBER(Y44),NOT(ISNA(Y44))),Y44,
   IF(AND(L44&lt;&gt;"",ISNUMBER(L44),L44&gt;0,NOT(ISNA(L44))),VLOOKUP(L44,'ESO dumped WayshrineInfo'!$K$3:$L$9996,2,FALSE),"")
),"")</f>
        <v>117</v>
      </c>
      <c r="AA44" t="str">
        <f>IF(AND(Z44&lt;&gt;"",ISNUMBER(Z44),NOT(ISNA(Z44))),VLOOKUP(Z44,'ESO zone constants'!$A$5:$D$10001,4,FALSE),"")</f>
        <v>Shadowfen</v>
      </c>
      <c r="AB44" s="33" t="s">
        <v>1557</v>
      </c>
      <c r="AC44" s="41"/>
      <c r="AD44" s="41"/>
      <c r="AE44" s="41"/>
      <c r="AF44" s="3">
        <f>IF(AND(G44&lt;&gt;"LIBSETS_SETTYPE_BATTLEGROUND",G44&lt;&gt;"LIBSETS_SETTYPE_SPECIAL"),
IF(AND(AE44&lt;&gt;"",ISNUMBER(AE44),NOT(ISNA(AE44))),AE44,
   IF(AND(M44&lt;&gt;"",ISNUMBER(M44),M44&gt;0,NOT(ISNA(M44))),VLOOKUP(M44,'ESO dumped WayshrineInfo'!$K$3:$L$9996,2,FALSE),"")
),"")</f>
        <v>117</v>
      </c>
      <c r="AG44" t="str">
        <f>IF(AND(AF44&lt;&gt;"",ISNUMBER(AF44),NOT(ISNA(AF44))),VLOOKUP(AF44,'ESO zone constants'!$A$5:$D$10001,4,FALSE),"")</f>
        <v>Shadowfen</v>
      </c>
      <c r="AH44" s="42" t="s">
        <v>1558</v>
      </c>
      <c r="AI44" s="41"/>
      <c r="AJ44" s="41"/>
      <c r="AK44" s="3">
        <f>IF(AND(G44&lt;&gt;"LIBSETS_SETTYPE_BATTLEGROUND",G44&lt;&gt;"LIBSETS_SETTYPE_SPECIAL"),IF(AL44&lt;&gt;"",VLOOKUP(AL44,'ESO zone constants'!$D$5:$H$4955,5,FALSE),""),"")</f>
        <v>117</v>
      </c>
      <c r="AL44" t="s">
        <v>114</v>
      </c>
      <c r="AM44" s="33" t="s">
        <v>1559</v>
      </c>
      <c r="AN44" s="41"/>
      <c r="AO44" s="41"/>
      <c r="AP44" s="3" t="str">
        <f>IF(AND(G44&lt;&gt;"LIBSETS_SETTYPE_BATTLEGROUND",G44&lt;&gt;"LIBSETS_SETTYPE_SPECIAL"),IF(AQ44&lt;&gt;"",VLOOKUP(AQ44,'ESO zone constants'!$D$5:$H$4955,5,FALSE),""),"")</f>
        <v/>
      </c>
      <c r="AS44" s="41"/>
      <c r="AT44" s="41"/>
      <c r="AU44" s="3" t="str">
        <f>IF(AND(G44&lt;&gt;"LIBSETS_SETTYPE_BATTLEGROUND",G44&lt;&gt;"LIBSETS_SETTYPE_SPECIAL"),IF(AV44&lt;&gt;"",VLOOKUP(AV44,'ESO zone constants'!$D$5:$H$4955,5,FALSE),""),"")</f>
        <v/>
      </c>
      <c r="AX44" s="41"/>
      <c r="AY44" s="41"/>
      <c r="AZ44" s="79" t="s">
        <v>2658</v>
      </c>
      <c r="BA44" s="79"/>
      <c r="BB44" s="79"/>
      <c r="BC44" s="79"/>
      <c r="BD44" s="21" t="str">
        <f t="shared" si="6"/>
        <v>[62] = {wayshrines={48,48,48,}, dlcId=DLC_BASE_GAME</v>
      </c>
      <c r="BE44" s="21" t="str">
        <f t="shared" si="7"/>
        <v>, zoneIds={117,117,117,117}, veteran=false</v>
      </c>
      <c r="BF44" s="21" t="str">
        <f t="shared" si="3"/>
        <v>, setType=LIBSETS_SETTYPE_OVERLAND</v>
      </c>
      <c r="BG44" s="21" t="str">
        <f t="shared" si="8"/>
        <v>, dropMechanic={LIBSETS_DROP_MECHANIC_OVERLAND_BOSS_DELVE,LIBSETS_DROP_MECHANIC_OVERLAND_WORLDBOSS,LIBSETS_DROP_MECHANIC_OVERLAND_BOSS_PUBLIC_DUNGEON,LIBSETS_DROP_MECHANIC_OVERLAND_CHEST}</v>
      </c>
      <c r="BH44" s="21" t="str">
        <f t="shared" si="9"/>
        <v>}, --Hatchling\'s Shell / Schlüpflingspanzer   [Shadowfen, Shadowfen, Shadowfen, Shadowfen]</v>
      </c>
    </row>
    <row r="45" spans="1:60" x14ac:dyDescent="0.25">
      <c r="A45" s="12">
        <v>63</v>
      </c>
      <c r="B45" t="s">
        <v>787</v>
      </c>
      <c r="C45" t="s">
        <v>788</v>
      </c>
      <c r="D45" s="3">
        <f t="shared" si="0"/>
        <v>63</v>
      </c>
      <c r="E45" s="57"/>
      <c r="G45" s="8" t="s">
        <v>1473</v>
      </c>
      <c r="I45" t="s">
        <v>91</v>
      </c>
      <c r="J45" t="s">
        <v>91</v>
      </c>
      <c r="K45">
        <v>-1</v>
      </c>
      <c r="L45">
        <v>-1</v>
      </c>
      <c r="M45">
        <v>-1</v>
      </c>
      <c r="O45" s="62" t="s">
        <v>125</v>
      </c>
      <c r="Q45" s="3">
        <f>IF(AND(P45&lt;&gt;"",ISNUMBER(P45),NOT(ISNA(P45))),P45,IF(R45&lt;&gt;"",VLOOKUP(R45,'ESO zone constants'!$D$5:$H$10003,5,FALSE),""))</f>
        <v>181</v>
      </c>
      <c r="R45" t="str">
        <f>IF(AND(O45&lt;&gt;"",NOT(ISERROR(O45))),O45,
IF(AND(P45&lt;&gt;"",ISNUMBER(P45),P45&gt;0,NOT(ISNA(P45))),VLOOKUP(P45,'ESO zone constants'!$A$5:$D$10001,4,FALSE),
IF(AND(K45&lt;&gt;"",K45&gt;0,NOT(ISERROR(K45))),VLOOKUP(K45,'ESO dumped WayshrineInfo'!$K$3:$N$9996,4,FALSE),"")))</f>
        <v>Cyrodiil</v>
      </c>
      <c r="T45" s="19" t="str">
        <f>IF(AND(S45&lt;&gt;"",NOT(ISERROR(S45))),S45,IF(Q45&lt;&gt;"",IF(NOT(ISERROR(VLOOKUP(Q45,'ESO Dungeon constants'!$D$3:$H$9999,5,FALSE))),VLOOKUP(Q45,'ESO Dungeon constants'!$D$3:$I$9999,6,FALSE),VLOOKUP(Q45,'ESO zone constants'!$H$3:$K$9989,4,FALSE)),""))</f>
        <v>DLC_BASE_GAME</v>
      </c>
      <c r="U45" s="3" t="str">
        <f>IF(T45&lt;&gt;"",VLOOKUP(T45,'LibSets constants'!$B$4:$C$1012,2,FALSE),"")</f>
        <v>Included in base game</v>
      </c>
      <c r="V45" s="33" t="s">
        <v>1531</v>
      </c>
      <c r="W45" s="3" t="str">
        <f>IF(V45&lt;&gt;"",IF(V45&lt;&gt;"LIBSETS_DROP_MECHANIC_MONSTER_NAME",VLOOKUP(V45,'LibSets constants'!$I$4:$L$1012,3,FALSE),""),"")</f>
        <v>City Vlastarus (quartermaster)</v>
      </c>
      <c r="X45" s="3" t="str">
        <f>IF(V45&lt;&gt;"",IF(V45&lt;&gt;"LIBSETS_DROP_MECHANIC_MONSTER_NAME",VLOOKUP(V45,'LibSets constants'!$I$4:$L$1012,4,FALSE),""),"")</f>
        <v>Stadt Vlastarus (Quartiermeister)</v>
      </c>
      <c r="Y45" s="62">
        <v>181</v>
      </c>
      <c r="Z45" s="3">
        <f>IF(AND(G45&lt;&gt;"LIBSETS_SETTYPE_BATTLEGROUND",G45&lt;&gt;"LIBSETS_SETTYPE_SPECIAL"),
IF(AND(Y45&lt;&gt;"",ISNUMBER(Y45),NOT(ISNA(Y45))),Y45,
   IF(AND(L45&lt;&gt;"",ISNUMBER(L45),L45&gt;0,NOT(ISNA(L45))),VLOOKUP(L45,'ESO dumped WayshrineInfo'!$K$3:$L$9996,2,FALSE),"")
),"")</f>
        <v>181</v>
      </c>
      <c r="AA45" t="str">
        <f>IF(AND(Z45&lt;&gt;"",ISNUMBER(Z45),NOT(ISNA(Z45))),VLOOKUP(Z45,'ESO zone constants'!$A$5:$D$10001,4,FALSE),"")</f>
        <v>Cyrodiil</v>
      </c>
      <c r="AB45" s="33" t="s">
        <v>3807</v>
      </c>
      <c r="AC45" s="41" t="str">
        <f>IF(AB45&lt;&gt;"",IF(AB45&lt;&gt;"LIBSETS_DROP_MECHANIC_MONSTER_NAME",VLOOKUP(AB45,'LibSets constants'!$I$4:$L$1012,3,FALSE),""),"")</f>
        <v>Cyrodiil board missions</v>
      </c>
      <c r="AD45" s="41" t="str">
        <f>IF(AB45&lt;&gt;"",IF(AB45&lt;&gt;"LIBSETS_DROP_MECHANIC_MONSTER_NAME",VLOOKUP(AB45,'LibSets constants'!$I$4:$L$1012,4,FALSE),""),"")</f>
        <v>Cyrodiil Auftragstafeln</v>
      </c>
      <c r="AE45" s="62">
        <v>181</v>
      </c>
      <c r="AF45" s="3">
        <f>IF(AND(G45&lt;&gt;"LIBSETS_SETTYPE_BATTLEGROUND",G45&lt;&gt;"LIBSETS_SETTYPE_SPECIAL"),
IF(AND(AE45&lt;&gt;"",ISNUMBER(AE45),NOT(ISNA(AE45))),AE45,
   IF(AND(M45&lt;&gt;"",ISNUMBER(M45),M45&gt;0,NOT(ISNA(M45))),VLOOKUP(M45,'ESO dumped WayshrineInfo'!$K$3:$L$9996,2,FALSE),"")
),"")</f>
        <v>181</v>
      </c>
      <c r="AG45" t="str">
        <f>IF(AND(AF45&lt;&gt;"",ISNUMBER(AF45),NOT(ISNA(AF45))),VLOOKUP(AF45,'ESO zone constants'!$A$5:$D$10001,4,FALSE),"")</f>
        <v>Cyrodiil</v>
      </c>
      <c r="AH45" s="33" t="s">
        <v>2784</v>
      </c>
      <c r="AI45" s="3" t="str">
        <f>IF(AH45&lt;&gt;"",IF(AH45&lt;&gt;"LIBSETS_DROP_MECHANIC_MONSTER_NAME",VLOOKUP(AH45,'LibSets constants'!$I$4:$L$1012,3,FALSE),""),"")</f>
        <v>Alliance points elite gear lockbox merchant, Cyrodiil</v>
      </c>
      <c r="AJ45" s="3" t="str">
        <f>IF(AH45&lt;&gt;"",IF(AH45&lt;&gt;"LIBSETS_DROP_MECHANIC_MONSTER_NAME",VLOOKUP(AH45,'LibSets constants'!$I$4:$L$1012,4,FALSE),""),"")</f>
        <v>Allianzpunkte Elite Gear Box Händler, Cyrodiil</v>
      </c>
      <c r="AK45" s="3">
        <f>IF(AND(G45&lt;&gt;"LIBSETS_SETTYPE_BATTLEGROUND",G45&lt;&gt;"LIBSETS_SETTYPE_SPECIAL"),IF(AL45&lt;&gt;"",VLOOKUP(AL45,'ESO zone constants'!$D$5:$H$4955,5,FALSE),""),"")</f>
        <v>181</v>
      </c>
      <c r="AL45" t="s">
        <v>125</v>
      </c>
      <c r="AM45" s="33" t="s">
        <v>3810</v>
      </c>
      <c r="AN45" s="3" t="str">
        <f>IF(AM45&lt;&gt;"",IF(AM45&lt;&gt;"LIBSETS_DROP_MECHANIC_MONSTER_NAME",VLOOKUP(AM45,'LibSets constants'!$I$4:$L$1012,3,FALSE),""),"")</f>
        <v>Cyrodiil: City Cheydinhal / Weynon Priory, Chorrol</v>
      </c>
      <c r="AO45" s="3" t="str">
        <f>IF(AM45&lt;&gt;"",IF(AM45&lt;&gt;"LIBSETS_DROP_MECHANIC_MONSTER_NAME",VLOOKUP(AM45,'LibSets constants'!$I$4:$L$1012,4,FALSE),""),"")</f>
        <v>Cyrodiil: Stadt Cheydinhal / Weynon Priorei, bei Chorrol</v>
      </c>
      <c r="AP45" s="3">
        <f>IF(AND(G45&lt;&gt;"LIBSETS_SETTYPE_BATTLEGROUND",G45&lt;&gt;"LIBSETS_SETTYPE_SPECIAL"),IF(AQ45&lt;&gt;"",VLOOKUP(AQ45,'ESO zone constants'!$D$5:$H$4955,5,FALSE),""),"")</f>
        <v>181</v>
      </c>
      <c r="AQ45" t="s">
        <v>125</v>
      </c>
      <c r="AR45" s="33" t="s">
        <v>1556</v>
      </c>
      <c r="AS45" s="3" t="str">
        <f>IF(AR45&lt;&gt;"",IF(AR45&lt;&gt;"LIBSETS_DROP_MECHANIC_MONSTER_NAME",VLOOKUP(AR45,'LibSets constants'!$I$4:$L$1012,3,FALSE),""),"")</f>
        <v>Delve bosses have a chance to drop a waist or feet.</v>
      </c>
      <c r="AT45" s="3" t="str">
        <f>IF(AR45&lt;&gt;"",IF(AR45&lt;&gt;"LIBSETS_DROP_MECHANIC_MONSTER_NAME",VLOOKUP(AR45,'LibSets constants'!$I$4:$L$1012,4,FALSE),""),"")</f>
        <v>Bosse in Gewölben haben die Chance, eine Taille oder Füße fallen zu lassen.</v>
      </c>
      <c r="AU45" s="3">
        <f>IF(AND(G45&lt;&gt;"LIBSETS_SETTYPE_BATTLEGROUND",G45&lt;&gt;"LIBSETS_SETTYPE_SPECIAL"),IF(AV45&lt;&gt;"",VLOOKUP(AV45,'ESO zone constants'!$D$5:$H$4955,5,FALSE),""),"")</f>
        <v>181</v>
      </c>
      <c r="AV45" t="s">
        <v>125</v>
      </c>
      <c r="AW45" s="33" t="s">
        <v>3282</v>
      </c>
      <c r="AX45" s="3" t="str">
        <f>IF(AW45&lt;&gt;"",IF(AW45&lt;&gt;"LIBSETS_DROP_MECHANIC_MONSTER_NAME",VLOOKUP(AW45,'LibSets constants'!$I$4:$L$1012,3,FALSE),""),"")</f>
        <v>Rewards of dolmen, harrowstorms or magical anomalies</v>
      </c>
      <c r="AY45" s="3" t="str">
        <f>IF(AW45&lt;&gt;"",IF(AW45&lt;&gt;"LIBSETS_DROP_MECHANIC_MONSTER_NAME",VLOOKUP(AW45,'LibSets constants'!$I$4:$L$1012,4,FALSE),""),"")</f>
        <v>Belohnung von Ankern, Gramstürmen oder Magischen Anomalien</v>
      </c>
      <c r="AZ45" s="79" t="s">
        <v>2658</v>
      </c>
      <c r="BA45" s="79"/>
      <c r="BB45" s="79"/>
      <c r="BC45" s="79"/>
      <c r="BD45" s="21" t="str">
        <f t="shared" si="6"/>
        <v>[63] = {wayshrines={-1,-1,-1,}, dlcId=DLC_BASE_GAME</v>
      </c>
      <c r="BE45" s="21" t="str">
        <f t="shared" si="7"/>
        <v>, zoneIds={181,181,181,181,181,181}, veteran=false</v>
      </c>
      <c r="BF45" s="21" t="str">
        <f t="shared" si="3"/>
        <v>, setType=LIBSETS_SETTYPE_CYRODIIL</v>
      </c>
      <c r="BG45" s="21" t="str">
        <f t="shared" si="8"/>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45" s="21" t="str">
        <f t="shared" si="9"/>
        <v>}, --The Juggernaut / Koloss   [Cyrodiil, Cyrodiil, Cyrodiil, Cyrodiil, Cyrodiil, Cyrodiil]</v>
      </c>
    </row>
    <row r="46" spans="1:60" x14ac:dyDescent="0.25">
      <c r="A46" s="12">
        <v>64</v>
      </c>
      <c r="B46" t="s">
        <v>789</v>
      </c>
      <c r="C46" t="s">
        <v>2559</v>
      </c>
      <c r="D46" s="3">
        <f t="shared" si="0"/>
        <v>64</v>
      </c>
      <c r="E46" s="57"/>
      <c r="G46" s="8" t="s">
        <v>1478</v>
      </c>
      <c r="I46" t="s">
        <v>91</v>
      </c>
      <c r="J46" t="s">
        <v>91</v>
      </c>
      <c r="K46">
        <v>143</v>
      </c>
      <c r="L46">
        <v>143</v>
      </c>
      <c r="M46">
        <v>143</v>
      </c>
      <c r="O46" s="62" t="s">
        <v>113</v>
      </c>
      <c r="Q46" s="3">
        <f>IF(AND(P46&lt;&gt;"",ISNUMBER(P46),NOT(ISNA(P46))),P46,IF(R46&lt;&gt;"",VLOOKUP(R46,'ESO zone constants'!$D$5:$H$10003,5,FALSE),""))</f>
        <v>108</v>
      </c>
      <c r="R46" t="str">
        <f>IF(AND(O46&lt;&gt;"",NOT(ISERROR(O46))),O46,
IF(AND(P46&lt;&gt;"",ISNUMBER(P46),P46&gt;0,NOT(ISNA(P46))),VLOOKUP(P46,'ESO zone constants'!$A$5:$D$10001,4,FALSE),
IF(AND(K46&lt;&gt;"",K46&gt;0,NOT(ISERROR(K46))),VLOOKUP(K46,'ESO dumped WayshrineInfo'!$K$3:$N$9996,4,FALSE),"")))</f>
        <v>Greenshade</v>
      </c>
      <c r="T46" s="19" t="str">
        <f>IF(AND(S46&lt;&gt;"",NOT(ISERROR(S46))),S46,IF(Q46&lt;&gt;"",IF(NOT(ISERROR(VLOOKUP(Q46,'ESO Dungeon constants'!$D$3:$H$9999,5,FALSE))),VLOOKUP(Q46,'ESO Dungeon constants'!$D$3:$I$9999,6,FALSE),VLOOKUP(Q46,'ESO zone constants'!$H$3:$K$9989,4,FALSE)),""))</f>
        <v>DLC_BASE_GAME</v>
      </c>
      <c r="U46" s="3" t="str">
        <f>IF(T46&lt;&gt;"",VLOOKUP(T46,'LibSets constants'!$B$4:$C$1012,2,FALSE),"")</f>
        <v>Included in base game</v>
      </c>
      <c r="V46" s="33" t="s">
        <v>1556</v>
      </c>
      <c r="Y46" s="62"/>
      <c r="Z46" s="3">
        <f>IF(AND(G46&lt;&gt;"LIBSETS_SETTYPE_BATTLEGROUND",G46&lt;&gt;"LIBSETS_SETTYPE_SPECIAL"),
IF(AND(Y46&lt;&gt;"",ISNUMBER(Y46),NOT(ISNA(Y46))),Y46,
   IF(AND(L46&lt;&gt;"",ISNUMBER(L46),L46&gt;0,NOT(ISNA(L46))),VLOOKUP(L46,'ESO dumped WayshrineInfo'!$K$3:$L$9996,2,FALSE),"")
),"")</f>
        <v>108</v>
      </c>
      <c r="AA46" t="str">
        <f>IF(AND(Z46&lt;&gt;"",ISNUMBER(Z46),NOT(ISNA(Z46))),VLOOKUP(Z46,'ESO zone constants'!$A$5:$D$10001,4,FALSE),"")</f>
        <v>Greenshade</v>
      </c>
      <c r="AB46" s="33" t="s">
        <v>1557</v>
      </c>
      <c r="AC46" s="41"/>
      <c r="AD46" s="41"/>
      <c r="AE46" s="41"/>
      <c r="AF46" s="3">
        <f>IF(AND(G46&lt;&gt;"LIBSETS_SETTYPE_BATTLEGROUND",G46&lt;&gt;"LIBSETS_SETTYPE_SPECIAL"),
IF(AND(AE46&lt;&gt;"",ISNUMBER(AE46),NOT(ISNA(AE46))),AE46,
   IF(AND(M46&lt;&gt;"",ISNUMBER(M46),M46&gt;0,NOT(ISNA(M46))),VLOOKUP(M46,'ESO dumped WayshrineInfo'!$K$3:$L$9996,2,FALSE),"")
),"")</f>
        <v>108</v>
      </c>
      <c r="AG46" t="str">
        <f>IF(AND(AF46&lt;&gt;"",ISNUMBER(AF46),NOT(ISNA(AF46))),VLOOKUP(AF46,'ESO zone constants'!$A$5:$D$10001,4,FALSE),"")</f>
        <v>Greenshade</v>
      </c>
      <c r="AH46" s="42" t="s">
        <v>1558</v>
      </c>
      <c r="AI46" s="41"/>
      <c r="AJ46" s="41"/>
      <c r="AK46" s="3">
        <f>IF(AND(G46&lt;&gt;"LIBSETS_SETTYPE_BATTLEGROUND",G46&lt;&gt;"LIBSETS_SETTYPE_SPECIAL"),IF(AL46&lt;&gt;"",VLOOKUP(AL46,'ESO zone constants'!$D$5:$H$4955,5,FALSE),""),"")</f>
        <v>108</v>
      </c>
      <c r="AL46" t="s">
        <v>113</v>
      </c>
      <c r="AM46" s="33" t="s">
        <v>1559</v>
      </c>
      <c r="AN46" s="41"/>
      <c r="AO46" s="41"/>
      <c r="AP46" s="3" t="str">
        <f>IF(AND(G46&lt;&gt;"LIBSETS_SETTYPE_BATTLEGROUND",G46&lt;&gt;"LIBSETS_SETTYPE_SPECIAL"),IF(AQ46&lt;&gt;"",VLOOKUP(AQ46,'ESO zone constants'!$D$5:$H$4955,5,FALSE),""),"")</f>
        <v/>
      </c>
      <c r="AS46" s="41"/>
      <c r="AT46" s="41"/>
      <c r="AU46" s="3" t="str">
        <f>IF(AND(G46&lt;&gt;"LIBSETS_SETTYPE_BATTLEGROUND",G46&lt;&gt;"LIBSETS_SETTYPE_SPECIAL"),IF(AV46&lt;&gt;"",VLOOKUP(AV46,'ESO zone constants'!$D$5:$H$4955,5,FALSE),""),"")</f>
        <v/>
      </c>
      <c r="AX46" s="41"/>
      <c r="AY46" s="41"/>
      <c r="AZ46" s="79" t="s">
        <v>2658</v>
      </c>
      <c r="BA46" s="79"/>
      <c r="BB46" s="79"/>
      <c r="BC46" s="79"/>
      <c r="BD46" s="21" t="str">
        <f t="shared" si="6"/>
        <v>[64] = {wayshrines={143,143,143,}, dlcId=DLC_BASE_GAME</v>
      </c>
      <c r="BE46" s="21" t="str">
        <f t="shared" si="7"/>
        <v>, zoneIds={108,108,108,108}, veteran=false</v>
      </c>
      <c r="BF46" s="21" t="str">
        <f t="shared" si="3"/>
        <v>, setType=LIBSETS_SETTYPE_OVERLAND</v>
      </c>
      <c r="BG46" s="21" t="str">
        <f t="shared" si="8"/>
        <v>, dropMechanic={LIBSETS_DROP_MECHANIC_OVERLAND_BOSS_DELVE,LIBSETS_DROP_MECHANIC_OVERLAND_WORLDBOSS,LIBSETS_DROP_MECHANIC_OVERLAND_BOSS_PUBLIC_DUNGEON,LIBSETS_DROP_MECHANIC_OVERLAND_CHEST}</v>
      </c>
      <c r="BH46" s="21" t="str">
        <f t="shared" si="9"/>
        <v>}, --Shadow Dancer\'s Raiment / Kleidung des Schattentänzers   [Greenshade, Greenshade, Greenshade, Greenshade]</v>
      </c>
    </row>
    <row r="47" spans="1:60" x14ac:dyDescent="0.25">
      <c r="A47" s="12">
        <v>65</v>
      </c>
      <c r="B47" t="s">
        <v>790</v>
      </c>
      <c r="C47" t="s">
        <v>2560</v>
      </c>
      <c r="D47" s="3">
        <f t="shared" si="0"/>
        <v>65</v>
      </c>
      <c r="E47" s="57"/>
      <c r="G47" s="8" t="s">
        <v>1478</v>
      </c>
      <c r="I47" t="s">
        <v>91</v>
      </c>
      <c r="J47" t="s">
        <v>91</v>
      </c>
      <c r="K47">
        <v>62</v>
      </c>
      <c r="L47">
        <v>62</v>
      </c>
      <c r="M47">
        <v>62</v>
      </c>
      <c r="O47" s="62" t="s">
        <v>103</v>
      </c>
      <c r="Q47" s="3">
        <f>IF(AND(P47&lt;&gt;"",ISNUMBER(P47),NOT(ISNA(P47))),P47,IF(R47&lt;&gt;"",VLOOKUP(R47,'ESO zone constants'!$D$5:$H$10003,5,FALSE),""))</f>
        <v>3</v>
      </c>
      <c r="R47" t="str">
        <f>IF(AND(O47&lt;&gt;"",NOT(ISERROR(O47))),O47,
IF(AND(P47&lt;&gt;"",ISNUMBER(P47),P47&gt;0,NOT(ISNA(P47))),VLOOKUP(P47,'ESO zone constants'!$A$5:$D$10001,4,FALSE),
IF(AND(K47&lt;&gt;"",K47&gt;0,NOT(ISERROR(K47))),VLOOKUP(K47,'ESO dumped WayshrineInfo'!$K$3:$N$9996,4,FALSE),"")))</f>
        <v>Glenumbra</v>
      </c>
      <c r="T47" s="19" t="str">
        <f>IF(AND(S47&lt;&gt;"",NOT(ISERROR(S47))),S47,IF(Q47&lt;&gt;"",IF(NOT(ISERROR(VLOOKUP(Q47,'ESO Dungeon constants'!$D$3:$H$9999,5,FALSE))),VLOOKUP(Q47,'ESO Dungeon constants'!$D$3:$I$9999,6,FALSE),VLOOKUP(Q47,'ESO zone constants'!$H$3:$K$9989,4,FALSE)),""))</f>
        <v>DLC_BASE_GAME</v>
      </c>
      <c r="U47" s="3" t="str">
        <f>IF(T47&lt;&gt;"",VLOOKUP(T47,'LibSets constants'!$B$4:$C$1012,2,FALSE),"")</f>
        <v>Included in base game</v>
      </c>
      <c r="V47" s="33" t="s">
        <v>1556</v>
      </c>
      <c r="Y47" s="62"/>
      <c r="Z47" s="3">
        <f>IF(AND(G47&lt;&gt;"LIBSETS_SETTYPE_BATTLEGROUND",G47&lt;&gt;"LIBSETS_SETTYPE_SPECIAL"),
IF(AND(Y47&lt;&gt;"",ISNUMBER(Y47),NOT(ISNA(Y47))),Y47,
   IF(AND(L47&lt;&gt;"",ISNUMBER(L47),L47&gt;0,NOT(ISNA(L47))),VLOOKUP(L47,'ESO dumped WayshrineInfo'!$K$3:$L$9996,2,FALSE),"")
),"")</f>
        <v>3</v>
      </c>
      <c r="AA47" t="str">
        <f>IF(AND(Z47&lt;&gt;"",ISNUMBER(Z47),NOT(ISNA(Z47))),VLOOKUP(Z47,'ESO zone constants'!$A$5:$D$10001,4,FALSE),"")</f>
        <v>Glenumbra</v>
      </c>
      <c r="AB47" s="33" t="s">
        <v>1557</v>
      </c>
      <c r="AC47" s="41"/>
      <c r="AD47" s="41"/>
      <c r="AE47" s="41"/>
      <c r="AF47" s="3">
        <f>IF(AND(G47&lt;&gt;"LIBSETS_SETTYPE_BATTLEGROUND",G47&lt;&gt;"LIBSETS_SETTYPE_SPECIAL"),
IF(AND(AE47&lt;&gt;"",ISNUMBER(AE47),NOT(ISNA(AE47))),AE47,
   IF(AND(M47&lt;&gt;"",ISNUMBER(M47),M47&gt;0,NOT(ISNA(M47))),VLOOKUP(M47,'ESO dumped WayshrineInfo'!$K$3:$L$9996,2,FALSE),"")
),"")</f>
        <v>3</v>
      </c>
      <c r="AG47" t="str">
        <f>IF(AND(AF47&lt;&gt;"",ISNUMBER(AF47),NOT(ISNA(AF47))),VLOOKUP(AF47,'ESO zone constants'!$A$5:$D$10001,4,FALSE),"")</f>
        <v>Glenumbra</v>
      </c>
      <c r="AH47" s="42" t="s">
        <v>1558</v>
      </c>
      <c r="AI47" s="41"/>
      <c r="AJ47" s="41"/>
      <c r="AK47" s="3">
        <f>IF(AND(G47&lt;&gt;"LIBSETS_SETTYPE_BATTLEGROUND",G47&lt;&gt;"LIBSETS_SETTYPE_SPECIAL"),IF(AL47&lt;&gt;"",VLOOKUP(AL47,'ESO zone constants'!$D$5:$H$4955,5,FALSE),""),"")</f>
        <v>3</v>
      </c>
      <c r="AL47" t="s">
        <v>103</v>
      </c>
      <c r="AM47" s="33" t="s">
        <v>1559</v>
      </c>
      <c r="AN47" s="41"/>
      <c r="AO47" s="41"/>
      <c r="AP47" s="3" t="str">
        <f>IF(AND(G47&lt;&gt;"LIBSETS_SETTYPE_BATTLEGROUND",G47&lt;&gt;"LIBSETS_SETTYPE_SPECIAL"),IF(AQ47&lt;&gt;"",VLOOKUP(AQ47,'ESO zone constants'!$D$5:$H$4955,5,FALSE),""),"")</f>
        <v/>
      </c>
      <c r="AS47" s="41"/>
      <c r="AT47" s="41"/>
      <c r="AU47" s="3" t="str">
        <f>IF(AND(G47&lt;&gt;"LIBSETS_SETTYPE_BATTLEGROUND",G47&lt;&gt;"LIBSETS_SETTYPE_SPECIAL"),IF(AV47&lt;&gt;"",VLOOKUP(AV47,'ESO zone constants'!$D$5:$H$4955,5,FALSE),""),"")</f>
        <v/>
      </c>
      <c r="AX47" s="41"/>
      <c r="AY47" s="41"/>
      <c r="AZ47" s="79" t="s">
        <v>2658</v>
      </c>
      <c r="BA47" s="79"/>
      <c r="BB47" s="79"/>
      <c r="BC47" s="79"/>
      <c r="BD47" s="21" t="str">
        <f t="shared" si="6"/>
        <v>[65] = {wayshrines={62,62,62,}, dlcId=DLC_BASE_GAME</v>
      </c>
      <c r="BE47" s="21" t="str">
        <f t="shared" si="7"/>
        <v>, zoneIds={3,3,3,3}, veteran=false</v>
      </c>
      <c r="BF47" s="21" t="str">
        <f t="shared" si="3"/>
        <v>, setType=LIBSETS_SETTYPE_OVERLAND</v>
      </c>
      <c r="BG47" s="21" t="str">
        <f t="shared" si="8"/>
        <v>, dropMechanic={LIBSETS_DROP_MECHANIC_OVERLAND_BOSS_DELVE,LIBSETS_DROP_MECHANIC_OVERLAND_WORLDBOSS,LIBSETS_DROP_MECHANIC_OVERLAND_BOSS_PUBLIC_DUNGEON,LIBSETS_DROP_MECHANIC_OVERLAND_CHEST}</v>
      </c>
      <c r="BH47" s="21" t="str">
        <f t="shared" si="9"/>
        <v>}, --Bloodthorn\'s Touch / Spur eines Blutdorns   [Glenumbra, Glenumbra, Glenumbra, Glenumbra]</v>
      </c>
    </row>
    <row r="48" spans="1:60" x14ac:dyDescent="0.25">
      <c r="A48" s="12">
        <v>66</v>
      </c>
      <c r="B48" t="s">
        <v>791</v>
      </c>
      <c r="C48" t="s">
        <v>792</v>
      </c>
      <c r="D48" s="3">
        <f t="shared" si="0"/>
        <v>66</v>
      </c>
      <c r="E48" s="57"/>
      <c r="G48" s="8" t="s">
        <v>1478</v>
      </c>
      <c r="I48" t="s">
        <v>91</v>
      </c>
      <c r="J48" t="s">
        <v>91</v>
      </c>
      <c r="K48">
        <v>48</v>
      </c>
      <c r="L48">
        <v>48</v>
      </c>
      <c r="M48">
        <v>48</v>
      </c>
      <c r="O48" s="62" t="s">
        <v>114</v>
      </c>
      <c r="Q48" s="3">
        <f>IF(AND(P48&lt;&gt;"",ISNUMBER(P48),NOT(ISNA(P48))),P48,IF(R48&lt;&gt;"",VLOOKUP(R48,'ESO zone constants'!$D$5:$H$10003,5,FALSE),""))</f>
        <v>117</v>
      </c>
      <c r="R48" t="str">
        <f>IF(AND(O48&lt;&gt;"",NOT(ISERROR(O48))),O48,
IF(AND(P48&lt;&gt;"",ISNUMBER(P48),P48&gt;0,NOT(ISNA(P48))),VLOOKUP(P48,'ESO zone constants'!$A$5:$D$10001,4,FALSE),
IF(AND(K48&lt;&gt;"",K48&gt;0,NOT(ISERROR(K48))),VLOOKUP(K48,'ESO dumped WayshrineInfo'!$K$3:$N$9996,4,FALSE),"")))</f>
        <v>Shadowfen</v>
      </c>
      <c r="T48" s="19" t="str">
        <f>IF(AND(S48&lt;&gt;"",NOT(ISERROR(S48))),S48,IF(Q48&lt;&gt;"",IF(NOT(ISERROR(VLOOKUP(Q48,'ESO Dungeon constants'!$D$3:$H$9999,5,FALSE))),VLOOKUP(Q48,'ESO Dungeon constants'!$D$3:$I$9999,6,FALSE),VLOOKUP(Q48,'ESO zone constants'!$H$3:$K$9989,4,FALSE)),""))</f>
        <v>DLC_BASE_GAME</v>
      </c>
      <c r="U48" s="3" t="str">
        <f>IF(T48&lt;&gt;"",VLOOKUP(T48,'LibSets constants'!$B$4:$C$1012,2,FALSE),"")</f>
        <v>Included in base game</v>
      </c>
      <c r="V48" s="33" t="s">
        <v>1556</v>
      </c>
      <c r="Y48" s="62"/>
      <c r="Z48" s="3">
        <f>IF(AND(G48&lt;&gt;"LIBSETS_SETTYPE_BATTLEGROUND",G48&lt;&gt;"LIBSETS_SETTYPE_SPECIAL"),
IF(AND(Y48&lt;&gt;"",ISNUMBER(Y48),NOT(ISNA(Y48))),Y48,
   IF(AND(L48&lt;&gt;"",ISNUMBER(L48),L48&gt;0,NOT(ISNA(L48))),VLOOKUP(L48,'ESO dumped WayshrineInfo'!$K$3:$L$9996,2,FALSE),"")
),"")</f>
        <v>117</v>
      </c>
      <c r="AA48" t="str">
        <f>IF(AND(Z48&lt;&gt;"",ISNUMBER(Z48),NOT(ISNA(Z48))),VLOOKUP(Z48,'ESO zone constants'!$A$5:$D$10001,4,FALSE),"")</f>
        <v>Shadowfen</v>
      </c>
      <c r="AB48" s="33" t="s">
        <v>1557</v>
      </c>
      <c r="AC48" s="41"/>
      <c r="AD48" s="41"/>
      <c r="AE48" s="41"/>
      <c r="AF48" s="3">
        <f>IF(AND(G48&lt;&gt;"LIBSETS_SETTYPE_BATTLEGROUND",G48&lt;&gt;"LIBSETS_SETTYPE_SPECIAL"),
IF(AND(AE48&lt;&gt;"",ISNUMBER(AE48),NOT(ISNA(AE48))),AE48,
   IF(AND(M48&lt;&gt;"",ISNUMBER(M48),M48&gt;0,NOT(ISNA(M48))),VLOOKUP(M48,'ESO dumped WayshrineInfo'!$K$3:$L$9996,2,FALSE),"")
),"")</f>
        <v>117</v>
      </c>
      <c r="AG48" t="str">
        <f>IF(AND(AF48&lt;&gt;"",ISNUMBER(AF48),NOT(ISNA(AF48))),VLOOKUP(AF48,'ESO zone constants'!$A$5:$D$10001,4,FALSE),"")</f>
        <v>Shadowfen</v>
      </c>
      <c r="AH48" s="42" t="s">
        <v>1558</v>
      </c>
      <c r="AI48" s="41"/>
      <c r="AJ48" s="41"/>
      <c r="AK48" s="3">
        <f>IF(AND(G48&lt;&gt;"LIBSETS_SETTYPE_BATTLEGROUND",G48&lt;&gt;"LIBSETS_SETTYPE_SPECIAL"),IF(AL48&lt;&gt;"",VLOOKUP(AL48,'ESO zone constants'!$D$5:$H$4955,5,FALSE),""),"")</f>
        <v>117</v>
      </c>
      <c r="AL48" t="s">
        <v>114</v>
      </c>
      <c r="AM48" s="33" t="s">
        <v>1559</v>
      </c>
      <c r="AN48" s="41"/>
      <c r="AO48" s="41"/>
      <c r="AP48" s="3" t="str">
        <f>IF(AND(G48&lt;&gt;"LIBSETS_SETTYPE_BATTLEGROUND",G48&lt;&gt;"LIBSETS_SETTYPE_SPECIAL"),IF(AQ48&lt;&gt;"",VLOOKUP(AQ48,'ESO zone constants'!$D$5:$H$4955,5,FALSE),""),"")</f>
        <v/>
      </c>
      <c r="AS48" s="41"/>
      <c r="AT48" s="41"/>
      <c r="AU48" s="3" t="str">
        <f>IF(AND(G48&lt;&gt;"LIBSETS_SETTYPE_BATTLEGROUND",G48&lt;&gt;"LIBSETS_SETTYPE_SPECIAL"),IF(AV48&lt;&gt;"",VLOOKUP(AV48,'ESO zone constants'!$D$5:$H$4955,5,FALSE),""),"")</f>
        <v/>
      </c>
      <c r="AX48" s="41"/>
      <c r="AY48" s="41"/>
      <c r="AZ48" s="79" t="s">
        <v>2658</v>
      </c>
      <c r="BA48" s="79"/>
      <c r="BB48" s="79"/>
      <c r="BC48" s="79"/>
      <c r="BD48" s="21" t="str">
        <f t="shared" si="6"/>
        <v>[66] = {wayshrines={48,48,48,}, dlcId=DLC_BASE_GAME</v>
      </c>
      <c r="BE48" s="21" t="str">
        <f t="shared" si="7"/>
        <v>, zoneIds={117,117,117,117}, veteran=false</v>
      </c>
      <c r="BF48" s="21" t="str">
        <f t="shared" si="3"/>
        <v>, setType=LIBSETS_SETTYPE_OVERLAND</v>
      </c>
      <c r="BG48" s="21" t="str">
        <f t="shared" si="8"/>
        <v>, dropMechanic={LIBSETS_DROP_MECHANIC_OVERLAND_BOSS_DELVE,LIBSETS_DROP_MECHANIC_OVERLAND_WORLDBOSS,LIBSETS_DROP_MECHANIC_OVERLAND_BOSS_PUBLIC_DUNGEON,LIBSETS_DROP_MECHANIC_OVERLAND_CHEST}</v>
      </c>
      <c r="BH48" s="21" t="str">
        <f t="shared" si="9"/>
        <v>}, --Robes of the Hist / Roben des Hist   [Shadowfen, Shadowfen, Shadowfen, Shadowfen]</v>
      </c>
    </row>
    <row r="49" spans="1:60" x14ac:dyDescent="0.25">
      <c r="A49" s="12">
        <v>67</v>
      </c>
      <c r="B49" t="s">
        <v>793</v>
      </c>
      <c r="C49" t="s">
        <v>794</v>
      </c>
      <c r="D49" s="3">
        <f t="shared" si="0"/>
        <v>67</v>
      </c>
      <c r="E49" s="57"/>
      <c r="G49" s="8" t="s">
        <v>1473</v>
      </c>
      <c r="I49" t="s">
        <v>91</v>
      </c>
      <c r="J49" t="s">
        <v>91</v>
      </c>
      <c r="K49">
        <v>-1</v>
      </c>
      <c r="L49">
        <v>-1</v>
      </c>
      <c r="M49">
        <v>-1</v>
      </c>
      <c r="O49" s="62" t="s">
        <v>125</v>
      </c>
      <c r="Q49" s="3">
        <f>IF(AND(P49&lt;&gt;"",ISNUMBER(P49),NOT(ISNA(P49))),P49,IF(R49&lt;&gt;"",VLOOKUP(R49,'ESO zone constants'!$D$5:$H$10003,5,FALSE),""))</f>
        <v>181</v>
      </c>
      <c r="R49" t="str">
        <f>IF(AND(O49&lt;&gt;"",NOT(ISERROR(O49))),O49,
IF(AND(P49&lt;&gt;"",ISNUMBER(P49),P49&gt;0,NOT(ISNA(P49))),VLOOKUP(P49,'ESO zone constants'!$A$5:$D$10001,4,FALSE),
IF(AND(K49&lt;&gt;"",K49&gt;0,NOT(ISERROR(K49))),VLOOKUP(K49,'ESO dumped WayshrineInfo'!$K$3:$N$9996,4,FALSE),"")))</f>
        <v>Cyrodiil</v>
      </c>
      <c r="T49" s="19" t="str">
        <f>IF(AND(S49&lt;&gt;"",NOT(ISERROR(S49))),S49,IF(Q49&lt;&gt;"",IF(NOT(ISERROR(VLOOKUP(Q49,'ESO Dungeon constants'!$D$3:$H$9999,5,FALSE))),VLOOKUP(Q49,'ESO Dungeon constants'!$D$3:$I$9999,6,FALSE),VLOOKUP(Q49,'ESO zone constants'!$H$3:$K$9989,4,FALSE)),""))</f>
        <v>DLC_BASE_GAME</v>
      </c>
      <c r="U49" s="3" t="str">
        <f>IF(T49&lt;&gt;"",VLOOKUP(T49,'LibSets constants'!$B$4:$C$1012,2,FALSE),"")</f>
        <v>Included in base game</v>
      </c>
      <c r="V49" s="33" t="s">
        <v>1529</v>
      </c>
      <c r="W49" s="3" t="str">
        <f>IF(V49&lt;&gt;"",IF(V49&lt;&gt;"LIBSETS_DROP_MECHANIC_MONSTER_NAME",VLOOKUP(V49,'LibSets constants'!$I$4:$L$1012,3,FALSE),""),"")</f>
        <v>City Bruma (quartermaster)</v>
      </c>
      <c r="X49" s="3" t="str">
        <f>IF(V49&lt;&gt;"",IF(V49&lt;&gt;"LIBSETS_DROP_MECHANIC_MONSTER_NAME",VLOOKUP(V49,'LibSets constants'!$I$4:$L$1012,4,FALSE),""),"")</f>
        <v>Stadt Bruma (Quartiermeister)</v>
      </c>
      <c r="Y49" s="62">
        <v>181</v>
      </c>
      <c r="Z49" s="3">
        <f>IF(AND(G49&lt;&gt;"LIBSETS_SETTYPE_BATTLEGROUND",G49&lt;&gt;"LIBSETS_SETTYPE_SPECIAL"),
IF(AND(Y49&lt;&gt;"",ISNUMBER(Y49),NOT(ISNA(Y49))),Y49,
   IF(AND(L49&lt;&gt;"",ISNUMBER(L49),L49&gt;0,NOT(ISNA(L49))),VLOOKUP(L49,'ESO dumped WayshrineInfo'!$K$3:$L$9996,2,FALSE),"")
),"")</f>
        <v>181</v>
      </c>
      <c r="AA49" t="str">
        <f>IF(AND(Z49&lt;&gt;"",ISNUMBER(Z49),NOT(ISNA(Z49))),VLOOKUP(Z49,'ESO zone constants'!$A$5:$D$10001,4,FALSE),"")</f>
        <v>Cyrodiil</v>
      </c>
      <c r="AB49" s="33" t="s">
        <v>3807</v>
      </c>
      <c r="AC49" s="41" t="str">
        <f>IF(AB49&lt;&gt;"",IF(AB49&lt;&gt;"LIBSETS_DROP_MECHANIC_MONSTER_NAME",VLOOKUP(AB49,'LibSets constants'!$I$4:$L$1012,3,FALSE),""),"")</f>
        <v>Cyrodiil board missions</v>
      </c>
      <c r="AD49" s="41" t="str">
        <f>IF(AB49&lt;&gt;"",IF(AB49&lt;&gt;"LIBSETS_DROP_MECHANIC_MONSTER_NAME",VLOOKUP(AB49,'LibSets constants'!$I$4:$L$1012,4,FALSE),""),"")</f>
        <v>Cyrodiil Auftragstafeln</v>
      </c>
      <c r="AE49" s="62">
        <v>181</v>
      </c>
      <c r="AF49" s="3">
        <f>IF(AND(G49&lt;&gt;"LIBSETS_SETTYPE_BATTLEGROUND",G49&lt;&gt;"LIBSETS_SETTYPE_SPECIAL"),
IF(AND(AE49&lt;&gt;"",ISNUMBER(AE49),NOT(ISNA(AE49))),AE49,
   IF(AND(M49&lt;&gt;"",ISNUMBER(M49),M49&gt;0,NOT(ISNA(M49))),VLOOKUP(M49,'ESO dumped WayshrineInfo'!$K$3:$L$9996,2,FALSE),"")
),"")</f>
        <v>181</v>
      </c>
      <c r="AG49" t="str">
        <f>IF(AND(AF49&lt;&gt;"",ISNUMBER(AF49),NOT(ISNA(AF49))),VLOOKUP(AF49,'ESO zone constants'!$A$5:$D$10001,4,FALSE),"")</f>
        <v>Cyrodiil</v>
      </c>
      <c r="AH49" s="33" t="s">
        <v>2784</v>
      </c>
      <c r="AI49" s="3" t="str">
        <f>IF(AH49&lt;&gt;"",IF(AH49&lt;&gt;"LIBSETS_DROP_MECHANIC_MONSTER_NAME",VLOOKUP(AH49,'LibSets constants'!$I$4:$L$1012,3,FALSE),""),"")</f>
        <v>Alliance points elite gear lockbox merchant, Cyrodiil</v>
      </c>
      <c r="AJ49" s="3" t="str">
        <f>IF(AH49&lt;&gt;"",IF(AH49&lt;&gt;"LIBSETS_DROP_MECHANIC_MONSTER_NAME",VLOOKUP(AH49,'LibSets constants'!$I$4:$L$1012,4,FALSE),""),"")</f>
        <v>Allianzpunkte Elite Gear Box Händler, Cyrodiil</v>
      </c>
      <c r="AK49" s="3">
        <f>IF(AND(G49&lt;&gt;"LIBSETS_SETTYPE_BATTLEGROUND",G49&lt;&gt;"LIBSETS_SETTYPE_SPECIAL"),IF(AL49&lt;&gt;"",VLOOKUP(AL49,'ESO zone constants'!$D$5:$H$4955,5,FALSE),""),"")</f>
        <v>181</v>
      </c>
      <c r="AL49" t="s">
        <v>125</v>
      </c>
      <c r="AM49" s="33" t="s">
        <v>3810</v>
      </c>
      <c r="AN49" s="3" t="str">
        <f>IF(AM49&lt;&gt;"",IF(AM49&lt;&gt;"LIBSETS_DROP_MECHANIC_MONSTER_NAME",VLOOKUP(AM49,'LibSets constants'!$I$4:$L$1012,3,FALSE),""),"")</f>
        <v>Cyrodiil: City Cheydinhal / Weynon Priory, Chorrol</v>
      </c>
      <c r="AO49" s="3" t="str">
        <f>IF(AM49&lt;&gt;"",IF(AM49&lt;&gt;"LIBSETS_DROP_MECHANIC_MONSTER_NAME",VLOOKUP(AM49,'LibSets constants'!$I$4:$L$1012,4,FALSE),""),"")</f>
        <v>Cyrodiil: Stadt Cheydinhal / Weynon Priorei, bei Chorrol</v>
      </c>
      <c r="AP49" s="3">
        <f>IF(AND(G49&lt;&gt;"LIBSETS_SETTYPE_BATTLEGROUND",G49&lt;&gt;"LIBSETS_SETTYPE_SPECIAL"),IF(AQ49&lt;&gt;"",VLOOKUP(AQ49,'ESO zone constants'!$D$5:$H$4955,5,FALSE),""),"")</f>
        <v>181</v>
      </c>
      <c r="AQ49" t="s">
        <v>125</v>
      </c>
      <c r="AR49" s="33" t="s">
        <v>1556</v>
      </c>
      <c r="AS49" s="3" t="str">
        <f>IF(AR49&lt;&gt;"",IF(AR49&lt;&gt;"LIBSETS_DROP_MECHANIC_MONSTER_NAME",VLOOKUP(AR49,'LibSets constants'!$I$4:$L$1012,3,FALSE),""),"")</f>
        <v>Delve bosses have a chance to drop a waist or feet.</v>
      </c>
      <c r="AT49" s="3" t="str">
        <f>IF(AR49&lt;&gt;"",IF(AR49&lt;&gt;"LIBSETS_DROP_MECHANIC_MONSTER_NAME",VLOOKUP(AR49,'LibSets constants'!$I$4:$L$1012,4,FALSE),""),"")</f>
        <v>Bosse in Gewölben haben die Chance, eine Taille oder Füße fallen zu lassen.</v>
      </c>
      <c r="AU49" s="3">
        <f>IF(AND(G49&lt;&gt;"LIBSETS_SETTYPE_BATTLEGROUND",G49&lt;&gt;"LIBSETS_SETTYPE_SPECIAL"),IF(AV49&lt;&gt;"",VLOOKUP(AV49,'ESO zone constants'!$D$5:$H$4955,5,FALSE),""),"")</f>
        <v>181</v>
      </c>
      <c r="AV49" t="s">
        <v>125</v>
      </c>
      <c r="AW49" s="33" t="s">
        <v>3282</v>
      </c>
      <c r="AX49" s="3" t="str">
        <f>IF(AW49&lt;&gt;"",IF(AW49&lt;&gt;"LIBSETS_DROP_MECHANIC_MONSTER_NAME",VLOOKUP(AW49,'LibSets constants'!$I$4:$L$1012,3,FALSE),""),"")</f>
        <v>Rewards of dolmen, harrowstorms or magical anomalies</v>
      </c>
      <c r="AY49" s="3" t="str">
        <f>IF(AW49&lt;&gt;"",IF(AW49&lt;&gt;"LIBSETS_DROP_MECHANIC_MONSTER_NAME",VLOOKUP(AW49,'LibSets constants'!$I$4:$L$1012,4,FALSE),""),"")</f>
        <v>Belohnung von Ankern, Gramstürmen oder Magischen Anomalien</v>
      </c>
      <c r="AZ49" s="79" t="s">
        <v>2658</v>
      </c>
      <c r="BA49" s="79"/>
      <c r="BB49" s="79"/>
      <c r="BC49" s="79"/>
      <c r="BD49" s="21" t="str">
        <f t="shared" si="6"/>
        <v>[67] = {wayshrines={-1,-1,-1,}, dlcId=DLC_BASE_GAME</v>
      </c>
      <c r="BE49" s="21" t="str">
        <f t="shared" si="7"/>
        <v>, zoneIds={181,181,181,181,181,181}, veteran=false</v>
      </c>
      <c r="BF49" s="21" t="str">
        <f t="shared" si="3"/>
        <v>, setType=LIBSETS_SETTYPE_CYRODIIL</v>
      </c>
      <c r="BG49" s="21" t="str">
        <f t="shared" si="8"/>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49" s="21" t="str">
        <f t="shared" si="9"/>
        <v>}, --Shadow Walker / Schattengänger   [Cyrodiil, Cyrodiil, Cyrodiil, Cyrodiil, Cyrodiil, Cyrodiil]</v>
      </c>
    </row>
    <row r="50" spans="1:60" x14ac:dyDescent="0.25">
      <c r="A50" s="12">
        <v>68</v>
      </c>
      <c r="B50" t="s">
        <v>795</v>
      </c>
      <c r="C50" t="s">
        <v>796</v>
      </c>
      <c r="D50" s="3">
        <f t="shared" si="0"/>
        <v>68</v>
      </c>
      <c r="E50" s="57"/>
      <c r="G50" s="8" t="s">
        <v>1478</v>
      </c>
      <c r="I50" t="s">
        <v>91</v>
      </c>
      <c r="J50" t="s">
        <v>91</v>
      </c>
      <c r="K50">
        <v>131</v>
      </c>
      <c r="L50">
        <v>131</v>
      </c>
      <c r="M50">
        <v>131</v>
      </c>
      <c r="O50" s="62" t="s">
        <v>241</v>
      </c>
      <c r="Q50" s="3">
        <f>IF(AND(P50&lt;&gt;"",ISNUMBER(P50),NOT(ISNA(P50))),P50,IF(R50&lt;&gt;"",VLOOKUP(R50,'ESO zone constants'!$D$5:$H$10003,5,FALSE),""))</f>
        <v>347</v>
      </c>
      <c r="R50" t="str">
        <f>IF(AND(O50&lt;&gt;"",NOT(ISERROR(O50))),O50,
IF(AND(P50&lt;&gt;"",ISNUMBER(P50),P50&gt;0,NOT(ISNA(P50))),VLOOKUP(P50,'ESO zone constants'!$A$5:$D$10001,4,FALSE),
IF(AND(K50&lt;&gt;"",K50&gt;0,NOT(ISERROR(K50))),VLOOKUP(K50,'ESO dumped WayshrineInfo'!$K$3:$N$9996,4,FALSE),"")))</f>
        <v>Coldharbour</v>
      </c>
      <c r="T50" s="19" t="str">
        <f>IF(AND(S50&lt;&gt;"",NOT(ISERROR(S50))),S50,IF(Q50&lt;&gt;"",IF(NOT(ISERROR(VLOOKUP(Q50,'ESO Dungeon constants'!$D$3:$H$9999,5,FALSE))),VLOOKUP(Q50,'ESO Dungeon constants'!$D$3:$I$9999,6,FALSE),VLOOKUP(Q50,'ESO zone constants'!$H$3:$K$9989,4,FALSE)),""))</f>
        <v>DLC_BASE_GAME</v>
      </c>
      <c r="U50" s="3" t="str">
        <f>IF(T50&lt;&gt;"",VLOOKUP(T50,'LibSets constants'!$B$4:$C$1012,2,FALSE),"")</f>
        <v>Included in base game</v>
      </c>
      <c r="V50" s="33" t="s">
        <v>1556</v>
      </c>
      <c r="Y50" s="62"/>
      <c r="Z50" s="3">
        <f>IF(AND(G50&lt;&gt;"LIBSETS_SETTYPE_BATTLEGROUND",G50&lt;&gt;"LIBSETS_SETTYPE_SPECIAL"),
IF(AND(Y50&lt;&gt;"",ISNUMBER(Y50),NOT(ISNA(Y50))),Y50,
   IF(AND(L50&lt;&gt;"",ISNUMBER(L50),L50&gt;0,NOT(ISNA(L50))),VLOOKUP(L50,'ESO dumped WayshrineInfo'!$K$3:$L$9996,2,FALSE),"")
),"")</f>
        <v>347</v>
      </c>
      <c r="AA50" t="str">
        <f>IF(AND(Z50&lt;&gt;"",ISNUMBER(Z50),NOT(ISNA(Z50))),VLOOKUP(Z50,'ESO zone constants'!$A$5:$D$10001,4,FALSE),"")</f>
        <v>Coldharbour</v>
      </c>
      <c r="AB50" s="33" t="s">
        <v>1557</v>
      </c>
      <c r="AC50" s="41"/>
      <c r="AD50" s="41"/>
      <c r="AE50" s="41"/>
      <c r="AF50" s="3">
        <f>IF(AND(G50&lt;&gt;"LIBSETS_SETTYPE_BATTLEGROUND",G50&lt;&gt;"LIBSETS_SETTYPE_SPECIAL"),
IF(AND(AE50&lt;&gt;"",ISNUMBER(AE50),NOT(ISNA(AE50))),AE50,
   IF(AND(M50&lt;&gt;"",ISNUMBER(M50),M50&gt;0,NOT(ISNA(M50))),VLOOKUP(M50,'ESO dumped WayshrineInfo'!$K$3:$L$9996,2,FALSE),"")
),"")</f>
        <v>347</v>
      </c>
      <c r="AG50" t="str">
        <f>IF(AND(AF50&lt;&gt;"",ISNUMBER(AF50),NOT(ISNA(AF50))),VLOOKUP(AF50,'ESO zone constants'!$A$5:$D$10001,4,FALSE),"")</f>
        <v>Coldharbour</v>
      </c>
      <c r="AH50" s="42" t="s">
        <v>1558</v>
      </c>
      <c r="AI50" s="41"/>
      <c r="AJ50" s="41"/>
      <c r="AK50" s="3">
        <f>IF(AND(G50&lt;&gt;"LIBSETS_SETTYPE_BATTLEGROUND",G50&lt;&gt;"LIBSETS_SETTYPE_SPECIAL"),IF(AL50&lt;&gt;"",VLOOKUP(AL50,'ESO zone constants'!$D$5:$H$4955,5,FALSE),""),"")</f>
        <v>347</v>
      </c>
      <c r="AL50" t="s">
        <v>241</v>
      </c>
      <c r="AM50" s="33" t="s">
        <v>1559</v>
      </c>
      <c r="AN50" s="41"/>
      <c r="AO50" s="41"/>
      <c r="AP50" s="3" t="str">
        <f>IF(AND(G50&lt;&gt;"LIBSETS_SETTYPE_BATTLEGROUND",G50&lt;&gt;"LIBSETS_SETTYPE_SPECIAL"),IF(AQ50&lt;&gt;"",VLOOKUP(AQ50,'ESO zone constants'!$D$5:$H$4955,5,FALSE),""),"")</f>
        <v/>
      </c>
      <c r="AS50" s="41"/>
      <c r="AT50" s="41"/>
      <c r="AU50" s="3" t="str">
        <f>IF(AND(G50&lt;&gt;"LIBSETS_SETTYPE_BATTLEGROUND",G50&lt;&gt;"LIBSETS_SETTYPE_SPECIAL"),IF(AV50&lt;&gt;"",VLOOKUP(AV50,'ESO zone constants'!$D$5:$H$4955,5,FALSE),""),"")</f>
        <v/>
      </c>
      <c r="AX50" s="41"/>
      <c r="AY50" s="41"/>
      <c r="AZ50" s="79" t="s">
        <v>2658</v>
      </c>
      <c r="BA50" s="79"/>
      <c r="BB50" s="79"/>
      <c r="BC50" s="79"/>
      <c r="BD50" s="21" t="str">
        <f t="shared" si="6"/>
        <v>[68] = {wayshrines={131,131,131,}, dlcId=DLC_BASE_GAME</v>
      </c>
      <c r="BE50" s="21" t="str">
        <f t="shared" si="7"/>
        <v>, zoneIds={347,347,347,347}, veteran=false</v>
      </c>
      <c r="BF50" s="21" t="str">
        <f t="shared" si="3"/>
        <v>, setType=LIBSETS_SETTYPE_OVERLAND</v>
      </c>
      <c r="BG50" s="21" t="str">
        <f t="shared" si="8"/>
        <v>, dropMechanic={LIBSETS_DROP_MECHANIC_OVERLAND_BOSS_DELVE,LIBSETS_DROP_MECHANIC_OVERLAND_WORLDBOSS,LIBSETS_DROP_MECHANIC_OVERLAND_BOSS_PUBLIC_DUNGEON,LIBSETS_DROP_MECHANIC_OVERLAND_CHEST}</v>
      </c>
      <c r="BH50" s="21" t="str">
        <f t="shared" si="9"/>
        <v>}, --Stygian / Stygier   [Coldharbour, Coldharbour, Coldharbour, Coldharbour]</v>
      </c>
    </row>
    <row r="51" spans="1:60" x14ac:dyDescent="0.25">
      <c r="A51" s="12">
        <v>69</v>
      </c>
      <c r="B51" t="s">
        <v>797</v>
      </c>
      <c r="C51" t="s">
        <v>2561</v>
      </c>
      <c r="D51" s="3">
        <f t="shared" si="0"/>
        <v>69</v>
      </c>
      <c r="E51" s="57"/>
      <c r="G51" s="8" t="s">
        <v>1478</v>
      </c>
      <c r="I51" t="s">
        <v>91</v>
      </c>
      <c r="J51" t="s">
        <v>91</v>
      </c>
      <c r="K51">
        <v>214</v>
      </c>
      <c r="L51">
        <v>214</v>
      </c>
      <c r="M51">
        <v>214</v>
      </c>
      <c r="O51" s="62" t="s">
        <v>266</v>
      </c>
      <c r="Q51" s="3">
        <f>IF(AND(P51&lt;&gt;"",ISNUMBER(P51),NOT(ISNA(P51))),P51,IF(R51&lt;&gt;"",VLOOKUP(R51,'ESO zone constants'!$D$5:$H$10003,5,FALSE),""))</f>
        <v>383</v>
      </c>
      <c r="R51" t="str">
        <f>IF(AND(O51&lt;&gt;"",NOT(ISERROR(O51))),O51,
IF(AND(P51&lt;&gt;"",ISNUMBER(P51),P51&gt;0,NOT(ISNA(P51))),VLOOKUP(P51,'ESO zone constants'!$A$5:$D$10001,4,FALSE),
IF(AND(K51&lt;&gt;"",K51&gt;0,NOT(ISERROR(K51))),VLOOKUP(K51,'ESO dumped WayshrineInfo'!$K$3:$N$9996,4,FALSE),"")))</f>
        <v>Grahtwood</v>
      </c>
      <c r="T51" s="19" t="str">
        <f>IF(AND(S51&lt;&gt;"",NOT(ISERROR(S51))),S51,IF(Q51&lt;&gt;"",IF(NOT(ISERROR(VLOOKUP(Q51,'ESO Dungeon constants'!$D$3:$H$9999,5,FALSE))),VLOOKUP(Q51,'ESO Dungeon constants'!$D$3:$I$9999,6,FALSE),VLOOKUP(Q51,'ESO zone constants'!$H$3:$K$9989,4,FALSE)),""))</f>
        <v>DLC_BASE_GAME</v>
      </c>
      <c r="U51" s="3" t="str">
        <f>IF(T51&lt;&gt;"",VLOOKUP(T51,'LibSets constants'!$B$4:$C$1012,2,FALSE),"")</f>
        <v>Included in base game</v>
      </c>
      <c r="V51" s="33" t="s">
        <v>1556</v>
      </c>
      <c r="Y51" s="62"/>
      <c r="Z51" s="3">
        <f>IF(AND(G51&lt;&gt;"LIBSETS_SETTYPE_BATTLEGROUND",G51&lt;&gt;"LIBSETS_SETTYPE_SPECIAL"),
IF(AND(Y51&lt;&gt;"",ISNUMBER(Y51),NOT(ISNA(Y51))),Y51,
   IF(AND(L51&lt;&gt;"",ISNUMBER(L51),L51&gt;0,NOT(ISNA(L51))),VLOOKUP(L51,'ESO dumped WayshrineInfo'!$K$3:$L$9996,2,FALSE),"")
),"")</f>
        <v>383</v>
      </c>
      <c r="AA51" t="str">
        <f>IF(AND(Z51&lt;&gt;"",ISNUMBER(Z51),NOT(ISNA(Z51))),VLOOKUP(Z51,'ESO zone constants'!$A$5:$D$10001,4,FALSE),"")</f>
        <v>Grahtwood</v>
      </c>
      <c r="AB51" s="33" t="s">
        <v>1557</v>
      </c>
      <c r="AC51" s="41"/>
      <c r="AD51" s="41"/>
      <c r="AE51" s="41"/>
      <c r="AF51" s="3">
        <f>IF(AND(G51&lt;&gt;"LIBSETS_SETTYPE_BATTLEGROUND",G51&lt;&gt;"LIBSETS_SETTYPE_SPECIAL"),
IF(AND(AE51&lt;&gt;"",ISNUMBER(AE51),NOT(ISNA(AE51))),AE51,
   IF(AND(M51&lt;&gt;"",ISNUMBER(M51),M51&gt;0,NOT(ISNA(M51))),VLOOKUP(M51,'ESO dumped WayshrineInfo'!$K$3:$L$9996,2,FALSE),"")
),"")</f>
        <v>383</v>
      </c>
      <c r="AG51" t="str">
        <f>IF(AND(AF51&lt;&gt;"",ISNUMBER(AF51),NOT(ISNA(AF51))),VLOOKUP(AF51,'ESO zone constants'!$A$5:$D$10001,4,FALSE),"")</f>
        <v>Grahtwood</v>
      </c>
      <c r="AH51" s="42" t="s">
        <v>1558</v>
      </c>
      <c r="AI51" s="41"/>
      <c r="AJ51" s="41"/>
      <c r="AK51" s="3">
        <f>IF(AND(G51&lt;&gt;"LIBSETS_SETTYPE_BATTLEGROUND",G51&lt;&gt;"LIBSETS_SETTYPE_SPECIAL"),IF(AL51&lt;&gt;"",VLOOKUP(AL51,'ESO zone constants'!$D$5:$H$4955,5,FALSE),""),"")</f>
        <v>383</v>
      </c>
      <c r="AL51" t="s">
        <v>266</v>
      </c>
      <c r="AM51" s="33" t="s">
        <v>1559</v>
      </c>
      <c r="AN51" s="41"/>
      <c r="AO51" s="41"/>
      <c r="AP51" s="3" t="str">
        <f>IF(AND(G51&lt;&gt;"LIBSETS_SETTYPE_BATTLEGROUND",G51&lt;&gt;"LIBSETS_SETTYPE_SPECIAL"),IF(AQ51&lt;&gt;"",VLOOKUP(AQ51,'ESO zone constants'!$D$5:$H$4955,5,FALSE),""),"")</f>
        <v/>
      </c>
      <c r="AS51" s="41"/>
      <c r="AT51" s="41"/>
      <c r="AU51" s="3" t="str">
        <f>IF(AND(G51&lt;&gt;"LIBSETS_SETTYPE_BATTLEGROUND",G51&lt;&gt;"LIBSETS_SETTYPE_SPECIAL"),IF(AV51&lt;&gt;"",VLOOKUP(AV51,'ESO zone constants'!$D$5:$H$4955,5,FALSE),""),"")</f>
        <v/>
      </c>
      <c r="AX51" s="41"/>
      <c r="AY51" s="41"/>
      <c r="AZ51" s="79" t="s">
        <v>2659</v>
      </c>
      <c r="BA51" s="79"/>
      <c r="BB51" s="79"/>
      <c r="BC51" s="79"/>
      <c r="BD51" s="21" t="str">
        <f t="shared" si="6"/>
        <v>[69] = {wayshrines={214,214,214,}, dlcId=DLC_BASE_GAME</v>
      </c>
      <c r="BE51" s="21" t="str">
        <f t="shared" si="7"/>
        <v>, zoneIds={383,383,383,383}, veteran=false</v>
      </c>
      <c r="BF51" s="21" t="str">
        <f t="shared" si="3"/>
        <v>, setType=LIBSETS_SETTYPE_OVERLAND</v>
      </c>
      <c r="BG51" s="21" t="str">
        <f t="shared" si="8"/>
        <v>, isProcSetAllowedInPvP=1, dropMechanic={LIBSETS_DROP_MECHANIC_OVERLAND_BOSS_DELVE,LIBSETS_DROP_MECHANIC_OVERLAND_WORLDBOSS,LIBSETS_DROP_MECHANIC_OVERLAND_BOSS_PUBLIC_DUNGEON,LIBSETS_DROP_MECHANIC_OVERLAND_CHEST}</v>
      </c>
      <c r="BH51" s="21" t="str">
        <f t="shared" si="9"/>
        <v>}, --Ranger\'s Gait / Laufstil des Waldläufers   [Grahtwood, Grahtwood, Grahtwood, Grahtwood]</v>
      </c>
    </row>
    <row r="52" spans="1:60" x14ac:dyDescent="0.25">
      <c r="A52" s="12">
        <v>70</v>
      </c>
      <c r="B52" t="s">
        <v>798</v>
      </c>
      <c r="C52" t="s">
        <v>799</v>
      </c>
      <c r="D52" s="3">
        <f t="shared" si="0"/>
        <v>70</v>
      </c>
      <c r="E52" s="57"/>
      <c r="G52" s="8" t="s">
        <v>1478</v>
      </c>
      <c r="I52" t="s">
        <v>91</v>
      </c>
      <c r="J52" t="s">
        <v>91</v>
      </c>
      <c r="K52">
        <v>36</v>
      </c>
      <c r="L52">
        <v>36</v>
      </c>
      <c r="M52">
        <v>36</v>
      </c>
      <c r="O52" s="62" t="s">
        <v>109</v>
      </c>
      <c r="Q52" s="3">
        <f>IF(AND(P52&lt;&gt;"",ISNUMBER(P52),NOT(ISNA(P52))),P52,IF(R52&lt;&gt;"",VLOOKUP(R52,'ESO zone constants'!$D$5:$H$10003,5,FALSE),""))</f>
        <v>92</v>
      </c>
      <c r="R52" t="str">
        <f>IF(AND(O52&lt;&gt;"",NOT(ISERROR(O52))),O52,
IF(AND(P52&lt;&gt;"",ISNUMBER(P52),P52&gt;0,NOT(ISNA(P52))),VLOOKUP(P52,'ESO zone constants'!$A$5:$D$10001,4,FALSE),
IF(AND(K52&lt;&gt;"",K52&gt;0,NOT(ISERROR(K52))),VLOOKUP(K52,'ESO dumped WayshrineInfo'!$K$3:$N$9996,4,FALSE),"")))</f>
        <v>Bangkorai</v>
      </c>
      <c r="T52" s="19" t="str">
        <f>IF(AND(S52&lt;&gt;"",NOT(ISERROR(S52))),S52,IF(Q52&lt;&gt;"",IF(NOT(ISERROR(VLOOKUP(Q52,'ESO Dungeon constants'!$D$3:$H$9999,5,FALSE))),VLOOKUP(Q52,'ESO Dungeon constants'!$D$3:$I$9999,6,FALSE),VLOOKUP(Q52,'ESO zone constants'!$H$3:$K$9989,4,FALSE)),""))</f>
        <v>DLC_BASE_GAME</v>
      </c>
      <c r="U52" s="3" t="str">
        <f>IF(T52&lt;&gt;"",VLOOKUP(T52,'LibSets constants'!$B$4:$C$1012,2,FALSE),"")</f>
        <v>Included in base game</v>
      </c>
      <c r="V52" s="33" t="s">
        <v>1556</v>
      </c>
      <c r="Y52" s="62"/>
      <c r="Z52" s="3">
        <f>IF(AND(G52&lt;&gt;"LIBSETS_SETTYPE_BATTLEGROUND",G52&lt;&gt;"LIBSETS_SETTYPE_SPECIAL"),
IF(AND(Y52&lt;&gt;"",ISNUMBER(Y52),NOT(ISNA(Y52))),Y52,
   IF(AND(L52&lt;&gt;"",ISNUMBER(L52),L52&gt;0,NOT(ISNA(L52))),VLOOKUP(L52,'ESO dumped WayshrineInfo'!$K$3:$L$9996,2,FALSE),"")
),"")</f>
        <v>92</v>
      </c>
      <c r="AA52" t="str">
        <f>IF(AND(Z52&lt;&gt;"",ISNUMBER(Z52),NOT(ISNA(Z52))),VLOOKUP(Z52,'ESO zone constants'!$A$5:$D$10001,4,FALSE),"")</f>
        <v>Bangkorai</v>
      </c>
      <c r="AB52" s="33" t="s">
        <v>1557</v>
      </c>
      <c r="AC52" s="41"/>
      <c r="AD52" s="41"/>
      <c r="AE52" s="41"/>
      <c r="AF52" s="3">
        <f>IF(AND(G52&lt;&gt;"LIBSETS_SETTYPE_BATTLEGROUND",G52&lt;&gt;"LIBSETS_SETTYPE_SPECIAL"),
IF(AND(AE52&lt;&gt;"",ISNUMBER(AE52),NOT(ISNA(AE52))),AE52,
   IF(AND(M52&lt;&gt;"",ISNUMBER(M52),M52&gt;0,NOT(ISNA(M52))),VLOOKUP(M52,'ESO dumped WayshrineInfo'!$K$3:$L$9996,2,FALSE),"")
),"")</f>
        <v>92</v>
      </c>
      <c r="AG52" t="str">
        <f>IF(AND(AF52&lt;&gt;"",ISNUMBER(AF52),NOT(ISNA(AF52))),VLOOKUP(AF52,'ESO zone constants'!$A$5:$D$10001,4,FALSE),"")</f>
        <v>Bangkorai</v>
      </c>
      <c r="AH52" s="42" t="s">
        <v>1558</v>
      </c>
      <c r="AI52" s="41"/>
      <c r="AJ52" s="41"/>
      <c r="AK52" s="3">
        <f>IF(AND(G52&lt;&gt;"LIBSETS_SETTYPE_BATTLEGROUND",G52&lt;&gt;"LIBSETS_SETTYPE_SPECIAL"),IF(AL52&lt;&gt;"",VLOOKUP(AL52,'ESO zone constants'!$D$5:$H$4955,5,FALSE),""),"")</f>
        <v>92</v>
      </c>
      <c r="AL52" t="s">
        <v>109</v>
      </c>
      <c r="AM52" s="33" t="s">
        <v>1559</v>
      </c>
      <c r="AN52" s="41"/>
      <c r="AO52" s="41"/>
      <c r="AP52" s="3" t="str">
        <f>IF(AND(G52&lt;&gt;"LIBSETS_SETTYPE_BATTLEGROUND",G52&lt;&gt;"LIBSETS_SETTYPE_SPECIAL"),IF(AQ52&lt;&gt;"",VLOOKUP(AQ52,'ESO zone constants'!$D$5:$H$4955,5,FALSE),""),"")</f>
        <v/>
      </c>
      <c r="AS52" s="41"/>
      <c r="AT52" s="41"/>
      <c r="AU52" s="3" t="str">
        <f>IF(AND(G52&lt;&gt;"LIBSETS_SETTYPE_BATTLEGROUND",G52&lt;&gt;"LIBSETS_SETTYPE_SPECIAL"),IF(AV52&lt;&gt;"",VLOOKUP(AV52,'ESO zone constants'!$D$5:$H$4955,5,FALSE),""),"")</f>
        <v/>
      </c>
      <c r="AX52" s="41"/>
      <c r="AY52" s="41"/>
      <c r="AZ52" s="79" t="s">
        <v>2658</v>
      </c>
      <c r="BA52" s="79"/>
      <c r="BB52" s="79"/>
      <c r="BC52" s="79"/>
      <c r="BD52" s="21" t="str">
        <f t="shared" si="6"/>
        <v>[70] = {wayshrines={36,36,36,}, dlcId=DLC_BASE_GAME</v>
      </c>
      <c r="BE52" s="21" t="str">
        <f t="shared" si="7"/>
        <v>, zoneIds={92,92,92,92}, veteran=false</v>
      </c>
      <c r="BF52" s="21" t="str">
        <f t="shared" si="3"/>
        <v>, setType=LIBSETS_SETTYPE_OVERLAND</v>
      </c>
      <c r="BG52" s="21" t="str">
        <f t="shared" si="8"/>
        <v>, dropMechanic={LIBSETS_DROP_MECHANIC_OVERLAND_BOSS_DELVE,LIBSETS_DROP_MECHANIC_OVERLAND_WORLDBOSS,LIBSETS_DROP_MECHANIC_OVERLAND_BOSS_PUBLIC_DUNGEON,LIBSETS_DROP_MECHANIC_OVERLAND_CHEST}</v>
      </c>
      <c r="BH52" s="21" t="str">
        <f t="shared" si="9"/>
        <v>}, --Seventh Legion Brute / Rohling der siebten Legion   [Bangkorai, Bangkorai, Bangkorai, Bangkorai]</v>
      </c>
    </row>
    <row r="53" spans="1:60" x14ac:dyDescent="0.25">
      <c r="A53" s="12">
        <v>71</v>
      </c>
      <c r="B53" t="s">
        <v>800</v>
      </c>
      <c r="C53" t="s">
        <v>2562</v>
      </c>
      <c r="D53" s="3">
        <f t="shared" si="0"/>
        <v>71</v>
      </c>
      <c r="E53" s="57"/>
      <c r="G53" s="8" t="s">
        <v>1475</v>
      </c>
      <c r="I53" t="s">
        <v>91</v>
      </c>
      <c r="J53" t="s">
        <v>91</v>
      </c>
      <c r="K53">
        <v>185</v>
      </c>
      <c r="L53">
        <v>185</v>
      </c>
      <c r="M53">
        <v>185</v>
      </c>
      <c r="O53" s="62" t="s">
        <v>59</v>
      </c>
      <c r="Q53" s="3">
        <f>IF(AND(P53&lt;&gt;"",ISNUMBER(P53),NOT(ISNA(P53))),P53,IF(R53&lt;&gt;"",VLOOKUP(R53,'ESO zone constants'!$D$5:$H$10003,5,FALSE),""))</f>
        <v>31</v>
      </c>
      <c r="R53" t="str">
        <f>IF(AND(O53&lt;&gt;"",NOT(ISERROR(O53))),O53,
IF(AND(P53&lt;&gt;"",ISNUMBER(P53),P53&gt;0,NOT(ISNA(P53))),VLOOKUP(P53,'ESO zone constants'!$A$5:$D$10001,4,FALSE),
IF(AND(K53&lt;&gt;"",K53&gt;0,NOT(ISERROR(K53))),VLOOKUP(K53,'ESO dumped WayshrineInfo'!$K$3:$N$9996,4,FALSE),"")))</f>
        <v>Selene's Web</v>
      </c>
      <c r="T53" s="19" t="str">
        <f>IF(AND(S53&lt;&gt;"",NOT(ISERROR(S53))),S53,IF(Q53&lt;&gt;"",IF(NOT(ISERROR(VLOOKUP(Q53,'ESO Dungeon constants'!$D$3:$H$9999,5,FALSE))),VLOOKUP(Q53,'ESO Dungeon constants'!$D$3:$I$9999,6,FALSE),VLOOKUP(Q53,'ESO zone constants'!$H$3:$K$9989,4,FALSE)),""))</f>
        <v>DLC_BASE_GAME</v>
      </c>
      <c r="U53" s="3" t="str">
        <f>IF(T53&lt;&gt;"",VLOOKUP(T53,'LibSets constants'!$B$4:$C$1012,2,FALSE),"")</f>
        <v>Included in base game</v>
      </c>
      <c r="V53" s="33" t="s">
        <v>3332</v>
      </c>
      <c r="Y53" s="62"/>
      <c r="Z53" s="3">
        <f>IF(AND(G53&lt;&gt;"LIBSETS_SETTYPE_BATTLEGROUND",G53&lt;&gt;"LIBSETS_SETTYPE_SPECIAL"),
IF(AND(Y53&lt;&gt;"",ISNUMBER(Y53),NOT(ISNA(Y53))),Y53,
   IF(AND(L53&lt;&gt;"",ISNUMBER(L53),L53&gt;0,NOT(ISNA(L53))),VLOOKUP(L53,'ESO dumped WayshrineInfo'!$K$3:$L$9996,2,FALSE),"")
),"")</f>
        <v>382</v>
      </c>
      <c r="AA53" t="str">
        <f>IF(AND(Z53&lt;&gt;"",ISNUMBER(Z53),NOT(ISNA(Z53))),VLOOKUP(Z53,'ESO zone constants'!$A$5:$D$10001,4,FALSE),"")</f>
        <v>Reaper's March</v>
      </c>
      <c r="AB53" s="33" t="s">
        <v>3332</v>
      </c>
      <c r="AF53" s="3">
        <f>IF(AND(G53&lt;&gt;"LIBSETS_SETTYPE_BATTLEGROUND",G53&lt;&gt;"LIBSETS_SETTYPE_SPECIAL"),
IF(AND(AE53&lt;&gt;"",ISNUMBER(AE53),NOT(ISNA(AE53))),AE53,
   IF(AND(M53&lt;&gt;"",ISNUMBER(M53),M53&gt;0,NOT(ISNA(M53))),VLOOKUP(M53,'ESO dumped WayshrineInfo'!$K$3:$L$9996,2,FALSE),"")
),"")</f>
        <v>382</v>
      </c>
      <c r="AG53" t="str">
        <f>IF(AND(AF53&lt;&gt;"",ISNUMBER(AF53),NOT(ISNA(AF53))),VLOOKUP(AF53,'ESO zone constants'!$A$5:$D$10001,4,FALSE),"")</f>
        <v>Reaper's March</v>
      </c>
      <c r="AH53" s="42"/>
      <c r="AK53" s="3" t="str">
        <f>IF(AND(G53&lt;&gt;"LIBSETS_SETTYPE_BATTLEGROUND",G53&lt;&gt;"LIBSETS_SETTYPE_SPECIAL"),IF(AL53&lt;&gt;"",VLOOKUP(AL53,'ESO zone constants'!$D$5:$H$4955,5,FALSE),""),"")</f>
        <v/>
      </c>
      <c r="AP53" s="3" t="str">
        <f>IF(AND(G53&lt;&gt;"LIBSETS_SETTYPE_BATTLEGROUND",G53&lt;&gt;"LIBSETS_SETTYPE_SPECIAL"),IF(AQ53&lt;&gt;"",VLOOKUP(AQ53,'ESO zone constants'!$D$5:$H$4955,5,FALSE),""),"")</f>
        <v/>
      </c>
      <c r="AU53" s="3" t="str">
        <f>IF(AND(G53&lt;&gt;"LIBSETS_SETTYPE_BATTLEGROUND",G53&lt;&gt;"LIBSETS_SETTYPE_SPECIAL"),IF(AV53&lt;&gt;"",VLOOKUP(AV53,'ESO zone constants'!$D$5:$H$4955,5,FALSE),""),"")</f>
        <v/>
      </c>
      <c r="AZ53" s="79" t="s">
        <v>2658</v>
      </c>
      <c r="BA53" s="79"/>
      <c r="BB53" s="79"/>
      <c r="BC53" s="79"/>
      <c r="BD53" s="21" t="str">
        <f t="shared" si="6"/>
        <v>[71] = {wayshrines={185,185,185,}, dlcId=DLC_BASE_GAME</v>
      </c>
      <c r="BE53" s="21" t="str">
        <f t="shared" si="7"/>
        <v>, zoneIds={31,382,382}, veteran=false</v>
      </c>
      <c r="BF53" s="21" t="str">
        <f t="shared" si="3"/>
        <v>, setType=LIBSETS_SETTYPE_DUNGEON</v>
      </c>
      <c r="BG53" s="21" t="str">
        <f t="shared" si="8"/>
        <v>, dropMechanic={LIBSETS_DROP_MECHANIC_GROUP_DUNGEON_BOSS,LIBSETS_DROP_MECHANIC_GROUP_DUNGEON_BOSS}</v>
      </c>
      <c r="BH53" s="21" t="str">
        <f t="shared" si="9"/>
        <v>}, --Durok\'s Bane / Duroks Fluch   [Selene's Web, Reaper's March, Reaper's March]</v>
      </c>
    </row>
    <row r="54" spans="1:60" x14ac:dyDescent="0.25">
      <c r="A54" s="12">
        <v>72</v>
      </c>
      <c r="B54" t="s">
        <v>801</v>
      </c>
      <c r="C54" t="s">
        <v>2563</v>
      </c>
      <c r="D54" s="3">
        <f t="shared" si="0"/>
        <v>72</v>
      </c>
      <c r="E54" s="57"/>
      <c r="G54" s="8" t="s">
        <v>1475</v>
      </c>
      <c r="I54" t="s">
        <v>91</v>
      </c>
      <c r="J54" t="s">
        <v>91</v>
      </c>
      <c r="K54">
        <v>187</v>
      </c>
      <c r="L54">
        <v>187</v>
      </c>
      <c r="M54">
        <v>187</v>
      </c>
      <c r="O54" s="62" t="s">
        <v>70</v>
      </c>
      <c r="Q54" s="3">
        <f>IF(AND(P54&lt;&gt;"",ISNUMBER(P54),NOT(ISNA(P54))),P54,IF(R54&lt;&gt;"",VLOOKUP(R54,'ESO zone constants'!$D$5:$H$10003,5,FALSE),""))</f>
        <v>64</v>
      </c>
      <c r="R54" t="str">
        <f>IF(AND(O54&lt;&gt;"",NOT(ISERROR(O54))),O54,
IF(AND(P54&lt;&gt;"",ISNUMBER(P54),P54&gt;0,NOT(ISNA(P54))),VLOOKUP(P54,'ESO zone constants'!$A$5:$D$10001,4,FALSE),
IF(AND(K54&lt;&gt;"",K54&gt;0,NOT(ISERROR(K54))),VLOOKUP(K54,'ESO dumped WayshrineInfo'!$K$3:$N$9996,4,FALSE),"")))</f>
        <v>Blessed Crucible</v>
      </c>
      <c r="T54" s="19" t="str">
        <f>IF(AND(S54&lt;&gt;"",NOT(ISERROR(S54))),S54,IF(Q54&lt;&gt;"",IF(NOT(ISERROR(VLOOKUP(Q54,'ESO Dungeon constants'!$D$3:$H$9999,5,FALSE))),VLOOKUP(Q54,'ESO Dungeon constants'!$D$3:$I$9999,6,FALSE),VLOOKUP(Q54,'ESO zone constants'!$H$3:$K$9989,4,FALSE)),""))</f>
        <v>DLC_BASE_GAME</v>
      </c>
      <c r="U54" s="3" t="str">
        <f>IF(T54&lt;&gt;"",VLOOKUP(T54,'LibSets constants'!$B$4:$C$1012,2,FALSE),"")</f>
        <v>Included in base game</v>
      </c>
      <c r="V54" s="33" t="s">
        <v>3332</v>
      </c>
      <c r="Y54" s="62"/>
      <c r="Z54" s="3">
        <f>IF(AND(G54&lt;&gt;"LIBSETS_SETTYPE_BATTLEGROUND",G54&lt;&gt;"LIBSETS_SETTYPE_SPECIAL"),
IF(AND(Y54&lt;&gt;"",ISNUMBER(Y54),NOT(ISNA(Y54))),Y54,
   IF(AND(L54&lt;&gt;"",ISNUMBER(L54),L54&gt;0,NOT(ISNA(L54))),VLOOKUP(L54,'ESO dumped WayshrineInfo'!$K$3:$L$9996,2,FALSE),"")
),"")</f>
        <v>103</v>
      </c>
      <c r="AA54" t="str">
        <f>IF(AND(Z54&lt;&gt;"",ISNUMBER(Z54),NOT(ISNA(Z54))),VLOOKUP(Z54,'ESO zone constants'!$A$5:$D$10001,4,FALSE),"")</f>
        <v>The Rift</v>
      </c>
      <c r="AB54" s="33" t="s">
        <v>3332</v>
      </c>
      <c r="AC54" s="41"/>
      <c r="AD54" s="41"/>
      <c r="AE54" s="41"/>
      <c r="AF54" s="3">
        <f>IF(AND(G54&lt;&gt;"LIBSETS_SETTYPE_BATTLEGROUND",G54&lt;&gt;"LIBSETS_SETTYPE_SPECIAL"),
IF(AND(AE54&lt;&gt;"",ISNUMBER(AE54),NOT(ISNA(AE54))),AE54,
   IF(AND(M54&lt;&gt;"",ISNUMBER(M54),M54&gt;0,NOT(ISNA(M54))),VLOOKUP(M54,'ESO dumped WayshrineInfo'!$K$3:$L$9996,2,FALSE),"")
),"")</f>
        <v>103</v>
      </c>
      <c r="AG54" t="str">
        <f>IF(AND(AF54&lt;&gt;"",ISNUMBER(AF54),NOT(ISNA(AF54))),VLOOKUP(AF54,'ESO zone constants'!$A$5:$D$10001,4,FALSE),"")</f>
        <v>The Rift</v>
      </c>
      <c r="AH54" s="42"/>
      <c r="AI54" s="41"/>
      <c r="AJ54" s="41"/>
      <c r="AK54" s="3" t="str">
        <f>IF(AND(G54&lt;&gt;"LIBSETS_SETTYPE_BATTLEGROUND",G54&lt;&gt;"LIBSETS_SETTYPE_SPECIAL"),IF(AL54&lt;&gt;"",VLOOKUP(AL54,'ESO zone constants'!$D$5:$H$4955,5,FALSE),""),"")</f>
        <v/>
      </c>
      <c r="AN54" s="41"/>
      <c r="AO54" s="41"/>
      <c r="AP54" s="3" t="str">
        <f>IF(AND(G54&lt;&gt;"LIBSETS_SETTYPE_BATTLEGROUND",G54&lt;&gt;"LIBSETS_SETTYPE_SPECIAL"),IF(AQ54&lt;&gt;"",VLOOKUP(AQ54,'ESO zone constants'!$D$5:$H$4955,5,FALSE),""),"")</f>
        <v/>
      </c>
      <c r="AS54" s="41"/>
      <c r="AT54" s="41"/>
      <c r="AU54" s="3" t="str">
        <f>IF(AND(G54&lt;&gt;"LIBSETS_SETTYPE_BATTLEGROUND",G54&lt;&gt;"LIBSETS_SETTYPE_SPECIAL"),IF(AV54&lt;&gt;"",VLOOKUP(AV54,'ESO zone constants'!$D$5:$H$4955,5,FALSE),""),"")</f>
        <v/>
      </c>
      <c r="AX54" s="41"/>
      <c r="AY54" s="41"/>
      <c r="AZ54" s="79" t="s">
        <v>2658</v>
      </c>
      <c r="BA54" s="79"/>
      <c r="BB54" s="79"/>
      <c r="BC54" s="79"/>
      <c r="BD54" s="21" t="str">
        <f t="shared" si="6"/>
        <v>[72] = {wayshrines={187,187,187,}, dlcId=DLC_BASE_GAME</v>
      </c>
      <c r="BE54" s="21" t="str">
        <f t="shared" si="7"/>
        <v>, zoneIds={64,103,103}, veteran=false</v>
      </c>
      <c r="BF54" s="21" t="str">
        <f t="shared" si="3"/>
        <v>, setType=LIBSETS_SETTYPE_DUNGEON</v>
      </c>
      <c r="BG54" s="21" t="str">
        <f t="shared" si="8"/>
        <v>, dropMechanic={LIBSETS_DROP_MECHANIC_GROUP_DUNGEON_BOSS,LIBSETS_DROP_MECHANIC_GROUP_DUNGEON_BOSS}</v>
      </c>
      <c r="BH54" s="21" t="str">
        <f t="shared" si="9"/>
        <v>}, --Nikulas\' Heavy Armor / Nikulas' schwere Rüstung   [Blessed Crucible, The Rift, The Rift]</v>
      </c>
    </row>
    <row r="55" spans="1:60" x14ac:dyDescent="0.25">
      <c r="A55" s="5">
        <v>73</v>
      </c>
      <c r="B55" t="s">
        <v>802</v>
      </c>
      <c r="C55" t="s">
        <v>2564</v>
      </c>
      <c r="D55" s="3">
        <f t="shared" si="0"/>
        <v>73</v>
      </c>
      <c r="E55" s="57"/>
      <c r="G55" s="8" t="s">
        <v>1472</v>
      </c>
      <c r="I55" t="s">
        <v>91</v>
      </c>
      <c r="J55" t="s">
        <v>91</v>
      </c>
      <c r="K55">
        <v>135</v>
      </c>
      <c r="L55">
        <v>135</v>
      </c>
      <c r="M55">
        <v>135</v>
      </c>
      <c r="N55">
        <v>8</v>
      </c>
      <c r="Q55" s="3">
        <f>IF(AND(P55&lt;&gt;"",ISNUMBER(P55),NOT(ISNA(P55))),P55,IF(R55&lt;&gt;"",VLOOKUP(R55,'ESO zone constants'!$D$5:$H$10003,5,FALSE),""))</f>
        <v>347</v>
      </c>
      <c r="R55" t="str">
        <f>IF(AND(O55&lt;&gt;"",NOT(ISERROR(O55))),O55,
IF(AND(P55&lt;&gt;"",ISNUMBER(P55),P55&gt;0,NOT(ISNA(P55))),VLOOKUP(P55,'ESO zone constants'!$A$5:$D$10001,4,FALSE),
IF(AND(K55&lt;&gt;"",K55&gt;0,NOT(ISERROR(K55))),VLOOKUP(K55,'ESO dumped WayshrineInfo'!$K$3:$N$9996,4,FALSE),"")))</f>
        <v>Coldharbour</v>
      </c>
      <c r="T55" s="19" t="str">
        <f>IF(AND(S55&lt;&gt;"",NOT(ISERROR(S55))),S55,IF(Q55&lt;&gt;"",IF(NOT(ISERROR(VLOOKUP(Q55,'ESO Dungeon constants'!$D$3:$H$9999,5,FALSE))),VLOOKUP(Q55,'ESO Dungeon constants'!$D$3:$I$9999,6,FALSE),VLOOKUP(Q55,'ESO zone constants'!$H$3:$K$9989,4,FALSE)),""))</f>
        <v>DLC_BASE_GAME</v>
      </c>
      <c r="U55" s="3" t="str">
        <f>IF(T55&lt;&gt;"",VLOOKUP(T55,'LibSets constants'!$B$4:$C$1012,2,FALSE),"")</f>
        <v>Included in base game</v>
      </c>
      <c r="V55" s="33" t="s">
        <v>3335</v>
      </c>
      <c r="Y55" s="62"/>
      <c r="Z55" s="3">
        <f>IF(AND(G55&lt;&gt;"LIBSETS_SETTYPE_BATTLEGROUND",G55&lt;&gt;"LIBSETS_SETTYPE_SPECIAL"),
IF(AND(Y55&lt;&gt;"",ISNUMBER(Y55),NOT(ISNA(Y55))),Y55,
   IF(AND(L55&lt;&gt;"",ISNUMBER(L55),L55&gt;0,NOT(ISNA(L55))),VLOOKUP(L55,'ESO dumped WayshrineInfo'!$K$3:$L$9996,2,FALSE),"")
),"")</f>
        <v>347</v>
      </c>
      <c r="AA55" t="str">
        <f>IF(AND(Z55&lt;&gt;"",ISNUMBER(Z55),NOT(ISNA(Z55))),VLOOKUP(Z55,'ESO zone constants'!$A$5:$D$10001,4,FALSE),"")</f>
        <v>Coldharbour</v>
      </c>
      <c r="AB55" s="33" t="s">
        <v>3335</v>
      </c>
      <c r="AC55" s="41"/>
      <c r="AD55" s="41"/>
      <c r="AE55" s="41"/>
      <c r="AF55" s="3">
        <f>IF(AND(G55&lt;&gt;"LIBSETS_SETTYPE_BATTLEGROUND",G55&lt;&gt;"LIBSETS_SETTYPE_SPECIAL"),
IF(AND(AE55&lt;&gt;"",ISNUMBER(AE55),NOT(ISNA(AE55))),AE55,
   IF(AND(M55&lt;&gt;"",ISNUMBER(M55),M55&gt;0,NOT(ISNA(M55))),VLOOKUP(M55,'ESO dumped WayshrineInfo'!$K$3:$L$9996,2,FALSE),"")
),"")</f>
        <v>347</v>
      </c>
      <c r="AG55" t="str">
        <f>IF(AND(AF55&lt;&gt;"",ISNUMBER(AF55),NOT(ISNA(AF55))),VLOOKUP(AF55,'ESO zone constants'!$A$5:$D$10001,4,FALSE),"")</f>
        <v>Coldharbour</v>
      </c>
      <c r="AH55" s="42"/>
      <c r="AI55" s="41"/>
      <c r="AJ55" s="41"/>
      <c r="AK55" s="3" t="str">
        <f>IF(AND(G55&lt;&gt;"LIBSETS_SETTYPE_BATTLEGROUND",G55&lt;&gt;"LIBSETS_SETTYPE_SPECIAL"),IF(AL55&lt;&gt;"",VLOOKUP(AL55,'ESO zone constants'!$D$5:$H$4955,5,FALSE),""),"")</f>
        <v/>
      </c>
      <c r="AN55" s="41"/>
      <c r="AO55" s="41"/>
      <c r="AP55" s="3" t="str">
        <f>IF(AND(G55&lt;&gt;"LIBSETS_SETTYPE_BATTLEGROUND",G55&lt;&gt;"LIBSETS_SETTYPE_SPECIAL"),IF(AQ55&lt;&gt;"",VLOOKUP(AQ55,'ESO zone constants'!$D$5:$H$4955,5,FALSE),""),"")</f>
        <v/>
      </c>
      <c r="AS55" s="41"/>
      <c r="AT55" s="41"/>
      <c r="AU55" s="3" t="str">
        <f>IF(AND(G55&lt;&gt;"LIBSETS_SETTYPE_BATTLEGROUND",G55&lt;&gt;"LIBSETS_SETTYPE_SPECIAL"),IF(AV55&lt;&gt;"",VLOOKUP(AV55,'ESO zone constants'!$D$5:$H$4955,5,FALSE),""),"")</f>
        <v/>
      </c>
      <c r="AX55" s="41"/>
      <c r="AY55" s="41"/>
      <c r="AZ55" s="79" t="s">
        <v>2658</v>
      </c>
      <c r="BA55" s="79"/>
      <c r="BB55" s="79"/>
      <c r="BC55" s="79"/>
      <c r="BD55" s="21" t="str">
        <f t="shared" si="6"/>
        <v>[73] = {wayshrines={135,135,135,}, traitsNeeded=8, dlcId=DLC_BASE_GAME</v>
      </c>
      <c r="BE55" s="21" t="str">
        <f t="shared" si="7"/>
        <v>, zoneIds={347,347,347}, veteran=false</v>
      </c>
      <c r="BF55" s="21" t="str">
        <f t="shared" si="3"/>
        <v>, setType=LIBSETS_SETTYPE_CRAFTED</v>
      </c>
      <c r="BG55" s="21" t="str">
        <f t="shared" si="8"/>
        <v>, dropMechanic={LIBSETS_DROP_MECHANIC_CRAFTED,LIBSETS_DROP_MECHANIC_CRAFTED}</v>
      </c>
      <c r="BH55" s="21" t="str">
        <f t="shared" si="9"/>
        <v>}, --Oblivion\'s Foe / Erinnerung   [Coldharbour, Coldharbour, Coldharbour]</v>
      </c>
    </row>
    <row r="56" spans="1:60" x14ac:dyDescent="0.25">
      <c r="A56" s="5">
        <v>74</v>
      </c>
      <c r="B56" t="s">
        <v>803</v>
      </c>
      <c r="C56" t="s">
        <v>2565</v>
      </c>
      <c r="D56" s="3">
        <f t="shared" si="0"/>
        <v>74</v>
      </c>
      <c r="E56" s="57"/>
      <c r="G56" s="8" t="s">
        <v>1472</v>
      </c>
      <c r="I56" t="s">
        <v>91</v>
      </c>
      <c r="J56" t="s">
        <v>91</v>
      </c>
      <c r="K56">
        <v>133</v>
      </c>
      <c r="L56">
        <v>133</v>
      </c>
      <c r="M56">
        <v>133</v>
      </c>
      <c r="N56">
        <v>8</v>
      </c>
      <c r="Q56" s="3">
        <f>IF(AND(P56&lt;&gt;"",ISNUMBER(P56),NOT(ISNA(P56))),P56,IF(R56&lt;&gt;"",VLOOKUP(R56,'ESO zone constants'!$D$5:$H$10003,5,FALSE),""))</f>
        <v>347</v>
      </c>
      <c r="R56" t="str">
        <f>IF(AND(O56&lt;&gt;"",NOT(ISERROR(O56))),O56,
IF(AND(P56&lt;&gt;"",ISNUMBER(P56),P56&gt;0,NOT(ISNA(P56))),VLOOKUP(P56,'ESO zone constants'!$A$5:$D$10001,4,FALSE),
IF(AND(K56&lt;&gt;"",K56&gt;0,NOT(ISERROR(K56))),VLOOKUP(K56,'ESO dumped WayshrineInfo'!$K$3:$N$9996,4,FALSE),"")))</f>
        <v>Coldharbour</v>
      </c>
      <c r="T56" s="19" t="str">
        <f>IF(AND(S56&lt;&gt;"",NOT(ISERROR(S56))),S56,IF(Q56&lt;&gt;"",IF(NOT(ISERROR(VLOOKUP(Q56,'ESO Dungeon constants'!$D$3:$H$9999,5,FALSE))),VLOOKUP(Q56,'ESO Dungeon constants'!$D$3:$I$9999,6,FALSE),VLOOKUP(Q56,'ESO zone constants'!$H$3:$K$9989,4,FALSE)),""))</f>
        <v>DLC_BASE_GAME</v>
      </c>
      <c r="U56" s="3" t="str">
        <f>IF(T56&lt;&gt;"",VLOOKUP(T56,'LibSets constants'!$B$4:$C$1012,2,FALSE),"")</f>
        <v>Included in base game</v>
      </c>
      <c r="V56" s="33" t="s">
        <v>3335</v>
      </c>
      <c r="Y56" s="62"/>
      <c r="Z56" s="3">
        <f>IF(AND(G56&lt;&gt;"LIBSETS_SETTYPE_BATTLEGROUND",G56&lt;&gt;"LIBSETS_SETTYPE_SPECIAL"),
IF(AND(Y56&lt;&gt;"",ISNUMBER(Y56),NOT(ISNA(Y56))),Y56,
   IF(AND(L56&lt;&gt;"",ISNUMBER(L56),L56&gt;0,NOT(ISNA(L56))),VLOOKUP(L56,'ESO dumped WayshrineInfo'!$K$3:$L$9996,2,FALSE),"")
),"")</f>
        <v>347</v>
      </c>
      <c r="AA56" t="str">
        <f>IF(AND(Z56&lt;&gt;"",ISNUMBER(Z56),NOT(ISNA(Z56))),VLOOKUP(Z56,'ESO zone constants'!$A$5:$D$10001,4,FALSE),"")</f>
        <v>Coldharbour</v>
      </c>
      <c r="AB56" s="33" t="s">
        <v>3335</v>
      </c>
      <c r="AC56" s="41"/>
      <c r="AD56" s="41"/>
      <c r="AE56" s="41"/>
      <c r="AF56" s="3">
        <f>IF(AND(G56&lt;&gt;"LIBSETS_SETTYPE_BATTLEGROUND",G56&lt;&gt;"LIBSETS_SETTYPE_SPECIAL"),
IF(AND(AE56&lt;&gt;"",ISNUMBER(AE56),NOT(ISNA(AE56))),AE56,
   IF(AND(M56&lt;&gt;"",ISNUMBER(M56),M56&gt;0,NOT(ISNA(M56))),VLOOKUP(M56,'ESO dumped WayshrineInfo'!$K$3:$L$9996,2,FALSE),"")
),"")</f>
        <v>347</v>
      </c>
      <c r="AG56" t="str">
        <f>IF(AND(AF56&lt;&gt;"",ISNUMBER(AF56),NOT(ISNA(AF56))),VLOOKUP(AF56,'ESO zone constants'!$A$5:$D$10001,4,FALSE),"")</f>
        <v>Coldharbour</v>
      </c>
      <c r="AH56" s="42"/>
      <c r="AI56" s="41"/>
      <c r="AJ56" s="41"/>
      <c r="AK56" s="3" t="str">
        <f>IF(AND(G56&lt;&gt;"LIBSETS_SETTYPE_BATTLEGROUND",G56&lt;&gt;"LIBSETS_SETTYPE_SPECIAL"),IF(AL56&lt;&gt;"",VLOOKUP(AL56,'ESO zone constants'!$D$5:$H$4955,5,FALSE),""),"")</f>
        <v/>
      </c>
      <c r="AN56" s="41"/>
      <c r="AO56" s="41"/>
      <c r="AP56" s="3" t="str">
        <f>IF(AND(G56&lt;&gt;"LIBSETS_SETTYPE_BATTLEGROUND",G56&lt;&gt;"LIBSETS_SETTYPE_SPECIAL"),IF(AQ56&lt;&gt;"",VLOOKUP(AQ56,'ESO zone constants'!$D$5:$H$4955,5,FALSE),""),"")</f>
        <v/>
      </c>
      <c r="AS56" s="41"/>
      <c r="AT56" s="41"/>
      <c r="AU56" s="3" t="str">
        <f>IF(AND(G56&lt;&gt;"LIBSETS_SETTYPE_BATTLEGROUND",G56&lt;&gt;"LIBSETS_SETTYPE_SPECIAL"),IF(AV56&lt;&gt;"",VLOOKUP(AV56,'ESO zone constants'!$D$5:$H$4955,5,FALSE),""),"")</f>
        <v/>
      </c>
      <c r="AX56" s="41"/>
      <c r="AY56" s="41"/>
      <c r="AZ56" s="79" t="s">
        <v>2658</v>
      </c>
      <c r="BA56" s="79"/>
      <c r="BB56" s="79"/>
      <c r="BC56" s="79"/>
      <c r="BD56" s="21" t="str">
        <f t="shared" si="6"/>
        <v>[74] = {wayshrines={133,133,133,}, traitsNeeded=8, dlcId=DLC_BASE_GAME</v>
      </c>
      <c r="BE56" s="21" t="str">
        <f t="shared" si="7"/>
        <v>, zoneIds={347,347,347}, veteran=false</v>
      </c>
      <c r="BF56" s="21" t="str">
        <f t="shared" si="3"/>
        <v>, setType=LIBSETS_SETTYPE_CRAFTED</v>
      </c>
      <c r="BG56" s="21" t="str">
        <f t="shared" si="8"/>
        <v>, dropMechanic={LIBSETS_DROP_MECHANIC_CRAFTED,LIBSETS_DROP_MECHANIC_CRAFTED}</v>
      </c>
      <c r="BH56" s="21" t="str">
        <f t="shared" si="9"/>
        <v>}, --Spectre\'s Eye / Schemenauge   [Coldharbour, Coldharbour, Coldharbour]</v>
      </c>
    </row>
    <row r="57" spans="1:60" x14ac:dyDescent="0.25">
      <c r="A57" s="5">
        <v>75</v>
      </c>
      <c r="B57" t="s">
        <v>804</v>
      </c>
      <c r="C57" t="s">
        <v>2566</v>
      </c>
      <c r="D57" s="3">
        <f t="shared" si="0"/>
        <v>75</v>
      </c>
      <c r="E57" s="57"/>
      <c r="G57" s="8" t="s">
        <v>1472</v>
      </c>
      <c r="I57" t="s">
        <v>91</v>
      </c>
      <c r="J57" t="s">
        <v>91</v>
      </c>
      <c r="K57">
        <v>19</v>
      </c>
      <c r="L57">
        <v>165</v>
      </c>
      <c r="M57">
        <v>24</v>
      </c>
      <c r="N57">
        <v>3</v>
      </c>
      <c r="Q57" s="3">
        <f>IF(AND(P57&lt;&gt;"",ISNUMBER(P57),NOT(ISNA(P57))),P57,IF(R57&lt;&gt;"",VLOOKUP(R57,'ESO zone constants'!$D$5:$H$10003,5,FALSE),""))</f>
        <v>19</v>
      </c>
      <c r="R57" t="str">
        <f>IF(AND(O57&lt;&gt;"",NOT(ISERROR(O57))),O57,
IF(AND(P57&lt;&gt;"",ISNUMBER(P57),P57&gt;0,NOT(ISNA(P57))),VLOOKUP(P57,'ESO zone constants'!$A$5:$D$10001,4,FALSE),
IF(AND(K57&lt;&gt;"",K57&gt;0,NOT(ISERROR(K57))),VLOOKUP(K57,'ESO dumped WayshrineInfo'!$K$3:$N$9996,4,FALSE),"")))</f>
        <v>Stormhaven</v>
      </c>
      <c r="T57" s="19" t="str">
        <f>IF(AND(S57&lt;&gt;"",NOT(ISERROR(S57))),S57,IF(Q57&lt;&gt;"",IF(NOT(ISERROR(VLOOKUP(Q57,'ESO Dungeon constants'!$D$3:$H$9999,5,FALSE))),VLOOKUP(Q57,'ESO Dungeon constants'!$D$3:$I$9999,6,FALSE),VLOOKUP(Q57,'ESO zone constants'!$H$3:$K$9989,4,FALSE)),""))</f>
        <v>DLC_BASE_GAME</v>
      </c>
      <c r="U57" s="3" t="str">
        <f>IF(T57&lt;&gt;"",VLOOKUP(T57,'LibSets constants'!$B$4:$C$1012,2,FALSE),"")</f>
        <v>Included in base game</v>
      </c>
      <c r="V57" s="33" t="s">
        <v>3335</v>
      </c>
      <c r="Y57" s="62"/>
      <c r="Z57" s="3">
        <f>IF(AND(G57&lt;&gt;"LIBSETS_SETTYPE_BATTLEGROUND",G57&lt;&gt;"LIBSETS_SETTYPE_SPECIAL"),
IF(AND(Y57&lt;&gt;"",ISNUMBER(Y57),NOT(ISNA(Y57))),Y57,
   IF(AND(L57&lt;&gt;"",ISNUMBER(L57),L57&gt;0,NOT(ISNA(L57))),VLOOKUP(L57,'ESO dumped WayshrineInfo'!$K$3:$L$9996,2,FALSE),"")
),"")</f>
        <v>383</v>
      </c>
      <c r="AA57" t="str">
        <f>IF(AND(Z57&lt;&gt;"",ISNUMBER(Z57),NOT(ISNA(Z57))),VLOOKUP(Z57,'ESO zone constants'!$A$5:$D$10001,4,FALSE),"")</f>
        <v>Grahtwood</v>
      </c>
      <c r="AB57" s="33" t="s">
        <v>3335</v>
      </c>
      <c r="AC57" s="41"/>
      <c r="AD57" s="41"/>
      <c r="AE57" s="41"/>
      <c r="AF57" s="3">
        <f>IF(AND(G57&lt;&gt;"LIBSETS_SETTYPE_BATTLEGROUND",G57&lt;&gt;"LIBSETS_SETTYPE_SPECIAL"),
IF(AND(AE57&lt;&gt;"",ISNUMBER(AE57),NOT(ISNA(AE57))),AE57,
   IF(AND(M57&lt;&gt;"",ISNUMBER(M57),M57&gt;0,NOT(ISNA(M57))),VLOOKUP(M57,'ESO dumped WayshrineInfo'!$K$3:$L$9996,2,FALSE),"")
),"")</f>
        <v>57</v>
      </c>
      <c r="AG57" t="str">
        <f>IF(AND(AF57&lt;&gt;"",ISNUMBER(AF57),NOT(ISNA(AF57))),VLOOKUP(AF57,'ESO zone constants'!$A$5:$D$10001,4,FALSE),"")</f>
        <v>Deshaan</v>
      </c>
      <c r="AH57" s="33" t="s">
        <v>3335</v>
      </c>
      <c r="AI57" s="41"/>
      <c r="AJ57" s="41"/>
      <c r="AK57" s="3" t="str">
        <f>IF(AND(G57&lt;&gt;"LIBSETS_SETTYPE_BATTLEGROUND",G57&lt;&gt;"LIBSETS_SETTYPE_SPECIAL"),IF(AL57&lt;&gt;"",VLOOKUP(AL57,'ESO zone constants'!$D$5:$H$4955,5,FALSE),""),"")</f>
        <v/>
      </c>
      <c r="AN57" s="41"/>
      <c r="AO57" s="41"/>
      <c r="AP57" s="3" t="str">
        <f>IF(AND(G57&lt;&gt;"LIBSETS_SETTYPE_BATTLEGROUND",G57&lt;&gt;"LIBSETS_SETTYPE_SPECIAL"),IF(AQ57&lt;&gt;"",VLOOKUP(AQ57,'ESO zone constants'!$D$5:$H$4955,5,FALSE),""),"")</f>
        <v/>
      </c>
      <c r="AS57" s="41"/>
      <c r="AT57" s="41"/>
      <c r="AU57" s="3" t="str">
        <f>IF(AND(G57&lt;&gt;"LIBSETS_SETTYPE_BATTLEGROUND",G57&lt;&gt;"LIBSETS_SETTYPE_SPECIAL"),IF(AV57&lt;&gt;"",VLOOKUP(AV57,'ESO zone constants'!$D$5:$H$4955,5,FALSE),""),"")</f>
        <v/>
      </c>
      <c r="AX57" s="41"/>
      <c r="AY57" s="41"/>
      <c r="AZ57" s="79" t="s">
        <v>2659</v>
      </c>
      <c r="BA57" s="79"/>
      <c r="BB57" s="79"/>
      <c r="BC57" s="79"/>
      <c r="BD57" s="21" t="str">
        <f t="shared" si="6"/>
        <v>[75] = {wayshrines={19,165,24,}, traitsNeeded=3, dlcId=DLC_BASE_GAME</v>
      </c>
      <c r="BE57" s="21" t="str">
        <f t="shared" si="7"/>
        <v>, zoneIds={19,383,57}, veteran=false</v>
      </c>
      <c r="BF57" s="21" t="str">
        <f t="shared" si="3"/>
        <v>, setType=LIBSETS_SETTYPE_CRAFTED</v>
      </c>
      <c r="BG57" s="21" t="str">
        <f t="shared" si="8"/>
        <v>, isProcSetAllowedInPvP=1, dropMechanic={LIBSETS_DROP_MECHANIC_CRAFTED,LIBSETS_DROP_MECHANIC_CRAFTED,LIBSETS_DROP_MECHANIC_CRAFTED}</v>
      </c>
      <c r="BH57" s="21" t="str">
        <f t="shared" si="9"/>
        <v>}, --Torug\'s Pact / Torugs Pakt   [Stormhaven, Grahtwood, Deshaan]</v>
      </c>
    </row>
    <row r="58" spans="1:60" x14ac:dyDescent="0.25">
      <c r="A58" s="12">
        <v>76</v>
      </c>
      <c r="B58" t="s">
        <v>805</v>
      </c>
      <c r="C58" t="s">
        <v>806</v>
      </c>
      <c r="D58" s="3">
        <f t="shared" si="0"/>
        <v>76</v>
      </c>
      <c r="E58" s="57"/>
      <c r="G58" s="8" t="s">
        <v>1473</v>
      </c>
      <c r="I58" t="s">
        <v>91</v>
      </c>
      <c r="J58" t="s">
        <v>91</v>
      </c>
      <c r="K58">
        <v>-1</v>
      </c>
      <c r="L58">
        <v>-1</v>
      </c>
      <c r="M58">
        <v>-1</v>
      </c>
      <c r="O58" s="62" t="s">
        <v>125</v>
      </c>
      <c r="Q58" s="3">
        <f>IF(AND(P58&lt;&gt;"",ISNUMBER(P58),NOT(ISNA(P58))),P58,IF(R58&lt;&gt;"",VLOOKUP(R58,'ESO zone constants'!$D$5:$H$10003,5,FALSE),""))</f>
        <v>181</v>
      </c>
      <c r="R58" t="str">
        <f>IF(AND(O58&lt;&gt;"",NOT(ISERROR(O58))),O58,
IF(AND(P58&lt;&gt;"",ISNUMBER(P58),P58&gt;0,NOT(ISNA(P58))),VLOOKUP(P58,'ESO zone constants'!$A$5:$D$10001,4,FALSE),
IF(AND(K58&lt;&gt;"",K58&gt;0,NOT(ISERROR(K58))),VLOOKUP(K58,'ESO dumped WayshrineInfo'!$K$3:$N$9996,4,FALSE),"")))</f>
        <v>Cyrodiil</v>
      </c>
      <c r="T58" s="19" t="str">
        <f>IF(AND(S58&lt;&gt;"",NOT(ISERROR(S58))),S58,IF(Q58&lt;&gt;"",IF(NOT(ISERROR(VLOOKUP(Q58,'ESO Dungeon constants'!$D$3:$H$9999,5,FALSE))),VLOOKUP(Q58,'ESO Dungeon constants'!$D$3:$I$9999,6,FALSE),VLOOKUP(Q58,'ESO zone constants'!$H$3:$K$9989,4,FALSE)),""))</f>
        <v>DLC_BASE_GAME</v>
      </c>
      <c r="U58" s="3" t="str">
        <f>IF(T58&lt;&gt;"",VLOOKUP(T58,'LibSets constants'!$B$4:$C$1012,2,FALSE),"")</f>
        <v>Included in base game</v>
      </c>
      <c r="V58" s="33" t="s">
        <v>2789</v>
      </c>
      <c r="W58" s="3" t="str">
        <f>IF(V58&lt;&gt;"",IF(V58&lt;&gt;"LIBSETS_DROP_MECHANIC_MONSTER_NAME",VLOOKUP(V58,'LibSets constants'!$I$4:$L$1012,3,FALSE),""),"")</f>
        <v>City Cropsford (quartermaster)</v>
      </c>
      <c r="X58" s="3" t="str">
        <f>IF(V58&lt;&gt;"",IF(V58&lt;&gt;"LIBSETS_DROP_MECHANIC_MONSTER_NAME",VLOOKUP(V58,'LibSets constants'!$I$4:$L$1012,4,FALSE),""),"")</f>
        <v>Stadt Erntefurt (Quartiermeister)</v>
      </c>
      <c r="Y58" s="62">
        <v>181</v>
      </c>
      <c r="Z58" s="3">
        <f>IF(AND(G58&lt;&gt;"LIBSETS_SETTYPE_BATTLEGROUND",G58&lt;&gt;"LIBSETS_SETTYPE_SPECIAL"),
IF(AND(Y58&lt;&gt;"",ISNUMBER(Y58),NOT(ISNA(Y58))),Y58,
   IF(AND(L58&lt;&gt;"",ISNUMBER(L58),L58&gt;0,NOT(ISNA(L58))),VLOOKUP(L58,'ESO dumped WayshrineInfo'!$K$3:$L$9996,2,FALSE),"")
),"")</f>
        <v>181</v>
      </c>
      <c r="AA58" t="str">
        <f>IF(AND(Z58&lt;&gt;"",ISNUMBER(Z58),NOT(ISNA(Z58))),VLOOKUP(Z58,'ESO zone constants'!$A$5:$D$10001,4,FALSE),"")</f>
        <v>Cyrodiil</v>
      </c>
      <c r="AB58" s="33" t="s">
        <v>3807</v>
      </c>
      <c r="AC58" s="3" t="str">
        <f>IF(AB58&lt;&gt;"",IF(AB58&lt;&gt;"LIBSETS_DROP_MECHANIC_MONSTER_NAME",VLOOKUP(AB58,'LibSets constants'!$I$4:$L$1012,3,FALSE),""),"")</f>
        <v>Cyrodiil board missions</v>
      </c>
      <c r="AD58" s="3" t="str">
        <f>IF(AB58&lt;&gt;"",IF(AB58&lt;&gt;"LIBSETS_DROP_MECHANIC_MONSTER_NAME",VLOOKUP(AB58,'LibSets constants'!$I$4:$L$1012,4,FALSE),""),"")</f>
        <v>Cyrodiil Auftragstafeln</v>
      </c>
      <c r="AE58" s="62">
        <v>181</v>
      </c>
      <c r="AF58" s="3">
        <f>IF(AND(G58&lt;&gt;"LIBSETS_SETTYPE_BATTLEGROUND",G58&lt;&gt;"LIBSETS_SETTYPE_SPECIAL"),
IF(AND(AE58&lt;&gt;"",ISNUMBER(AE58),NOT(ISNA(AE58))),AE58,
   IF(AND(M58&lt;&gt;"",ISNUMBER(M58),M58&gt;0,NOT(ISNA(M58))),VLOOKUP(M58,'ESO dumped WayshrineInfo'!$K$3:$L$9996,2,FALSE),"")
),"")</f>
        <v>181</v>
      </c>
      <c r="AG58" t="str">
        <f>IF(AND(AF58&lt;&gt;"",ISNUMBER(AF58),NOT(ISNA(AF58))),VLOOKUP(AF58,'ESO zone constants'!$A$5:$D$10001,4,FALSE),"")</f>
        <v>Cyrodiil</v>
      </c>
      <c r="AH58" s="33" t="s">
        <v>2784</v>
      </c>
      <c r="AI58" s="3" t="str">
        <f>IF(AH58&lt;&gt;"",IF(AH58&lt;&gt;"LIBSETS_DROP_MECHANIC_MONSTER_NAME",VLOOKUP(AH58,'LibSets constants'!$I$4:$L$1012,3,FALSE),""),"")</f>
        <v>Alliance points elite gear lockbox merchant, Cyrodiil</v>
      </c>
      <c r="AJ58" s="3" t="str">
        <f>IF(AH58&lt;&gt;"",IF(AH58&lt;&gt;"LIBSETS_DROP_MECHANIC_MONSTER_NAME",VLOOKUP(AH58,'LibSets constants'!$I$4:$L$1012,4,FALSE),""),"")</f>
        <v>Allianzpunkte Elite Gear Box Händler, Cyrodiil</v>
      </c>
      <c r="AK58" s="3">
        <f>IF(AND(G58&lt;&gt;"LIBSETS_SETTYPE_BATTLEGROUND",G58&lt;&gt;"LIBSETS_SETTYPE_SPECIAL"),IF(AL58&lt;&gt;"",VLOOKUP(AL58,'ESO zone constants'!$D$5:$H$4955,5,FALSE),""),"")</f>
        <v>181</v>
      </c>
      <c r="AL58" t="s">
        <v>125</v>
      </c>
      <c r="AM58" s="33" t="s">
        <v>3810</v>
      </c>
      <c r="AN58" s="3" t="str">
        <f>IF(AM58&lt;&gt;"",IF(AM58&lt;&gt;"LIBSETS_DROP_MECHANIC_MONSTER_NAME",VLOOKUP(AM58,'LibSets constants'!$I$4:$L$1012,3,FALSE),""),"")</f>
        <v>Cyrodiil: City Cheydinhal / Weynon Priory, Chorrol</v>
      </c>
      <c r="AO58" s="3" t="str">
        <f>IF(AM58&lt;&gt;"",IF(AM58&lt;&gt;"LIBSETS_DROP_MECHANIC_MONSTER_NAME",VLOOKUP(AM58,'LibSets constants'!$I$4:$L$1012,4,FALSE),""),"")</f>
        <v>Cyrodiil: Stadt Cheydinhal / Weynon Priorei, bei Chorrol</v>
      </c>
      <c r="AP58" s="3">
        <f>IF(AND(G58&lt;&gt;"LIBSETS_SETTYPE_BATTLEGROUND",G58&lt;&gt;"LIBSETS_SETTYPE_SPECIAL"),IF(AQ58&lt;&gt;"",VLOOKUP(AQ58,'ESO zone constants'!$D$5:$H$4955,5,FALSE),""),"")</f>
        <v>181</v>
      </c>
      <c r="AQ58" t="s">
        <v>125</v>
      </c>
      <c r="AR58" s="33" t="s">
        <v>1556</v>
      </c>
      <c r="AS58" s="3" t="str">
        <f>IF(AR58&lt;&gt;"",IF(AR58&lt;&gt;"LIBSETS_DROP_MECHANIC_MONSTER_NAME",VLOOKUP(AR58,'LibSets constants'!$I$4:$L$1012,3,FALSE),""),"")</f>
        <v>Delve bosses have a chance to drop a waist or feet.</v>
      </c>
      <c r="AT58" s="3" t="str">
        <f>IF(AR58&lt;&gt;"",IF(AR58&lt;&gt;"LIBSETS_DROP_MECHANIC_MONSTER_NAME",VLOOKUP(AR58,'LibSets constants'!$I$4:$L$1012,4,FALSE),""),"")</f>
        <v>Bosse in Gewölben haben die Chance, eine Taille oder Füße fallen zu lassen.</v>
      </c>
      <c r="AU58" s="3">
        <f>IF(AND(G58&lt;&gt;"LIBSETS_SETTYPE_BATTLEGROUND",G58&lt;&gt;"LIBSETS_SETTYPE_SPECIAL"),IF(AV58&lt;&gt;"",VLOOKUP(AV58,'ESO zone constants'!$D$5:$H$4955,5,FALSE),""),"")</f>
        <v>181</v>
      </c>
      <c r="AV58" t="s">
        <v>125</v>
      </c>
      <c r="AW58" s="33" t="s">
        <v>3282</v>
      </c>
      <c r="AX58" s="3" t="str">
        <f>IF(AW58&lt;&gt;"",IF(AW58&lt;&gt;"LIBSETS_DROP_MECHANIC_MONSTER_NAME",VLOOKUP(AW58,'LibSets constants'!$I$4:$L$1012,3,FALSE),""),"")</f>
        <v>Rewards of dolmen, harrowstorms or magical anomalies</v>
      </c>
      <c r="AY58" s="3" t="str">
        <f>IF(AW58&lt;&gt;"",IF(AW58&lt;&gt;"LIBSETS_DROP_MECHANIC_MONSTER_NAME",VLOOKUP(AW58,'LibSets constants'!$I$4:$L$1012,4,FALSE),""),"")</f>
        <v>Belohnung von Ankern, Gramstürmen oder Magischen Anomalien</v>
      </c>
      <c r="AZ58" s="79" t="s">
        <v>2659</v>
      </c>
      <c r="BA58" s="79"/>
      <c r="BB58" s="79"/>
      <c r="BC58" s="79"/>
      <c r="BD58" s="21" t="str">
        <f t="shared" si="6"/>
        <v>[76] = {wayshrines={-1,-1,-1,}, dlcId=DLC_BASE_GAME</v>
      </c>
      <c r="BE58" s="21" t="str">
        <f t="shared" si="7"/>
        <v>, zoneIds={181,181,181,181,181,181}, veteran=false</v>
      </c>
      <c r="BF58" s="21" t="str">
        <f t="shared" si="3"/>
        <v>, setType=LIBSETS_SETTYPE_CYRODIIL</v>
      </c>
      <c r="BG58" s="21" t="str">
        <f t="shared" si="8"/>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58" s="21" t="str">
        <f t="shared" si="9"/>
        <v>}, --Robes of Alteration Mastery / Roben der Veränderungsbeherrschung   [Cyrodiil, Cyrodiil, Cyrodiil, Cyrodiil, Cyrodiil, Cyrodiil]</v>
      </c>
    </row>
    <row r="59" spans="1:60" x14ac:dyDescent="0.25">
      <c r="A59" s="12">
        <v>77</v>
      </c>
      <c r="B59" t="s">
        <v>807</v>
      </c>
      <c r="C59" t="s">
        <v>808</v>
      </c>
      <c r="D59" s="3">
        <f t="shared" si="0"/>
        <v>77</v>
      </c>
      <c r="E59" s="57"/>
      <c r="G59" s="8" t="s">
        <v>1475</v>
      </c>
      <c r="I59" t="s">
        <v>91</v>
      </c>
      <c r="J59" t="s">
        <v>91</v>
      </c>
      <c r="K59">
        <v>196</v>
      </c>
      <c r="L59">
        <v>196</v>
      </c>
      <c r="M59">
        <v>196</v>
      </c>
      <c r="O59" s="62" t="s">
        <v>68</v>
      </c>
      <c r="Q59" s="3">
        <f>IF(AND(P59&lt;&gt;"",ISNUMBER(P59),NOT(ISNA(P59))),P59,IF(R59&lt;&gt;"",VLOOKUP(R59,'ESO zone constants'!$D$5:$H$10003,5,FALSE),""))</f>
        <v>22</v>
      </c>
      <c r="R59" t="str">
        <f>IF(AND(O59&lt;&gt;"",NOT(ISERROR(O59))),O59,
IF(AND(P59&lt;&gt;"",ISNUMBER(P59),P59&gt;0,NOT(ISNA(P59))),VLOOKUP(P59,'ESO zone constants'!$A$5:$D$10001,4,FALSE),
IF(AND(K59&lt;&gt;"",K59&gt;0,NOT(ISERROR(K59))),VLOOKUP(K59,'ESO dumped WayshrineInfo'!$K$3:$N$9996,4,FALSE),"")))</f>
        <v>Volenfell</v>
      </c>
      <c r="T59" s="19" t="str">
        <f>IF(AND(S59&lt;&gt;"",NOT(ISERROR(S59))),S59,IF(Q59&lt;&gt;"",IF(NOT(ISERROR(VLOOKUP(Q59,'ESO Dungeon constants'!$D$3:$H$9999,5,FALSE))),VLOOKUP(Q59,'ESO Dungeon constants'!$D$3:$I$9999,6,FALSE),VLOOKUP(Q59,'ESO zone constants'!$H$3:$K$9989,4,FALSE)),""))</f>
        <v>DLC_BASE_GAME</v>
      </c>
      <c r="U59" s="3" t="str">
        <f>IF(T59&lt;&gt;"",VLOOKUP(T59,'LibSets constants'!$B$4:$C$1012,2,FALSE),"")</f>
        <v>Included in base game</v>
      </c>
      <c r="V59" s="33" t="s">
        <v>3332</v>
      </c>
      <c r="Y59" s="62"/>
      <c r="Z59" s="3">
        <f>IF(AND(G59&lt;&gt;"LIBSETS_SETTYPE_BATTLEGROUND",G59&lt;&gt;"LIBSETS_SETTYPE_SPECIAL"),
IF(AND(Y59&lt;&gt;"",ISNUMBER(Y59),NOT(ISNA(Y59))),Y59,
   IF(AND(L59&lt;&gt;"",ISNUMBER(L59),L59&gt;0,NOT(ISNA(L59))),VLOOKUP(L59,'ESO dumped WayshrineInfo'!$K$3:$L$9996,2,FALSE),"")
),"")</f>
        <v>104</v>
      </c>
      <c r="AA59" t="str">
        <f>IF(AND(Z59&lt;&gt;"",ISNUMBER(Z59),NOT(ISNA(Z59))),VLOOKUP(Z59,'ESO zone constants'!$A$5:$D$10001,4,FALSE),"")</f>
        <v>Alik'r Desert</v>
      </c>
      <c r="AB59" s="33" t="s">
        <v>3332</v>
      </c>
      <c r="AC59" s="41"/>
      <c r="AD59" s="41"/>
      <c r="AE59" s="41"/>
      <c r="AF59" s="3">
        <f>IF(AND(G59&lt;&gt;"LIBSETS_SETTYPE_BATTLEGROUND",G59&lt;&gt;"LIBSETS_SETTYPE_SPECIAL"),
IF(AND(AE59&lt;&gt;"",ISNUMBER(AE59),NOT(ISNA(AE59))),AE59,
   IF(AND(M59&lt;&gt;"",ISNUMBER(M59),M59&gt;0,NOT(ISNA(M59))),VLOOKUP(M59,'ESO dumped WayshrineInfo'!$K$3:$L$9996,2,FALSE),"")
),"")</f>
        <v>104</v>
      </c>
      <c r="AG59" t="str">
        <f>IF(AND(AF59&lt;&gt;"",ISNUMBER(AF59),NOT(ISNA(AF59))),VLOOKUP(AF59,'ESO zone constants'!$A$5:$D$10001,4,FALSE),"")</f>
        <v>Alik'r Desert</v>
      </c>
      <c r="AH59" s="42"/>
      <c r="AI59" s="41"/>
      <c r="AJ59" s="41"/>
      <c r="AK59" s="3" t="str">
        <f>IF(AND(G59&lt;&gt;"LIBSETS_SETTYPE_BATTLEGROUND",G59&lt;&gt;"LIBSETS_SETTYPE_SPECIAL"),IF(AL59&lt;&gt;"",VLOOKUP(AL59,'ESO zone constants'!$D$5:$H$4955,5,FALSE),""),"")</f>
        <v/>
      </c>
      <c r="AN59" s="41"/>
      <c r="AO59" s="41"/>
      <c r="AP59" s="3" t="str">
        <f>IF(AND(G59&lt;&gt;"LIBSETS_SETTYPE_BATTLEGROUND",G59&lt;&gt;"LIBSETS_SETTYPE_SPECIAL"),IF(AQ59&lt;&gt;"",VLOOKUP(AQ59,'ESO zone constants'!$D$5:$H$4955,5,FALSE),""),"")</f>
        <v/>
      </c>
      <c r="AS59" s="41"/>
      <c r="AT59" s="41"/>
      <c r="AU59" s="3" t="str">
        <f>IF(AND(G59&lt;&gt;"LIBSETS_SETTYPE_BATTLEGROUND",G59&lt;&gt;"LIBSETS_SETTYPE_SPECIAL"),IF(AV59&lt;&gt;"",VLOOKUP(AV59,'ESO zone constants'!$D$5:$H$4955,5,FALSE),""),"")</f>
        <v/>
      </c>
      <c r="AX59" s="41"/>
      <c r="AY59" s="41"/>
      <c r="AZ59" s="79" t="s">
        <v>2658</v>
      </c>
      <c r="BA59" s="79"/>
      <c r="BB59" s="79"/>
      <c r="BC59" s="79"/>
      <c r="BD59" s="21" t="str">
        <f t="shared" si="6"/>
        <v>[77] = {wayshrines={196,196,196,}, dlcId=DLC_BASE_GAME</v>
      </c>
      <c r="BE59" s="21" t="str">
        <f t="shared" si="7"/>
        <v>, zoneIds={22,104,104}, veteran=false</v>
      </c>
      <c r="BF59" s="21" t="str">
        <f t="shared" si="3"/>
        <v>, setType=LIBSETS_SETTYPE_DUNGEON</v>
      </c>
      <c r="BG59" s="21" t="str">
        <f t="shared" si="8"/>
        <v>, dropMechanic={LIBSETS_DROP_MECHANIC_GROUP_DUNGEON_BOSS,LIBSETS_DROP_MECHANIC_GROUP_DUNGEON_BOSS}</v>
      </c>
      <c r="BH59" s="21" t="str">
        <f t="shared" si="9"/>
        <v>}, --Crusader / Glaubenskrieger   [Volenfell, Alik'r Desert, Alik'r Desert]</v>
      </c>
    </row>
    <row r="60" spans="1:60" x14ac:dyDescent="0.25">
      <c r="A60" s="5">
        <v>78</v>
      </c>
      <c r="B60" t="s">
        <v>809</v>
      </c>
      <c r="C60" t="s">
        <v>810</v>
      </c>
      <c r="D60" s="3">
        <f t="shared" si="0"/>
        <v>78</v>
      </c>
      <c r="E60" s="57"/>
      <c r="G60" s="8" t="s">
        <v>1472</v>
      </c>
      <c r="I60" t="s">
        <v>91</v>
      </c>
      <c r="J60" t="s">
        <v>91</v>
      </c>
      <c r="K60">
        <v>9</v>
      </c>
      <c r="L60">
        <v>154</v>
      </c>
      <c r="M60">
        <v>51</v>
      </c>
      <c r="N60">
        <v>4</v>
      </c>
      <c r="Q60" s="3">
        <f>IF(AND(P60&lt;&gt;"",ISNUMBER(P60),NOT(ISNA(P60))),P60,IF(R60&lt;&gt;"",VLOOKUP(R60,'ESO zone constants'!$D$5:$H$10003,5,FALSE),""))</f>
        <v>20</v>
      </c>
      <c r="R60" t="str">
        <f>IF(AND(O60&lt;&gt;"",NOT(ISERROR(O60))),O60,
IF(AND(P60&lt;&gt;"",ISNUMBER(P60),P60&gt;0,NOT(ISNA(P60))),VLOOKUP(P60,'ESO zone constants'!$A$5:$D$10001,4,FALSE),
IF(AND(K60&lt;&gt;"",K60&gt;0,NOT(ISERROR(K60))),VLOOKUP(K60,'ESO dumped WayshrineInfo'!$K$3:$N$9996,4,FALSE),"")))</f>
        <v>Rivenspire</v>
      </c>
      <c r="T60" s="19" t="str">
        <f>IF(AND(S60&lt;&gt;"",NOT(ISERROR(S60))),S60,IF(Q60&lt;&gt;"",IF(NOT(ISERROR(VLOOKUP(Q60,'ESO Dungeon constants'!$D$3:$H$9999,5,FALSE))),VLOOKUP(Q60,'ESO Dungeon constants'!$D$3:$I$9999,6,FALSE),VLOOKUP(Q60,'ESO zone constants'!$H$3:$K$9989,4,FALSE)),""))</f>
        <v>DLC_BASE_GAME</v>
      </c>
      <c r="U60" s="3" t="str">
        <f>IF(T60&lt;&gt;"",VLOOKUP(T60,'LibSets constants'!$B$4:$C$1012,2,FALSE),"")</f>
        <v>Included in base game</v>
      </c>
      <c r="V60" s="33" t="s">
        <v>3335</v>
      </c>
      <c r="Y60" s="62"/>
      <c r="Z60" s="3">
        <f>IF(AND(G60&lt;&gt;"LIBSETS_SETTYPE_BATTLEGROUND",G60&lt;&gt;"LIBSETS_SETTYPE_SPECIAL"),
IF(AND(Y60&lt;&gt;"",ISNUMBER(Y60),NOT(ISNA(Y60))),Y60,
   IF(AND(L60&lt;&gt;"",ISNUMBER(L60),L60&gt;0,NOT(ISNA(L60))),VLOOKUP(L60,'ESO dumped WayshrineInfo'!$K$3:$L$9996,2,FALSE),"")
),"")</f>
        <v>108</v>
      </c>
      <c r="AA60" t="str">
        <f>IF(AND(Z60&lt;&gt;"",ISNUMBER(Z60),NOT(ISNA(Z60))),VLOOKUP(Z60,'ESO zone constants'!$A$5:$D$10001,4,FALSE),"")</f>
        <v>Greenshade</v>
      </c>
      <c r="AB60" s="33" t="s">
        <v>3335</v>
      </c>
      <c r="AF60" s="3">
        <f>IF(AND(G60&lt;&gt;"LIBSETS_SETTYPE_BATTLEGROUND",G60&lt;&gt;"LIBSETS_SETTYPE_SPECIAL"),
IF(AND(AE60&lt;&gt;"",ISNUMBER(AE60),NOT(ISNA(AE60))),AE60,
   IF(AND(M60&lt;&gt;"",ISNUMBER(M60),M60&gt;0,NOT(ISNA(M60))),VLOOKUP(M60,'ESO dumped WayshrineInfo'!$K$3:$L$9996,2,FALSE),"")
),"")</f>
        <v>117</v>
      </c>
      <c r="AG60" t="str">
        <f>IF(AND(AF60&lt;&gt;"",ISNUMBER(AF60),NOT(ISNA(AF60))),VLOOKUP(AF60,'ESO zone constants'!$A$5:$D$10001,4,FALSE),"")</f>
        <v>Shadowfen</v>
      </c>
      <c r="AH60" s="33" t="s">
        <v>3335</v>
      </c>
      <c r="AK60" s="3" t="str">
        <f>IF(AND(G60&lt;&gt;"LIBSETS_SETTYPE_BATTLEGROUND",G60&lt;&gt;"LIBSETS_SETTYPE_SPECIAL"),IF(AL60&lt;&gt;"",VLOOKUP(AL60,'ESO zone constants'!$D$5:$H$4955,5,FALSE),""),"")</f>
        <v/>
      </c>
      <c r="AP60" s="3" t="str">
        <f>IF(AND(G60&lt;&gt;"LIBSETS_SETTYPE_BATTLEGROUND",G60&lt;&gt;"LIBSETS_SETTYPE_SPECIAL"),IF(AQ60&lt;&gt;"",VLOOKUP(AQ60,'ESO zone constants'!$D$5:$H$4955,5,FALSE),""),"")</f>
        <v/>
      </c>
      <c r="AU60" s="3" t="str">
        <f>IF(AND(G60&lt;&gt;"LIBSETS_SETTYPE_BATTLEGROUND",G60&lt;&gt;"LIBSETS_SETTYPE_SPECIAL"),IF(AV60&lt;&gt;"",VLOOKUP(AV60,'ESO zone constants'!$D$5:$H$4955,5,FALSE),""),"")</f>
        <v/>
      </c>
      <c r="AZ60" s="79" t="s">
        <v>2658</v>
      </c>
      <c r="BA60" s="79"/>
      <c r="BB60" s="79"/>
      <c r="BC60" s="79"/>
      <c r="BD60" s="21" t="str">
        <f t="shared" si="6"/>
        <v>[78] = {wayshrines={9,154,51,}, traitsNeeded=4, dlcId=DLC_BASE_GAME</v>
      </c>
      <c r="BE60" s="21" t="str">
        <f t="shared" si="7"/>
        <v>, zoneIds={20,108,117}, veteran=false</v>
      </c>
      <c r="BF60" s="21" t="str">
        <f t="shared" si="3"/>
        <v>, setType=LIBSETS_SETTYPE_CRAFTED</v>
      </c>
      <c r="BG60" s="21" t="str">
        <f t="shared" si="8"/>
        <v>, dropMechanic={LIBSETS_DROP_MECHANIC_CRAFTED,LIBSETS_DROP_MECHANIC_CRAFTED,LIBSETS_DROP_MECHANIC_CRAFTED}</v>
      </c>
      <c r="BH60" s="21" t="str">
        <f t="shared" si="9"/>
        <v>}, --Hist Bark / Histrinde   [Rivenspire, Greenshade, Shadowfen]</v>
      </c>
    </row>
    <row r="61" spans="1:60" x14ac:dyDescent="0.25">
      <c r="A61" s="5">
        <v>79</v>
      </c>
      <c r="B61" t="s">
        <v>811</v>
      </c>
      <c r="C61" t="s">
        <v>2567</v>
      </c>
      <c r="D61" s="3">
        <f t="shared" si="0"/>
        <v>79</v>
      </c>
      <c r="E61" s="57"/>
      <c r="G61" s="8" t="s">
        <v>1472</v>
      </c>
      <c r="I61" t="s">
        <v>91</v>
      </c>
      <c r="J61" t="s">
        <v>91</v>
      </c>
      <c r="K61">
        <v>35</v>
      </c>
      <c r="L61">
        <v>144</v>
      </c>
      <c r="M61">
        <v>111</v>
      </c>
      <c r="N61">
        <v>6</v>
      </c>
      <c r="Q61" s="3">
        <f>IF(AND(P61&lt;&gt;"",ISNUMBER(P61),NOT(ISNA(P61))),P61,IF(R61&lt;&gt;"",VLOOKUP(R61,'ESO zone constants'!$D$5:$H$10003,5,FALSE),""))</f>
        <v>92</v>
      </c>
      <c r="R61" t="str">
        <f>IF(AND(O61&lt;&gt;"",NOT(ISERROR(O61))),O61,
IF(AND(P61&lt;&gt;"",ISNUMBER(P61),P61&gt;0,NOT(ISNA(P61))),VLOOKUP(P61,'ESO zone constants'!$A$5:$D$10001,4,FALSE),
IF(AND(K61&lt;&gt;"",K61&gt;0,NOT(ISERROR(K61))),VLOOKUP(K61,'ESO dumped WayshrineInfo'!$K$3:$N$9996,4,FALSE),"")))</f>
        <v>Bangkorai</v>
      </c>
      <c r="T61" s="19" t="str">
        <f>IF(AND(S61&lt;&gt;"",NOT(ISERROR(S61))),S61,IF(Q61&lt;&gt;"",IF(NOT(ISERROR(VLOOKUP(Q61,'ESO Dungeon constants'!$D$3:$H$9999,5,FALSE))),VLOOKUP(Q61,'ESO Dungeon constants'!$D$3:$I$9999,6,FALSE),VLOOKUP(Q61,'ESO zone constants'!$H$3:$K$9989,4,FALSE)),""))</f>
        <v>DLC_BASE_GAME</v>
      </c>
      <c r="U61" s="3" t="str">
        <f>IF(T61&lt;&gt;"",VLOOKUP(T61,'LibSets constants'!$B$4:$C$1012,2,FALSE),"")</f>
        <v>Included in base game</v>
      </c>
      <c r="V61" s="33" t="s">
        <v>3335</v>
      </c>
      <c r="Y61" s="62"/>
      <c r="Z61" s="3">
        <f>IF(AND(G61&lt;&gt;"LIBSETS_SETTYPE_BATTLEGROUND",G61&lt;&gt;"LIBSETS_SETTYPE_SPECIAL"),
IF(AND(Y61&lt;&gt;"",ISNUMBER(Y61),NOT(ISNA(Y61))),Y61,
   IF(AND(L61&lt;&gt;"",ISNUMBER(L61),L61&gt;0,NOT(ISNA(L61))),VLOOKUP(L61,'ESO dumped WayshrineInfo'!$K$3:$L$9996,2,FALSE),"")
),"")</f>
        <v>382</v>
      </c>
      <c r="AA61" t="str">
        <f>IF(AND(Z61&lt;&gt;"",ISNUMBER(Z61),NOT(ISNA(Z61))),VLOOKUP(Z61,'ESO zone constants'!$A$5:$D$10001,4,FALSE),"")</f>
        <v>Reaper's March</v>
      </c>
      <c r="AB61" s="33" t="s">
        <v>3335</v>
      </c>
      <c r="AC61" s="41"/>
      <c r="AD61" s="41"/>
      <c r="AE61" s="41"/>
      <c r="AF61" s="3">
        <f>IF(AND(G61&lt;&gt;"LIBSETS_SETTYPE_BATTLEGROUND",G61&lt;&gt;"LIBSETS_SETTYPE_SPECIAL"),
IF(AND(AE61&lt;&gt;"",ISNUMBER(AE61),NOT(ISNA(AE61))),AE61,
   IF(AND(M61&lt;&gt;"",ISNUMBER(M61),M61&gt;0,NOT(ISNA(M61))),VLOOKUP(M61,'ESO dumped WayshrineInfo'!$K$3:$L$9996,2,FALSE),"")
),"")</f>
        <v>103</v>
      </c>
      <c r="AG61" t="str">
        <f>IF(AND(AF61&lt;&gt;"",ISNUMBER(AF61),NOT(ISNA(AF61))),VLOOKUP(AF61,'ESO zone constants'!$A$5:$D$10001,4,FALSE),"")</f>
        <v>The Rift</v>
      </c>
      <c r="AH61" s="33" t="s">
        <v>3335</v>
      </c>
      <c r="AI61" s="41"/>
      <c r="AJ61" s="41"/>
      <c r="AK61" s="3" t="str">
        <f>IF(AND(G61&lt;&gt;"LIBSETS_SETTYPE_BATTLEGROUND",G61&lt;&gt;"LIBSETS_SETTYPE_SPECIAL"),IF(AL61&lt;&gt;"",VLOOKUP(AL61,'ESO zone constants'!$D$5:$H$4955,5,FALSE),""),"")</f>
        <v/>
      </c>
      <c r="AN61" s="41"/>
      <c r="AO61" s="41"/>
      <c r="AP61" s="3" t="str">
        <f>IF(AND(G61&lt;&gt;"LIBSETS_SETTYPE_BATTLEGROUND",G61&lt;&gt;"LIBSETS_SETTYPE_SPECIAL"),IF(AQ61&lt;&gt;"",VLOOKUP(AQ61,'ESO zone constants'!$D$5:$H$4955,5,FALSE),""),"")</f>
        <v/>
      </c>
      <c r="AU61" s="3" t="str">
        <f>IF(AND(G61&lt;&gt;"LIBSETS_SETTYPE_BATTLEGROUND",G61&lt;&gt;"LIBSETS_SETTYPE_SPECIAL"),IF(AV61&lt;&gt;"",VLOOKUP(AV61,'ESO zone constants'!$D$5:$H$4955,5,FALSE),""),"")</f>
        <v/>
      </c>
      <c r="AZ61" s="79" t="s">
        <v>2659</v>
      </c>
      <c r="BA61" s="79"/>
      <c r="BB61" s="79"/>
      <c r="BC61" s="79"/>
      <c r="BD61" s="21" t="str">
        <f t="shared" si="6"/>
        <v>[79] = {wayshrines={35,144,111,}, traitsNeeded=6, dlcId=DLC_BASE_GAME</v>
      </c>
      <c r="BE61" s="21" t="str">
        <f t="shared" si="7"/>
        <v>, zoneIds={92,382,103}, veteran=false</v>
      </c>
      <c r="BF61" s="21" t="str">
        <f t="shared" si="3"/>
        <v>, setType=LIBSETS_SETTYPE_CRAFTED</v>
      </c>
      <c r="BG61" s="21" t="str">
        <f t="shared" si="8"/>
        <v>, isProcSetAllowedInPvP=1, dropMechanic={LIBSETS_DROP_MECHANIC_CRAFTED,LIBSETS_DROP_MECHANIC_CRAFTED,LIBSETS_DROP_MECHANIC_CRAFTED}</v>
      </c>
      <c r="BH61" s="21" t="str">
        <f t="shared" si="9"/>
        <v>}, --Willow\'s Path / Weidenpfad   [Bangkorai, Reaper's March, The Rift]</v>
      </c>
    </row>
    <row r="62" spans="1:60" x14ac:dyDescent="0.25">
      <c r="A62" s="5">
        <v>80</v>
      </c>
      <c r="B62" t="s">
        <v>812</v>
      </c>
      <c r="C62" t="s">
        <v>2568</v>
      </c>
      <c r="D62" s="3">
        <f t="shared" si="0"/>
        <v>80</v>
      </c>
      <c r="E62" s="57"/>
      <c r="G62" s="8" t="s">
        <v>1472</v>
      </c>
      <c r="I62" t="s">
        <v>91</v>
      </c>
      <c r="J62" t="s">
        <v>91</v>
      </c>
      <c r="K62">
        <v>39</v>
      </c>
      <c r="L62">
        <v>161</v>
      </c>
      <c r="M62">
        <v>113</v>
      </c>
      <c r="N62">
        <v>6</v>
      </c>
      <c r="Q62" s="3">
        <f>IF(AND(P62&lt;&gt;"",ISNUMBER(P62),NOT(ISNA(P62))),P62,IF(R62&lt;&gt;"",VLOOKUP(R62,'ESO zone constants'!$D$5:$H$10003,5,FALSE),""))</f>
        <v>92</v>
      </c>
      <c r="R62" t="str">
        <f>IF(AND(O62&lt;&gt;"",NOT(ISERROR(O62))),O62,
IF(AND(P62&lt;&gt;"",ISNUMBER(P62),P62&gt;0,NOT(ISNA(P62))),VLOOKUP(P62,'ESO zone constants'!$A$5:$D$10001,4,FALSE),
IF(AND(K62&lt;&gt;"",K62&gt;0,NOT(ISERROR(K62))),VLOOKUP(K62,'ESO dumped WayshrineInfo'!$K$3:$N$9996,4,FALSE),"")))</f>
        <v>Bangkorai</v>
      </c>
      <c r="T62" s="19" t="str">
        <f>IF(AND(S62&lt;&gt;"",NOT(ISERROR(S62))),S62,IF(Q62&lt;&gt;"",IF(NOT(ISERROR(VLOOKUP(Q62,'ESO Dungeon constants'!$D$3:$H$9999,5,FALSE))),VLOOKUP(Q62,'ESO Dungeon constants'!$D$3:$I$9999,6,FALSE),VLOOKUP(Q62,'ESO zone constants'!$H$3:$K$9989,4,FALSE)),""))</f>
        <v>DLC_BASE_GAME</v>
      </c>
      <c r="U62" s="3" t="str">
        <f>IF(T62&lt;&gt;"",VLOOKUP(T62,'LibSets constants'!$B$4:$C$1012,2,FALSE),"")</f>
        <v>Included in base game</v>
      </c>
      <c r="V62" s="33" t="s">
        <v>3335</v>
      </c>
      <c r="Y62" s="62"/>
      <c r="Z62" s="3">
        <f>IF(AND(G62&lt;&gt;"LIBSETS_SETTYPE_BATTLEGROUND",G62&lt;&gt;"LIBSETS_SETTYPE_SPECIAL"),
IF(AND(Y62&lt;&gt;"",ISNUMBER(Y62),NOT(ISNA(Y62))),Y62,
   IF(AND(L62&lt;&gt;"",ISNUMBER(L62),L62&gt;0,NOT(ISNA(L62))),VLOOKUP(L62,'ESO dumped WayshrineInfo'!$K$3:$L$9996,2,FALSE),"")
),"")</f>
        <v>382</v>
      </c>
      <c r="AA62" t="str">
        <f>IF(AND(Z62&lt;&gt;"",ISNUMBER(Z62),NOT(ISNA(Z62))),VLOOKUP(Z62,'ESO zone constants'!$A$5:$D$10001,4,FALSE),"")</f>
        <v>Reaper's March</v>
      </c>
      <c r="AB62" s="33" t="s">
        <v>3335</v>
      </c>
      <c r="AF62" s="3">
        <f>IF(AND(G62&lt;&gt;"LIBSETS_SETTYPE_BATTLEGROUND",G62&lt;&gt;"LIBSETS_SETTYPE_SPECIAL"),
IF(AND(AE62&lt;&gt;"",ISNUMBER(AE62),NOT(ISNA(AE62))),AE62,
   IF(AND(M62&lt;&gt;"",ISNUMBER(M62),M62&gt;0,NOT(ISNA(M62))),VLOOKUP(M62,'ESO dumped WayshrineInfo'!$K$3:$L$9996,2,FALSE),"")
),"")</f>
        <v>103</v>
      </c>
      <c r="AG62" t="str">
        <f>IF(AND(AF62&lt;&gt;"",ISNUMBER(AF62),NOT(ISNA(AF62))),VLOOKUP(AF62,'ESO zone constants'!$A$5:$D$10001,4,FALSE),"")</f>
        <v>The Rift</v>
      </c>
      <c r="AH62" s="33" t="s">
        <v>3335</v>
      </c>
      <c r="AK62" s="3" t="str">
        <f>IF(AND(G62&lt;&gt;"LIBSETS_SETTYPE_BATTLEGROUND",G62&lt;&gt;"LIBSETS_SETTYPE_SPECIAL"),IF(AL62&lt;&gt;"",VLOOKUP(AL62,'ESO zone constants'!$D$5:$H$4955,5,FALSE),""),"")</f>
        <v/>
      </c>
      <c r="AP62" s="3" t="str">
        <f>IF(AND(G62&lt;&gt;"LIBSETS_SETTYPE_BATTLEGROUND",G62&lt;&gt;"LIBSETS_SETTYPE_SPECIAL"),IF(AQ62&lt;&gt;"",VLOOKUP(AQ62,'ESO zone constants'!$D$5:$H$4955,5,FALSE),""),"")</f>
        <v/>
      </c>
      <c r="AU62" s="3" t="str">
        <f>IF(AND(G62&lt;&gt;"LIBSETS_SETTYPE_BATTLEGROUND",G62&lt;&gt;"LIBSETS_SETTYPE_SPECIAL"),IF(AV62&lt;&gt;"",VLOOKUP(AV62,'ESO zone constants'!$D$5:$H$4955,5,FALSE),""),"")</f>
        <v/>
      </c>
      <c r="AZ62" s="79" t="s">
        <v>2658</v>
      </c>
      <c r="BA62" s="79"/>
      <c r="BB62" s="79"/>
      <c r="BC62" s="79"/>
      <c r="BD62" s="21" t="str">
        <f t="shared" si="6"/>
        <v>[80] = {wayshrines={39,161,113,}, traitsNeeded=6, dlcId=DLC_BASE_GAME</v>
      </c>
      <c r="BE62" s="21" t="str">
        <f t="shared" si="7"/>
        <v>, zoneIds={92,382,103}, veteran=false</v>
      </c>
      <c r="BF62" s="21" t="str">
        <f t="shared" si="3"/>
        <v>, setType=LIBSETS_SETTYPE_CRAFTED</v>
      </c>
      <c r="BG62" s="21" t="str">
        <f t="shared" si="8"/>
        <v>, dropMechanic={LIBSETS_DROP_MECHANIC_CRAFTED,LIBSETS_DROP_MECHANIC_CRAFTED,LIBSETS_DROP_MECHANIC_CRAFTED}</v>
      </c>
      <c r="BH62" s="21" t="str">
        <f t="shared" si="9"/>
        <v>}, --Hunding\'s Rage / Hundings Zorn   [Bangkorai, Reaper's March, The Rift]</v>
      </c>
    </row>
    <row r="63" spans="1:60" x14ac:dyDescent="0.25">
      <c r="A63" s="5">
        <v>81</v>
      </c>
      <c r="B63" t="s">
        <v>813</v>
      </c>
      <c r="C63" t="s">
        <v>814</v>
      </c>
      <c r="D63" s="3">
        <f t="shared" si="0"/>
        <v>81</v>
      </c>
      <c r="G63" s="8" t="s">
        <v>1472</v>
      </c>
      <c r="I63" t="s">
        <v>91</v>
      </c>
      <c r="J63" t="s">
        <v>91</v>
      </c>
      <c r="K63">
        <v>137</v>
      </c>
      <c r="L63">
        <v>103</v>
      </c>
      <c r="M63">
        <v>89</v>
      </c>
      <c r="N63">
        <v>5</v>
      </c>
      <c r="Q63" s="3">
        <f>IF(AND(P63&lt;&gt;"",ISNUMBER(P63),NOT(ISNA(P63))),P63,IF(R63&lt;&gt;"",VLOOKUP(R63,'ESO zone constants'!$D$5:$H$10003,5,FALSE),""))</f>
        <v>104</v>
      </c>
      <c r="R63" t="str">
        <f>IF(AND(O63&lt;&gt;"",NOT(ISERROR(O63))),O63,
IF(AND(P63&lt;&gt;"",ISNUMBER(P63),P63&gt;0,NOT(ISNA(P63))),VLOOKUP(P63,'ESO zone constants'!$A$5:$D$10001,4,FALSE),
IF(AND(K63&lt;&gt;"",K63&gt;0,NOT(ISERROR(K63))),VLOOKUP(K63,'ESO dumped WayshrineInfo'!$K$3:$N$9996,4,FALSE),"")))</f>
        <v>Alik'r Desert</v>
      </c>
      <c r="T63" s="19" t="str">
        <f>IF(AND(S63&lt;&gt;"",NOT(ISERROR(S63))),S63,IF(Q63&lt;&gt;"",IF(NOT(ISERROR(VLOOKUP(Q63,'ESO Dungeon constants'!$D$3:$H$9999,5,FALSE))),VLOOKUP(Q63,'ESO Dungeon constants'!$D$3:$I$9999,6,FALSE),VLOOKUP(Q63,'ESO zone constants'!$H$3:$K$9989,4,FALSE)),""))</f>
        <v>DLC_BASE_GAME</v>
      </c>
      <c r="U63" s="3" t="str">
        <f>IF(T63&lt;&gt;"",VLOOKUP(T63,'LibSets constants'!$B$4:$C$1012,2,FALSE),"")</f>
        <v>Included in base game</v>
      </c>
      <c r="V63" s="33" t="s">
        <v>3335</v>
      </c>
      <c r="Y63" s="62"/>
      <c r="Z63" s="3">
        <f>IF(AND(G63&lt;&gt;"LIBSETS_SETTYPE_BATTLEGROUND",G63&lt;&gt;"LIBSETS_SETTYPE_SPECIAL"),
IF(AND(Y63&lt;&gt;"",ISNUMBER(Y63),NOT(ISNA(Y63))),Y63,
   IF(AND(L63&lt;&gt;"",ISNUMBER(L63),L63&gt;0,NOT(ISNA(L63))),VLOOKUP(L63,'ESO dumped WayshrineInfo'!$K$3:$L$9996,2,FALSE),"")
),"")</f>
        <v>58</v>
      </c>
      <c r="AA63" t="str">
        <f>IF(AND(Z63&lt;&gt;"",ISNUMBER(Z63),NOT(ISNA(Z63))),VLOOKUP(Z63,'ESO zone constants'!$A$5:$D$10001,4,FALSE),"")</f>
        <v>Malabal Tor</v>
      </c>
      <c r="AB63" s="33" t="s">
        <v>3335</v>
      </c>
      <c r="AC63" s="41"/>
      <c r="AD63" s="41"/>
      <c r="AE63" s="41"/>
      <c r="AF63" s="3">
        <f>IF(AND(G63&lt;&gt;"LIBSETS_SETTYPE_BATTLEGROUND",G63&lt;&gt;"LIBSETS_SETTYPE_SPECIAL"),
IF(AND(AE63&lt;&gt;"",ISNUMBER(AE63),NOT(ISNA(AE63))),AE63,
   IF(AND(M63&lt;&gt;"",ISNUMBER(M63),M63&gt;0,NOT(ISNA(M63))),VLOOKUP(M63,'ESO dumped WayshrineInfo'!$K$3:$L$9996,2,FALSE),"")
),"")</f>
        <v>101</v>
      </c>
      <c r="AG63" t="str">
        <f>IF(AND(AF63&lt;&gt;"",ISNUMBER(AF63),NOT(ISNA(AF63))),VLOOKUP(AF63,'ESO zone constants'!$A$5:$D$10001,4,FALSE),"")</f>
        <v>Eastmarch</v>
      </c>
      <c r="AH63" s="33" t="s">
        <v>3335</v>
      </c>
      <c r="AI63" s="41"/>
      <c r="AJ63" s="41"/>
      <c r="AK63" s="3" t="str">
        <f>IF(AND(G63&lt;&gt;"LIBSETS_SETTYPE_BATTLEGROUND",G63&lt;&gt;"LIBSETS_SETTYPE_SPECIAL"),IF(AL63&lt;&gt;"",VLOOKUP(AL63,'ESO zone constants'!$D$5:$H$4955,5,FALSE),""),"")</f>
        <v/>
      </c>
      <c r="AN63" s="41"/>
      <c r="AO63" s="41"/>
      <c r="AP63" s="3" t="str">
        <f>IF(AND(G63&lt;&gt;"LIBSETS_SETTYPE_BATTLEGROUND",G63&lt;&gt;"LIBSETS_SETTYPE_SPECIAL"),IF(AQ63&lt;&gt;"",VLOOKUP(AQ63,'ESO zone constants'!$D$5:$H$4955,5,FALSE),""),"")</f>
        <v/>
      </c>
      <c r="AS63" s="41"/>
      <c r="AT63" s="41"/>
      <c r="AU63" s="3" t="str">
        <f>IF(AND(G63&lt;&gt;"LIBSETS_SETTYPE_BATTLEGROUND",G63&lt;&gt;"LIBSETS_SETTYPE_SPECIAL"),IF(AV63&lt;&gt;"",VLOOKUP(AV63,'ESO zone constants'!$D$5:$H$4955,5,FALSE),""),"")</f>
        <v/>
      </c>
      <c r="AX63" s="41"/>
      <c r="AY63" s="41"/>
      <c r="AZ63" s="79" t="s">
        <v>2658</v>
      </c>
      <c r="BA63" s="79"/>
      <c r="BB63" s="79"/>
      <c r="BC63" s="79"/>
      <c r="BD63" s="21" t="str">
        <f t="shared" si="6"/>
        <v>[81] = {wayshrines={137,103,89,}, traitsNeeded=5, dlcId=DLC_BASE_GAME</v>
      </c>
      <c r="BE63" s="21" t="str">
        <f t="shared" si="7"/>
        <v>, zoneIds={104,58,101}, veteran=false</v>
      </c>
      <c r="BF63" s="21" t="str">
        <f t="shared" si="3"/>
        <v>, setType=LIBSETS_SETTYPE_CRAFTED</v>
      </c>
      <c r="BG63" s="21" t="str">
        <f t="shared" si="8"/>
        <v>, dropMechanic={LIBSETS_DROP_MECHANIC_CRAFTED,LIBSETS_DROP_MECHANIC_CRAFTED,LIBSETS_DROP_MECHANIC_CRAFTED}</v>
      </c>
      <c r="BH63" s="21" t="str">
        <f t="shared" si="9"/>
        <v>}, --Song of Lamae / Lied der Lamien   [Alik'r Desert, Malabal Tor, Eastmarch]</v>
      </c>
    </row>
    <row r="64" spans="1:60" x14ac:dyDescent="0.25">
      <c r="A64" s="5">
        <v>82</v>
      </c>
      <c r="B64" t="s">
        <v>815</v>
      </c>
      <c r="C64" t="s">
        <v>2569</v>
      </c>
      <c r="D64" s="3">
        <f t="shared" si="0"/>
        <v>82</v>
      </c>
      <c r="G64" s="8" t="s">
        <v>1472</v>
      </c>
      <c r="I64" t="s">
        <v>91</v>
      </c>
      <c r="J64" t="s">
        <v>91</v>
      </c>
      <c r="K64">
        <v>155</v>
      </c>
      <c r="L64">
        <v>105</v>
      </c>
      <c r="M64">
        <v>95</v>
      </c>
      <c r="N64">
        <v>5</v>
      </c>
      <c r="Q64" s="3">
        <f>IF(AND(P64&lt;&gt;"",ISNUMBER(P64),NOT(ISNA(P64))),P64,IF(R64&lt;&gt;"",VLOOKUP(R64,'ESO zone constants'!$D$5:$H$10003,5,FALSE),""))</f>
        <v>104</v>
      </c>
      <c r="R64" t="str">
        <f>IF(AND(O64&lt;&gt;"",NOT(ISERROR(O64))),O64,
IF(AND(P64&lt;&gt;"",ISNUMBER(P64),P64&gt;0,NOT(ISNA(P64))),VLOOKUP(P64,'ESO zone constants'!$A$5:$D$10001,4,FALSE),
IF(AND(K64&lt;&gt;"",K64&gt;0,NOT(ISERROR(K64))),VLOOKUP(K64,'ESO dumped WayshrineInfo'!$K$3:$N$9996,4,FALSE),"")))</f>
        <v>Alik'r Desert</v>
      </c>
      <c r="T64" s="19" t="str">
        <f>IF(AND(S64&lt;&gt;"",NOT(ISERROR(S64))),S64,IF(Q64&lt;&gt;"",IF(NOT(ISERROR(VLOOKUP(Q64,'ESO Dungeon constants'!$D$3:$H$9999,5,FALSE))),VLOOKUP(Q64,'ESO Dungeon constants'!$D$3:$I$9999,6,FALSE),VLOOKUP(Q64,'ESO zone constants'!$H$3:$K$9989,4,FALSE)),""))</f>
        <v>DLC_BASE_GAME</v>
      </c>
      <c r="U64" s="3" t="str">
        <f>IF(T64&lt;&gt;"",VLOOKUP(T64,'LibSets constants'!$B$4:$C$1012,2,FALSE),"")</f>
        <v>Included in base game</v>
      </c>
      <c r="V64" s="33" t="s">
        <v>3335</v>
      </c>
      <c r="Z64" s="3">
        <f>IF(AND(G64&lt;&gt;"LIBSETS_SETTYPE_BATTLEGROUND",G64&lt;&gt;"LIBSETS_SETTYPE_SPECIAL"),
IF(AND(Y64&lt;&gt;"",ISNUMBER(Y64),NOT(ISNA(Y64))),Y64,
   IF(AND(L64&lt;&gt;"",ISNUMBER(L64),L64&gt;0,NOT(ISNA(L64))),VLOOKUP(L64,'ESO dumped WayshrineInfo'!$K$3:$L$9996,2,FALSE),"")
),"")</f>
        <v>58</v>
      </c>
      <c r="AA64" t="str">
        <f>IF(AND(Z64&lt;&gt;"",ISNUMBER(Z64),NOT(ISNA(Z64))),VLOOKUP(Z64,'ESO zone constants'!$A$5:$D$10001,4,FALSE),"")</f>
        <v>Malabal Tor</v>
      </c>
      <c r="AB64" s="33" t="s">
        <v>3335</v>
      </c>
      <c r="AF64" s="3">
        <f>IF(AND(G64&lt;&gt;"LIBSETS_SETTYPE_BATTLEGROUND",G64&lt;&gt;"LIBSETS_SETTYPE_SPECIAL"),
IF(AND(AE64&lt;&gt;"",ISNUMBER(AE64),NOT(ISNA(AE64))),AE64,
   IF(AND(M64&lt;&gt;"",ISNUMBER(M64),M64&gt;0,NOT(ISNA(M64))),VLOOKUP(M64,'ESO dumped WayshrineInfo'!$K$3:$L$9996,2,FALSE),"")
),"")</f>
        <v>101</v>
      </c>
      <c r="AG64" t="str">
        <f>IF(AND(AF64&lt;&gt;"",ISNUMBER(AF64),NOT(ISNA(AF64))),VLOOKUP(AF64,'ESO zone constants'!$A$5:$D$10001,4,FALSE),"")</f>
        <v>Eastmarch</v>
      </c>
      <c r="AH64" s="33" t="s">
        <v>3335</v>
      </c>
      <c r="AK64" s="3" t="str">
        <f>IF(AND(G64&lt;&gt;"LIBSETS_SETTYPE_BATTLEGROUND",G64&lt;&gt;"LIBSETS_SETTYPE_SPECIAL"),IF(AL64&lt;&gt;"",VLOOKUP(AL64,'ESO zone constants'!$D$5:$H$4955,5,FALSE),""),"")</f>
        <v/>
      </c>
      <c r="AP64" s="3" t="str">
        <f>IF(AND(G64&lt;&gt;"LIBSETS_SETTYPE_BATTLEGROUND",G64&lt;&gt;"LIBSETS_SETTYPE_SPECIAL"),IF(AQ64&lt;&gt;"",VLOOKUP(AQ64,'ESO zone constants'!$D$5:$H$4955,5,FALSE),""),"")</f>
        <v/>
      </c>
      <c r="AU64" s="3" t="str">
        <f>IF(AND(G64&lt;&gt;"LIBSETS_SETTYPE_BATTLEGROUND",G64&lt;&gt;"LIBSETS_SETTYPE_SPECIAL"),IF(AV64&lt;&gt;"",VLOOKUP(AV64,'ESO zone constants'!$D$5:$H$4955,5,FALSE),""),"")</f>
        <v/>
      </c>
      <c r="AZ64" s="79" t="s">
        <v>2658</v>
      </c>
      <c r="BA64" s="79"/>
      <c r="BB64" s="79"/>
      <c r="BC64" s="79"/>
      <c r="BD64" s="21" t="str">
        <f t="shared" si="6"/>
        <v>[82] = {wayshrines={155,105,95,}, traitsNeeded=5, dlcId=DLC_BASE_GAME</v>
      </c>
      <c r="BE64" s="21" t="str">
        <f t="shared" si="7"/>
        <v>, zoneIds={104,58,101}, veteran=false</v>
      </c>
      <c r="BF64" s="21" t="str">
        <f t="shared" si="3"/>
        <v>, setType=LIBSETS_SETTYPE_CRAFTED</v>
      </c>
      <c r="BG64" s="21" t="str">
        <f t="shared" si="8"/>
        <v>, dropMechanic={LIBSETS_DROP_MECHANIC_CRAFTED,LIBSETS_DROP_MECHANIC_CRAFTED,LIBSETS_DROP_MECHANIC_CRAFTED}</v>
      </c>
      <c r="BH64" s="21" t="str">
        <f t="shared" si="9"/>
        <v>}, --Alessia\'s Bulwark / Alessias Bollwerk   [Alik'r Desert, Malabal Tor, Eastmarch]</v>
      </c>
    </row>
    <row r="65" spans="1:60" x14ac:dyDescent="0.25">
      <c r="A65" s="12">
        <v>83</v>
      </c>
      <c r="B65" t="s">
        <v>816</v>
      </c>
      <c r="C65" t="s">
        <v>817</v>
      </c>
      <c r="D65" s="3">
        <f t="shared" si="0"/>
        <v>83</v>
      </c>
      <c r="E65" s="40"/>
      <c r="G65" s="8" t="s">
        <v>1473</v>
      </c>
      <c r="I65" t="s">
        <v>91</v>
      </c>
      <c r="J65" t="s">
        <v>91</v>
      </c>
      <c r="K65">
        <v>-1</v>
      </c>
      <c r="L65">
        <v>-1</v>
      </c>
      <c r="M65">
        <v>-1</v>
      </c>
      <c r="O65" s="62" t="s">
        <v>125</v>
      </c>
      <c r="Q65" s="3">
        <f>IF(AND(P65&lt;&gt;"",ISNUMBER(P65),NOT(ISNA(P65))),P65,IF(R65&lt;&gt;"",VLOOKUP(R65,'ESO zone constants'!$D$5:$H$10003,5,FALSE),""))</f>
        <v>181</v>
      </c>
      <c r="R65" t="str">
        <f>IF(AND(O65&lt;&gt;"",NOT(ISERROR(O65))),O65,
IF(AND(P65&lt;&gt;"",ISNUMBER(P65),P65&gt;0,NOT(ISNA(P65))),VLOOKUP(P65,'ESO zone constants'!$A$5:$D$10001,4,FALSE),
IF(AND(K65&lt;&gt;"",K65&gt;0,NOT(ISERROR(K65))),VLOOKUP(K65,'ESO dumped WayshrineInfo'!$K$3:$N$9996,4,FALSE),"")))</f>
        <v>Cyrodiil</v>
      </c>
      <c r="T65" s="19" t="str">
        <f>IF(AND(S65&lt;&gt;"",NOT(ISERROR(S65))),S65,IF(Q65&lt;&gt;"",IF(NOT(ISERROR(VLOOKUP(Q65,'ESO Dungeon constants'!$D$3:$H$9999,5,FALSE))),VLOOKUP(Q65,'ESO Dungeon constants'!$D$3:$I$9999,6,FALSE),VLOOKUP(Q65,'ESO zone constants'!$H$3:$K$9989,4,FALSE)),""))</f>
        <v>DLC_BASE_GAME</v>
      </c>
      <c r="U65" s="3" t="str">
        <f>IF(T65&lt;&gt;"",VLOOKUP(T65,'LibSets constants'!$B$4:$C$1012,2,FALSE),"")</f>
        <v>Included in base game</v>
      </c>
      <c r="V65" s="33" t="s">
        <v>1531</v>
      </c>
      <c r="W65" s="3" t="str">
        <f>IF(V65&lt;&gt;"",IF(V65&lt;&gt;"LIBSETS_DROP_MECHANIC_MONSTER_NAME",VLOOKUP(V65,'LibSets constants'!$I$4:$L$1012,3,FALSE),""),"")</f>
        <v>City Vlastarus (quartermaster)</v>
      </c>
      <c r="X65" s="3" t="str">
        <f>IF(V65&lt;&gt;"",IF(V65&lt;&gt;"LIBSETS_DROP_MECHANIC_MONSTER_NAME",VLOOKUP(V65,'LibSets constants'!$I$4:$L$1012,4,FALSE),""),"")</f>
        <v>Stadt Vlastarus (Quartiermeister)</v>
      </c>
      <c r="Y65" s="62">
        <v>181</v>
      </c>
      <c r="Z65" s="3">
        <f>IF(AND(G65&lt;&gt;"LIBSETS_SETTYPE_BATTLEGROUND",G65&lt;&gt;"LIBSETS_SETTYPE_SPECIAL"),
IF(AND(Y65&lt;&gt;"",ISNUMBER(Y65),NOT(ISNA(Y65))),Y65,
   IF(AND(L65&lt;&gt;"",ISNUMBER(L65),L65&gt;0,NOT(ISNA(L65))),VLOOKUP(L65,'ESO dumped WayshrineInfo'!$K$3:$L$9996,2,FALSE),"")
),"")</f>
        <v>181</v>
      </c>
      <c r="AA65" t="str">
        <f>IF(AND(Z65&lt;&gt;"",ISNUMBER(Z65),NOT(ISNA(Z65))),VLOOKUP(Z65,'ESO zone constants'!$A$5:$D$10001,4,FALSE),"")</f>
        <v>Cyrodiil</v>
      </c>
      <c r="AB65" s="33" t="s">
        <v>3807</v>
      </c>
      <c r="AC65" s="3" t="str">
        <f>IF(AB65&lt;&gt;"",IF(AB65&lt;&gt;"LIBSETS_DROP_MECHANIC_MONSTER_NAME",VLOOKUP(AB65,'LibSets constants'!$I$4:$L$1012,3,FALSE),""),"")</f>
        <v>Cyrodiil board missions</v>
      </c>
      <c r="AD65" s="3" t="str">
        <f>IF(AB65&lt;&gt;"",IF(AB65&lt;&gt;"LIBSETS_DROP_MECHANIC_MONSTER_NAME",VLOOKUP(AB65,'LibSets constants'!$I$4:$L$1012,4,FALSE),""),"")</f>
        <v>Cyrodiil Auftragstafeln</v>
      </c>
      <c r="AE65" s="62">
        <v>181</v>
      </c>
      <c r="AF65" s="3">
        <f>IF(AND(G65&lt;&gt;"LIBSETS_SETTYPE_BATTLEGROUND",G65&lt;&gt;"LIBSETS_SETTYPE_SPECIAL"),
IF(AND(AE65&lt;&gt;"",ISNUMBER(AE65),NOT(ISNA(AE65))),AE65,
   IF(AND(M65&lt;&gt;"",ISNUMBER(M65),M65&gt;0,NOT(ISNA(M65))),VLOOKUP(M65,'ESO dumped WayshrineInfo'!$K$3:$L$9996,2,FALSE),"")
),"")</f>
        <v>181</v>
      </c>
      <c r="AG65" t="str">
        <f>IF(AND(AF65&lt;&gt;"",ISNUMBER(AF65),NOT(ISNA(AF65))),VLOOKUP(AF65,'ESO zone constants'!$A$5:$D$10001,4,FALSE),"")</f>
        <v>Cyrodiil</v>
      </c>
      <c r="AH65" s="33" t="s">
        <v>2784</v>
      </c>
      <c r="AI65" s="3" t="str">
        <f>IF(AH65&lt;&gt;"",IF(AH65&lt;&gt;"LIBSETS_DROP_MECHANIC_MONSTER_NAME",VLOOKUP(AH65,'LibSets constants'!$I$4:$L$1012,3,FALSE),""),"")</f>
        <v>Alliance points elite gear lockbox merchant, Cyrodiil</v>
      </c>
      <c r="AJ65" s="3" t="str">
        <f>IF(AH65&lt;&gt;"",IF(AH65&lt;&gt;"LIBSETS_DROP_MECHANIC_MONSTER_NAME",VLOOKUP(AH65,'LibSets constants'!$I$4:$L$1012,4,FALSE),""),"")</f>
        <v>Allianzpunkte Elite Gear Box Händler, Cyrodiil</v>
      </c>
      <c r="AK65" s="3">
        <f>IF(AND(G65&lt;&gt;"LIBSETS_SETTYPE_BATTLEGROUND",G65&lt;&gt;"LIBSETS_SETTYPE_SPECIAL"),IF(AL65&lt;&gt;"",VLOOKUP(AL65,'ESO zone constants'!$D$5:$H$4955,5,FALSE),""),"")</f>
        <v>181</v>
      </c>
      <c r="AL65" t="s">
        <v>125</v>
      </c>
      <c r="AM65" s="33" t="s">
        <v>3810</v>
      </c>
      <c r="AN65" s="3" t="str">
        <f>IF(AM65&lt;&gt;"",IF(AM65&lt;&gt;"LIBSETS_DROP_MECHANIC_MONSTER_NAME",VLOOKUP(AM65,'LibSets constants'!$I$4:$L$1012,3,FALSE),""),"")</f>
        <v>Cyrodiil: City Cheydinhal / Weynon Priory, Chorrol</v>
      </c>
      <c r="AO65" s="3" t="str">
        <f>IF(AM65&lt;&gt;"",IF(AM65&lt;&gt;"LIBSETS_DROP_MECHANIC_MONSTER_NAME",VLOOKUP(AM65,'LibSets constants'!$I$4:$L$1012,4,FALSE),""),"")</f>
        <v>Cyrodiil: Stadt Cheydinhal / Weynon Priorei, bei Chorrol</v>
      </c>
      <c r="AP65" s="3">
        <f>IF(AND(G65&lt;&gt;"LIBSETS_SETTYPE_BATTLEGROUND",G65&lt;&gt;"LIBSETS_SETTYPE_SPECIAL"),IF(AQ65&lt;&gt;"",VLOOKUP(AQ65,'ESO zone constants'!$D$5:$H$4955,5,FALSE),""),"")</f>
        <v>181</v>
      </c>
      <c r="AQ65" t="s">
        <v>125</v>
      </c>
      <c r="AR65" s="33" t="s">
        <v>1556</v>
      </c>
      <c r="AS65" s="3" t="str">
        <f>IF(AR65&lt;&gt;"",IF(AR65&lt;&gt;"LIBSETS_DROP_MECHANIC_MONSTER_NAME",VLOOKUP(AR65,'LibSets constants'!$I$4:$L$1012,3,FALSE),""),"")</f>
        <v>Delve bosses have a chance to drop a waist or feet.</v>
      </c>
      <c r="AT65" s="3" t="str">
        <f>IF(AR65&lt;&gt;"",IF(AR65&lt;&gt;"LIBSETS_DROP_MECHANIC_MONSTER_NAME",VLOOKUP(AR65,'LibSets constants'!$I$4:$L$1012,4,FALSE),""),"")</f>
        <v>Bosse in Gewölben haben die Chance, eine Taille oder Füße fallen zu lassen.</v>
      </c>
      <c r="AU65" s="3">
        <f>IF(AND(G65&lt;&gt;"LIBSETS_SETTYPE_BATTLEGROUND",G65&lt;&gt;"LIBSETS_SETTYPE_SPECIAL"),IF(AV65&lt;&gt;"",VLOOKUP(AV65,'ESO zone constants'!$D$5:$H$4955,5,FALSE),""),"")</f>
        <v>181</v>
      </c>
      <c r="AV65" t="s">
        <v>125</v>
      </c>
      <c r="AW65" s="33" t="s">
        <v>3282</v>
      </c>
      <c r="AX65" s="3" t="str">
        <f>IF(AW65&lt;&gt;"",IF(AW65&lt;&gt;"LIBSETS_DROP_MECHANIC_MONSTER_NAME",VLOOKUP(AW65,'LibSets constants'!$I$4:$L$1012,3,FALSE),""),"")</f>
        <v>Rewards of dolmen, harrowstorms or magical anomalies</v>
      </c>
      <c r="AY65" s="3" t="str">
        <f>IF(AW65&lt;&gt;"",IF(AW65&lt;&gt;"LIBSETS_DROP_MECHANIC_MONSTER_NAME",VLOOKUP(AW65,'LibSets constants'!$I$4:$L$1012,4,FALSE),""),"")</f>
        <v>Belohnung von Ankern, Gramstürmen oder Magischen Anomalien</v>
      </c>
      <c r="AZ65" s="79" t="s">
        <v>2659</v>
      </c>
      <c r="BA65" s="79"/>
      <c r="BB65" s="79"/>
      <c r="BC65" s="79"/>
      <c r="BD65" s="21" t="str">
        <f t="shared" si="6"/>
        <v>[83] = {wayshrines={-1,-1,-1,}, dlcId=DLC_BASE_GAME</v>
      </c>
      <c r="BE65" s="21" t="str">
        <f t="shared" si="7"/>
        <v>, zoneIds={181,181,181,181,181,181}, veteran=false</v>
      </c>
      <c r="BF65" s="21" t="str">
        <f t="shared" si="3"/>
        <v>, setType=LIBSETS_SETTYPE_CYRODIIL</v>
      </c>
      <c r="BG65" s="21" t="str">
        <f t="shared" si="8"/>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65" s="21" t="str">
        <f t="shared" si="9"/>
        <v>}, --Elf Bane / Elfenfluch   [Cyrodiil, Cyrodiil, Cyrodiil, Cyrodiil, Cyrodiil, Cyrodiil]</v>
      </c>
    </row>
    <row r="66" spans="1:60" x14ac:dyDescent="0.25">
      <c r="A66" s="5">
        <v>84</v>
      </c>
      <c r="B66" t="s">
        <v>818</v>
      </c>
      <c r="C66" t="s">
        <v>2570</v>
      </c>
      <c r="D66" s="3">
        <f t="shared" si="0"/>
        <v>84</v>
      </c>
      <c r="G66" s="8" t="s">
        <v>1472</v>
      </c>
      <c r="I66" t="s">
        <v>91</v>
      </c>
      <c r="J66" t="s">
        <v>91</v>
      </c>
      <c r="K66">
        <v>-2</v>
      </c>
      <c r="L66">
        <v>-2</v>
      </c>
      <c r="M66">
        <v>-2</v>
      </c>
      <c r="N66">
        <v>8</v>
      </c>
      <c r="O66" s="62" t="s">
        <v>138</v>
      </c>
      <c r="Q66" s="3">
        <f>IF(AND(P66&lt;&gt;"",ISNUMBER(P66),NOT(ISNA(P66))),P66,IF(R66&lt;&gt;"",VLOOKUP(R66,'ESO zone constants'!$D$5:$H$10003,5,FALSE),""))</f>
        <v>208</v>
      </c>
      <c r="R66" t="str">
        <f>IF(AND(O66&lt;&gt;"",NOT(ISERROR(O66))),O66,
IF(AND(P66&lt;&gt;"",ISNUMBER(P66),P66&gt;0,NOT(ISNA(P66))),VLOOKUP(P66,'ESO zone constants'!$A$5:$D$10001,4,FALSE),
IF(AND(K66&lt;&gt;"",K66&gt;0,NOT(ISERROR(K66))),VLOOKUP(K66,'ESO dumped WayshrineInfo'!$K$3:$N$9996,4,FALSE),"")))</f>
        <v>The Earth Forge</v>
      </c>
      <c r="T66" s="19" t="str">
        <f>IF(AND(S66&lt;&gt;"",NOT(ISERROR(S66))),S66,IF(Q66&lt;&gt;"",IF(NOT(ISERROR(VLOOKUP(Q66,'ESO Dungeon constants'!$D$3:$H$9999,5,FALSE))),VLOOKUP(Q66,'ESO Dungeon constants'!$D$3:$I$9999,6,FALSE),VLOOKUP(Q66,'ESO zone constants'!$H$3:$K$9989,4,FALSE)),""))</f>
        <v>DLC_BASE_GAME</v>
      </c>
      <c r="U66" s="3" t="str">
        <f>IF(T66&lt;&gt;"",VLOOKUP(T66,'LibSets constants'!$B$4:$C$1012,2,FALSE),"")</f>
        <v>Included in base game</v>
      </c>
      <c r="V66" s="33" t="s">
        <v>3335</v>
      </c>
      <c r="Y66" s="62">
        <v>643</v>
      </c>
      <c r="Z66" s="3">
        <f>IF(AND(G66&lt;&gt;"LIBSETS_SETTYPE_BATTLEGROUND",G66&lt;&gt;"LIBSETS_SETTYPE_SPECIAL"),
IF(AND(Y66&lt;&gt;"",ISNUMBER(Y66),NOT(ISNA(Y66))),Y66,
   IF(AND(L66&lt;&gt;"",ISNUMBER(L66),L66&gt;0,NOT(ISNA(L66))),VLOOKUP(L66,'ESO dumped WayshrineInfo'!$K$3:$L$9996,2,FALSE),"")
),"")</f>
        <v>643</v>
      </c>
      <c r="AA66" t="str">
        <f>IF(AND(Z66&lt;&gt;"",ISNUMBER(Z66),NOT(ISNA(Z66))),VLOOKUP(Z66,'ESO zone constants'!$A$5:$D$10001,4,FALSE),"")</f>
        <v>Imperial Sewers</v>
      </c>
      <c r="AB66" s="33" t="s">
        <v>3335</v>
      </c>
      <c r="AC66" s="41"/>
      <c r="AD66" s="41"/>
      <c r="AE66" s="41"/>
      <c r="AF66" s="3" t="str">
        <f>IF(AND(G66&lt;&gt;"LIBSETS_SETTYPE_BATTLEGROUND",G66&lt;&gt;"LIBSETS_SETTYPE_SPECIAL"),
IF(AND(AE66&lt;&gt;"",ISNUMBER(AE66),NOT(ISNA(AE66))),AE66,
   IF(AND(M66&lt;&gt;"",ISNUMBER(M66),M66&gt;0,NOT(ISNA(M66))),VLOOKUP(M66,'ESO dumped WayshrineInfo'!$K$3:$L$9996,2,FALSE),"")
),"")</f>
        <v/>
      </c>
      <c r="AG66" t="str">
        <f>IF(AND(AF66&lt;&gt;"",ISNUMBER(AF66),NOT(ISNA(AF66))),VLOOKUP(AF66,'ESO zone constants'!$A$5:$D$10001,4,FALSE),"")</f>
        <v/>
      </c>
      <c r="AH66" s="42"/>
      <c r="AI66" s="41"/>
      <c r="AJ66" s="41"/>
      <c r="AK66" s="3" t="str">
        <f>IF(AND(G66&lt;&gt;"LIBSETS_SETTYPE_BATTLEGROUND",G66&lt;&gt;"LIBSETS_SETTYPE_SPECIAL"),IF(AL66&lt;&gt;"",VLOOKUP(AL66,'ESO zone constants'!$D$5:$H$4955,5,FALSE),""),"")</f>
        <v/>
      </c>
      <c r="AN66" s="41"/>
      <c r="AO66" s="41"/>
      <c r="AP66" s="3" t="str">
        <f>IF(AND(G66&lt;&gt;"LIBSETS_SETTYPE_BATTLEGROUND",G66&lt;&gt;"LIBSETS_SETTYPE_SPECIAL"),IF(AQ66&lt;&gt;"",VLOOKUP(AQ66,'ESO zone constants'!$D$5:$H$4955,5,FALSE),""),"")</f>
        <v/>
      </c>
      <c r="AS66" s="41"/>
      <c r="AT66" s="41"/>
      <c r="AU66" s="3" t="str">
        <f>IF(AND(G66&lt;&gt;"LIBSETS_SETTYPE_BATTLEGROUND",G66&lt;&gt;"LIBSETS_SETTYPE_SPECIAL"),IF(AV66&lt;&gt;"",VLOOKUP(AV66,'ESO zone constants'!$D$5:$H$4955,5,FALSE),""),"")</f>
        <v/>
      </c>
      <c r="AX66" s="41"/>
      <c r="AY66" s="41"/>
      <c r="AZ66" s="79" t="s">
        <v>2659</v>
      </c>
      <c r="BA66" s="79"/>
      <c r="BB66" s="79"/>
      <c r="BC66" s="79"/>
      <c r="BD66" s="21" t="str">
        <f t="shared" si="6"/>
        <v>[84] = {wayshrines={-2,-2,-2,}, traitsNeeded=8, dlcId=DLC_BASE_GAME</v>
      </c>
      <c r="BE66" s="21" t="str">
        <f t="shared" si="7"/>
        <v>, zoneIds={208,643}, veteran=false</v>
      </c>
      <c r="BF66" s="21" t="str">
        <f t="shared" si="3"/>
        <v>, setType=LIBSETS_SETTYPE_CRAFTED</v>
      </c>
      <c r="BG66" s="21" t="str">
        <f t="shared" si="8"/>
        <v>, isProcSetAllowedInPvP=1, dropMechanic={LIBSETS_DROP_MECHANIC_CRAFTED,LIBSETS_DROP_MECHANIC_CRAFTED}</v>
      </c>
      <c r="BH66" s="21" t="str">
        <f t="shared" si="9"/>
        <v>}, --Orgnum\'s Scales / Orgnums Schuppen   [The Earth Forge, Imperial Sewers]</v>
      </c>
    </row>
    <row r="67" spans="1:60" x14ac:dyDescent="0.25">
      <c r="A67" s="12">
        <v>85</v>
      </c>
      <c r="B67" t="s">
        <v>819</v>
      </c>
      <c r="C67" t="s">
        <v>2571</v>
      </c>
      <c r="D67" s="3">
        <f t="shared" ref="D67:D130" si="10">A67</f>
        <v>85</v>
      </c>
      <c r="G67" s="8" t="s">
        <v>1473</v>
      </c>
      <c r="I67" t="s">
        <v>91</v>
      </c>
      <c r="J67" t="s">
        <v>91</v>
      </c>
      <c r="K67">
        <v>-1</v>
      </c>
      <c r="L67">
        <v>-1</v>
      </c>
      <c r="M67">
        <v>-1</v>
      </c>
      <c r="O67" s="62" t="s">
        <v>125</v>
      </c>
      <c r="Q67" s="3">
        <f>IF(AND(P67&lt;&gt;"",ISNUMBER(P67),NOT(ISNA(P67))),P67,IF(R67&lt;&gt;"",VLOOKUP(R67,'ESO zone constants'!$D$5:$H$10003,5,FALSE),""))</f>
        <v>181</v>
      </c>
      <c r="R67" t="str">
        <f>IF(AND(O67&lt;&gt;"",NOT(ISERROR(O67))),O67,
IF(AND(P67&lt;&gt;"",ISNUMBER(P67),P67&gt;0,NOT(ISNA(P67))),VLOOKUP(P67,'ESO zone constants'!$A$5:$D$10001,4,FALSE),
IF(AND(K67&lt;&gt;"",K67&gt;0,NOT(ISERROR(K67))),VLOOKUP(K67,'ESO dumped WayshrineInfo'!$K$3:$N$9996,4,FALSE),"")))</f>
        <v>Cyrodiil</v>
      </c>
      <c r="T67" s="19" t="str">
        <f>IF(AND(S67&lt;&gt;"",NOT(ISERROR(S67))),S67,IF(Q67&lt;&gt;"",IF(NOT(ISERROR(VLOOKUP(Q67,'ESO Dungeon constants'!$D$3:$H$9999,5,FALSE))),VLOOKUP(Q67,'ESO Dungeon constants'!$D$3:$I$9999,6,FALSE),VLOOKUP(Q67,'ESO zone constants'!$H$3:$K$9989,4,FALSE)),""))</f>
        <v>DLC_BASE_GAME</v>
      </c>
      <c r="U67" s="3" t="str">
        <f>IF(T67&lt;&gt;"",VLOOKUP(T67,'LibSets constants'!$B$4:$C$1012,2,FALSE),"")</f>
        <v>Included in base game</v>
      </c>
      <c r="V67" s="33" t="s">
        <v>2789</v>
      </c>
      <c r="W67" s="3" t="str">
        <f>IF(V67&lt;&gt;"",IF(V67&lt;&gt;"LIBSETS_DROP_MECHANIC_MONSTER_NAME",VLOOKUP(V67,'LibSets constants'!$I$4:$L$1012,3,FALSE),""),"")</f>
        <v>City Cropsford (quartermaster)</v>
      </c>
      <c r="X67" s="3" t="str">
        <f>IF(V67&lt;&gt;"",IF(V67&lt;&gt;"LIBSETS_DROP_MECHANIC_MONSTER_NAME",VLOOKUP(V67,'LibSets constants'!$I$4:$L$1012,4,FALSE),""),"")</f>
        <v>Stadt Erntefurt (Quartiermeister)</v>
      </c>
      <c r="Y67" s="62">
        <v>181</v>
      </c>
      <c r="Z67" s="3">
        <f>IF(AND(G67&lt;&gt;"LIBSETS_SETTYPE_BATTLEGROUND",G67&lt;&gt;"LIBSETS_SETTYPE_SPECIAL"),
IF(AND(Y67&lt;&gt;"",ISNUMBER(Y67),NOT(ISNA(Y67))),Y67,
   IF(AND(L67&lt;&gt;"",ISNUMBER(L67),L67&gt;0,NOT(ISNA(L67))),VLOOKUP(L67,'ESO dumped WayshrineInfo'!$K$3:$L$9996,2,FALSE),"")
),"")</f>
        <v>181</v>
      </c>
      <c r="AA67" t="str">
        <f>IF(AND(Z67&lt;&gt;"",ISNUMBER(Z67),NOT(ISNA(Z67))),VLOOKUP(Z67,'ESO zone constants'!$A$5:$D$10001,4,FALSE),"")</f>
        <v>Cyrodiil</v>
      </c>
      <c r="AB67" s="33" t="s">
        <v>3807</v>
      </c>
      <c r="AC67" s="3" t="str">
        <f>IF(AB67&lt;&gt;"",IF(AB67&lt;&gt;"LIBSETS_DROP_MECHANIC_MONSTER_NAME",VLOOKUP(AB67,'LibSets constants'!$I$4:$L$1012,3,FALSE),""),"")</f>
        <v>Cyrodiil board missions</v>
      </c>
      <c r="AD67" s="3" t="str">
        <f>IF(AB67&lt;&gt;"",IF(AB67&lt;&gt;"LIBSETS_DROP_MECHANIC_MONSTER_NAME",VLOOKUP(AB67,'LibSets constants'!$I$4:$L$1012,4,FALSE),""),"")</f>
        <v>Cyrodiil Auftragstafeln</v>
      </c>
      <c r="AE67" s="62">
        <v>181</v>
      </c>
      <c r="AF67" s="3">
        <f>IF(AND(G67&lt;&gt;"LIBSETS_SETTYPE_BATTLEGROUND",G67&lt;&gt;"LIBSETS_SETTYPE_SPECIAL"),
IF(AND(AE67&lt;&gt;"",ISNUMBER(AE67),NOT(ISNA(AE67))),AE67,
   IF(AND(M67&lt;&gt;"",ISNUMBER(M67),M67&gt;0,NOT(ISNA(M67))),VLOOKUP(M67,'ESO dumped WayshrineInfo'!$K$3:$L$9996,2,FALSE),"")
),"")</f>
        <v>181</v>
      </c>
      <c r="AG67" t="str">
        <f>IF(AND(AF67&lt;&gt;"",ISNUMBER(AF67),NOT(ISNA(AF67))),VLOOKUP(AF67,'ESO zone constants'!$A$5:$D$10001,4,FALSE),"")</f>
        <v>Cyrodiil</v>
      </c>
      <c r="AH67" s="33" t="s">
        <v>2784</v>
      </c>
      <c r="AI67" s="3" t="str">
        <f>IF(AH67&lt;&gt;"",IF(AH67&lt;&gt;"LIBSETS_DROP_MECHANIC_MONSTER_NAME",VLOOKUP(AH67,'LibSets constants'!$I$4:$L$1012,3,FALSE),""),"")</f>
        <v>Alliance points elite gear lockbox merchant, Cyrodiil</v>
      </c>
      <c r="AJ67" s="3" t="str">
        <f>IF(AH67&lt;&gt;"",IF(AH67&lt;&gt;"LIBSETS_DROP_MECHANIC_MONSTER_NAME",VLOOKUP(AH67,'LibSets constants'!$I$4:$L$1012,4,FALSE),""),"")</f>
        <v>Allianzpunkte Elite Gear Box Händler, Cyrodiil</v>
      </c>
      <c r="AK67" s="3">
        <f>IF(AND(G67&lt;&gt;"LIBSETS_SETTYPE_BATTLEGROUND",G67&lt;&gt;"LIBSETS_SETTYPE_SPECIAL"),IF(AL67&lt;&gt;"",VLOOKUP(AL67,'ESO zone constants'!$D$5:$H$4955,5,FALSE),""),"")</f>
        <v>181</v>
      </c>
      <c r="AL67" t="s">
        <v>125</v>
      </c>
      <c r="AM67" s="33" t="s">
        <v>3810</v>
      </c>
      <c r="AN67" s="3" t="str">
        <f>IF(AM67&lt;&gt;"",IF(AM67&lt;&gt;"LIBSETS_DROP_MECHANIC_MONSTER_NAME",VLOOKUP(AM67,'LibSets constants'!$I$4:$L$1012,3,FALSE),""),"")</f>
        <v>Cyrodiil: City Cheydinhal / Weynon Priory, Chorrol</v>
      </c>
      <c r="AO67" s="3" t="str">
        <f>IF(AM67&lt;&gt;"",IF(AM67&lt;&gt;"LIBSETS_DROP_MECHANIC_MONSTER_NAME",VLOOKUP(AM67,'LibSets constants'!$I$4:$L$1012,4,FALSE),""),"")</f>
        <v>Cyrodiil: Stadt Cheydinhal / Weynon Priorei, bei Chorrol</v>
      </c>
      <c r="AP67" s="3">
        <f>IF(AND(G67&lt;&gt;"LIBSETS_SETTYPE_BATTLEGROUND",G67&lt;&gt;"LIBSETS_SETTYPE_SPECIAL"),IF(AQ67&lt;&gt;"",VLOOKUP(AQ67,'ESO zone constants'!$D$5:$H$4955,5,FALSE),""),"")</f>
        <v>181</v>
      </c>
      <c r="AQ67" t="s">
        <v>125</v>
      </c>
      <c r="AR67" s="33" t="s">
        <v>1556</v>
      </c>
      <c r="AS67" s="3" t="str">
        <f>IF(AR67&lt;&gt;"",IF(AR67&lt;&gt;"LIBSETS_DROP_MECHANIC_MONSTER_NAME",VLOOKUP(AR67,'LibSets constants'!$I$4:$L$1012,3,FALSE),""),"")</f>
        <v>Delve bosses have a chance to drop a waist or feet.</v>
      </c>
      <c r="AT67" s="3" t="str">
        <f>IF(AR67&lt;&gt;"",IF(AR67&lt;&gt;"LIBSETS_DROP_MECHANIC_MONSTER_NAME",VLOOKUP(AR67,'LibSets constants'!$I$4:$L$1012,4,FALSE),""),"")</f>
        <v>Bosse in Gewölben haben die Chance, eine Taille oder Füße fallen zu lassen.</v>
      </c>
      <c r="AU67" s="3">
        <f>IF(AND(G67&lt;&gt;"LIBSETS_SETTYPE_BATTLEGROUND",G67&lt;&gt;"LIBSETS_SETTYPE_SPECIAL"),IF(AV67&lt;&gt;"",VLOOKUP(AV67,'ESO zone constants'!$D$5:$H$4955,5,FALSE),""),"")</f>
        <v>181</v>
      </c>
      <c r="AV67" t="s">
        <v>125</v>
      </c>
      <c r="AW67" s="33" t="s">
        <v>3282</v>
      </c>
      <c r="AX67" s="3" t="str">
        <f>IF(AW67&lt;&gt;"",IF(AW67&lt;&gt;"LIBSETS_DROP_MECHANIC_MONSTER_NAME",VLOOKUP(AW67,'LibSets constants'!$I$4:$L$1012,3,FALSE),""),"")</f>
        <v>Rewards of dolmen, harrowstorms or magical anomalies</v>
      </c>
      <c r="AY67" s="3" t="str">
        <f>IF(AW67&lt;&gt;"",IF(AW67&lt;&gt;"LIBSETS_DROP_MECHANIC_MONSTER_NAME",VLOOKUP(AW67,'LibSets constants'!$I$4:$L$1012,4,FALSE),""),"")</f>
        <v>Belohnung von Ankern, Gramstürmen oder Magischen Anomalien</v>
      </c>
      <c r="AZ67" s="79" t="s">
        <v>2658</v>
      </c>
      <c r="BA67" s="79"/>
      <c r="BB67" s="79"/>
      <c r="BC67" s="79"/>
      <c r="BD67" s="21" t="str">
        <f t="shared" si="6"/>
        <v>[85] = {wayshrines={-1,-1,-1,}, dlcId=DLC_BASE_GAME</v>
      </c>
      <c r="BE67" s="21" t="str">
        <f t="shared" si="7"/>
        <v>, zoneIds={181,181,181,181,181,181}, veteran=false</v>
      </c>
      <c r="BF67" s="21" t="str">
        <f t="shared" ref="BF67:BF130" si="11">IF(A67&lt;&gt;"",IF(F67&lt;&gt;"Not in the game (anymore)",IF(A67&lt;&gt;"",", setType="&amp;G67,"")&amp;IF(G67="LIBSETS_SETTYPE_CLASS",", classId="&amp;BC67,"")&amp;IF(J67="true",", multiTrialSet=true",""),"")
&amp; IF(AND(H67&lt;&gt;"",ISNUMBER(H67)),", undauntedChestId=" &amp; H67,""),"")</f>
        <v>, setType=LIBSETS_SETTYPE_CYRODIIL</v>
      </c>
      <c r="BG67" s="21" t="str">
        <f t="shared" si="8"/>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67" s="21" t="str">
        <f t="shared" si="9"/>
        <v>}, --Almalexia\'s Mercy / Almalexias Gnade   [Cyrodiil, Cyrodiil, Cyrodiil, Cyrodiil, Cyrodiil, Cyrodiil]</v>
      </c>
    </row>
    <row r="68" spans="1:60" x14ac:dyDescent="0.25">
      <c r="A68" s="12">
        <v>86</v>
      </c>
      <c r="B68" t="s">
        <v>820</v>
      </c>
      <c r="C68" t="s">
        <v>2572</v>
      </c>
      <c r="D68" s="3">
        <f t="shared" si="10"/>
        <v>86</v>
      </c>
      <c r="G68" s="8" t="s">
        <v>1478</v>
      </c>
      <c r="I68" t="s">
        <v>91</v>
      </c>
      <c r="J68" t="s">
        <v>91</v>
      </c>
      <c r="K68">
        <v>121</v>
      </c>
      <c r="L68">
        <v>121</v>
      </c>
      <c r="M68">
        <v>121</v>
      </c>
      <c r="O68" s="62" t="s">
        <v>264</v>
      </c>
      <c r="Q68" s="3">
        <f>IF(AND(P68&lt;&gt;"",ISNUMBER(P68),NOT(ISNA(P68))),P68,IF(R68&lt;&gt;"",VLOOKUP(R68,'ESO zone constants'!$D$5:$H$10003,5,FALSE),""))</f>
        <v>381</v>
      </c>
      <c r="R68" t="str">
        <f>IF(AND(O68&lt;&gt;"",NOT(ISERROR(O68))),O68,
IF(AND(P68&lt;&gt;"",ISNUMBER(P68),P68&gt;0,NOT(ISNA(P68))),VLOOKUP(P68,'ESO zone constants'!$A$5:$D$10001,4,FALSE),
IF(AND(K68&lt;&gt;"",K68&gt;0,NOT(ISERROR(K68))),VLOOKUP(K68,'ESO dumped WayshrineInfo'!$K$3:$N$9996,4,FALSE),"")))</f>
        <v>Auridon</v>
      </c>
      <c r="T68" s="19" t="str">
        <f>IF(AND(S68&lt;&gt;"",NOT(ISERROR(S68))),S68,IF(Q68&lt;&gt;"",IF(NOT(ISERROR(VLOOKUP(Q68,'ESO Dungeon constants'!$D$3:$H$9999,5,FALSE))),VLOOKUP(Q68,'ESO Dungeon constants'!$D$3:$I$9999,6,FALSE),VLOOKUP(Q68,'ESO zone constants'!$H$3:$K$9989,4,FALSE)),""))</f>
        <v>DLC_BASE_GAME</v>
      </c>
      <c r="U68" s="3" t="str">
        <f>IF(T68&lt;&gt;"",VLOOKUP(T68,'LibSets constants'!$B$4:$C$1012,2,FALSE),"")</f>
        <v>Included in base game</v>
      </c>
      <c r="V68" s="33" t="s">
        <v>1556</v>
      </c>
      <c r="Y68" s="62"/>
      <c r="Z68" s="3">
        <f>IF(AND(G68&lt;&gt;"LIBSETS_SETTYPE_BATTLEGROUND",G68&lt;&gt;"LIBSETS_SETTYPE_SPECIAL"),
IF(AND(Y68&lt;&gt;"",ISNUMBER(Y68),NOT(ISNA(Y68))),Y68,
   IF(AND(L68&lt;&gt;"",ISNUMBER(L68),L68&gt;0,NOT(ISNA(L68))),VLOOKUP(L68,'ESO dumped WayshrineInfo'!$K$3:$L$9996,2,FALSE),"")
),"")</f>
        <v>381</v>
      </c>
      <c r="AA68" t="str">
        <f>IF(AND(Z68&lt;&gt;"",ISNUMBER(Z68),NOT(ISNA(Z68))),VLOOKUP(Z68,'ESO zone constants'!$A$5:$D$10001,4,FALSE),"")</f>
        <v>Auridon</v>
      </c>
      <c r="AB68" s="33" t="s">
        <v>1557</v>
      </c>
      <c r="AC68" s="41"/>
      <c r="AD68" s="41"/>
      <c r="AE68" s="41"/>
      <c r="AF68" s="3">
        <f>IF(AND(G68&lt;&gt;"LIBSETS_SETTYPE_BATTLEGROUND",G68&lt;&gt;"LIBSETS_SETTYPE_SPECIAL"),
IF(AND(AE68&lt;&gt;"",ISNUMBER(AE68),NOT(ISNA(AE68))),AE68,
   IF(AND(M68&lt;&gt;"",ISNUMBER(M68),M68&gt;0,NOT(ISNA(M68))),VLOOKUP(M68,'ESO dumped WayshrineInfo'!$K$3:$L$9996,2,FALSE),"")
),"")</f>
        <v>381</v>
      </c>
      <c r="AG68" t="str">
        <f>IF(AND(AF68&lt;&gt;"",ISNUMBER(AF68),NOT(ISNA(AF68))),VLOOKUP(AF68,'ESO zone constants'!$A$5:$D$10001,4,FALSE),"")</f>
        <v>Auridon</v>
      </c>
      <c r="AH68" s="42" t="s">
        <v>1558</v>
      </c>
      <c r="AI68" s="41"/>
      <c r="AJ68" s="41"/>
      <c r="AK68" s="3">
        <f>IF(AND(G68&lt;&gt;"LIBSETS_SETTYPE_BATTLEGROUND",G68&lt;&gt;"LIBSETS_SETTYPE_SPECIAL"),IF(AL68&lt;&gt;"",VLOOKUP(AL68,'ESO zone constants'!$D$5:$H$4955,5,FALSE),""),"")</f>
        <v>381</v>
      </c>
      <c r="AL68" t="s">
        <v>264</v>
      </c>
      <c r="AM68" s="33" t="s">
        <v>1559</v>
      </c>
      <c r="AN68" s="41"/>
      <c r="AO68" s="41"/>
      <c r="AP68" s="3" t="str">
        <f>IF(AND(G68&lt;&gt;"LIBSETS_SETTYPE_BATTLEGROUND",G68&lt;&gt;"LIBSETS_SETTYPE_SPECIAL"),IF(AQ68&lt;&gt;"",VLOOKUP(AQ68,'ESO zone constants'!$D$5:$H$4955,5,FALSE),""),"")</f>
        <v/>
      </c>
      <c r="AS68" s="41"/>
      <c r="AT68" s="41"/>
      <c r="AU68" s="3" t="str">
        <f>IF(AND(G68&lt;&gt;"LIBSETS_SETTYPE_BATTLEGROUND",G68&lt;&gt;"LIBSETS_SETTYPE_SPECIAL"),IF(AV68&lt;&gt;"",VLOOKUP(AV68,'ESO zone constants'!$D$5:$H$4955,5,FALSE),""),"")</f>
        <v/>
      </c>
      <c r="AX68" s="41"/>
      <c r="AY68" s="41"/>
      <c r="AZ68" s="79" t="s">
        <v>2658</v>
      </c>
      <c r="BA68" s="79"/>
      <c r="BB68" s="79"/>
      <c r="BC68" s="79"/>
      <c r="BD68" s="21" t="str">
        <f t="shared" ref="BD68:BD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E68" s="21" t="str">
        <f t="shared" ref="BE68:BE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F68" s="21" t="str">
        <f t="shared" si="11"/>
        <v>, setType=LIBSETS_SETTYPE_OVERLAND</v>
      </c>
      <c r="BG68" s="21" t="str">
        <f t="shared" ref="BG68:BG131" si="14">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H68" s="21" t="str">
        <f t="shared" ref="BH68:BH131" si="15">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60" x14ac:dyDescent="0.25">
      <c r="A69" s="5">
        <v>87</v>
      </c>
      <c r="B69" t="s">
        <v>821</v>
      </c>
      <c r="C69" t="s">
        <v>822</v>
      </c>
      <c r="D69" s="3">
        <f t="shared" si="10"/>
        <v>87</v>
      </c>
      <c r="G69" s="8" t="s">
        <v>1472</v>
      </c>
      <c r="I69" t="s">
        <v>91</v>
      </c>
      <c r="J69" t="s">
        <v>91</v>
      </c>
      <c r="K69">
        <v>-2</v>
      </c>
      <c r="L69">
        <v>-2</v>
      </c>
      <c r="M69">
        <v>-2</v>
      </c>
      <c r="N69">
        <v>8</v>
      </c>
      <c r="O69" s="62" t="s">
        <v>187</v>
      </c>
      <c r="Q69" s="3">
        <f>IF(AND(P69&lt;&gt;"",ISNUMBER(P69),NOT(ISNA(P69))),P69,IF(R69&lt;&gt;"",VLOOKUP(R69,'ESO zone constants'!$D$5:$H$10003,5,FALSE),""))</f>
        <v>267</v>
      </c>
      <c r="R69" t="str">
        <f>IF(AND(O69&lt;&gt;"",NOT(ISERROR(O69))),O69,
IF(AND(P69&lt;&gt;"",ISNUMBER(P69),P69&gt;0,NOT(ISNA(P69))),VLOOKUP(P69,'ESO zone constants'!$A$5:$D$10001,4,FALSE),
IF(AND(K69&lt;&gt;"",K69&gt;0,NOT(ISERROR(K69))),VLOOKUP(K69,'ESO dumped WayshrineInfo'!$K$3:$N$9996,4,FALSE),"")))</f>
        <v>Eyevea</v>
      </c>
      <c r="T69" s="19" t="str">
        <f>IF(AND(S69&lt;&gt;"",NOT(ISERROR(S69))),S69,IF(Q69&lt;&gt;"",IF(NOT(ISERROR(VLOOKUP(Q69,'ESO Dungeon constants'!$D$3:$H$9999,5,FALSE))),VLOOKUP(Q69,'ESO Dungeon constants'!$D$3:$I$9999,6,FALSE),VLOOKUP(Q69,'ESO zone constants'!$H$3:$K$9989,4,FALSE)),""))</f>
        <v>DLC_BASE_GAME</v>
      </c>
      <c r="U69" s="3" t="str">
        <f>IF(T69&lt;&gt;"",VLOOKUP(T69,'LibSets constants'!$B$4:$C$1012,2,FALSE),"")</f>
        <v>Included in base game</v>
      </c>
      <c r="V69" s="33" t="s">
        <v>3335</v>
      </c>
      <c r="Y69" s="62">
        <v>643</v>
      </c>
      <c r="Z69" s="3">
        <f>IF(AND(G69&lt;&gt;"LIBSETS_SETTYPE_BATTLEGROUND",G69&lt;&gt;"LIBSETS_SETTYPE_SPECIAL"),
IF(AND(Y69&lt;&gt;"",ISNUMBER(Y69),NOT(ISNA(Y69))),Y69,
   IF(AND(L69&lt;&gt;"",ISNUMBER(L69),L69&gt;0,NOT(ISNA(L69))),VLOOKUP(L69,'ESO dumped WayshrineInfo'!$K$3:$L$9996,2,FALSE),"")
),"")</f>
        <v>643</v>
      </c>
      <c r="AA69" t="str">
        <f>IF(AND(Z69&lt;&gt;"",ISNUMBER(Z69),NOT(ISNA(Z69))),VLOOKUP(Z69,'ESO zone constants'!$A$5:$D$10001,4,FALSE),"")</f>
        <v>Imperial Sewers</v>
      </c>
      <c r="AB69" s="33" t="s">
        <v>3335</v>
      </c>
      <c r="AF69" s="3" t="str">
        <f>IF(AND(G69&lt;&gt;"LIBSETS_SETTYPE_BATTLEGROUND",G69&lt;&gt;"LIBSETS_SETTYPE_SPECIAL"),
IF(AND(AE69&lt;&gt;"",ISNUMBER(AE69),NOT(ISNA(AE69))),AE69,
   IF(AND(M69&lt;&gt;"",ISNUMBER(M69),M69&gt;0,NOT(ISNA(M69))),VLOOKUP(M69,'ESO dumped WayshrineInfo'!$K$3:$L$9996,2,FALSE),"")
),"")</f>
        <v/>
      </c>
      <c r="AG69" t="str">
        <f>IF(AND(AF69&lt;&gt;"",ISNUMBER(AF69),NOT(ISNA(AF69))),VLOOKUP(AF69,'ESO zone constants'!$A$5:$D$10001,4,FALSE),"")</f>
        <v/>
      </c>
      <c r="AH69" s="42"/>
      <c r="AK69" s="3" t="str">
        <f>IF(AND(G69&lt;&gt;"LIBSETS_SETTYPE_BATTLEGROUND",G69&lt;&gt;"LIBSETS_SETTYPE_SPECIAL"),IF(AL69&lt;&gt;"",VLOOKUP(AL69,'ESO zone constants'!$D$5:$H$4955,5,FALSE),""),"")</f>
        <v/>
      </c>
      <c r="AP69" s="3" t="str">
        <f>IF(AND(G69&lt;&gt;"LIBSETS_SETTYPE_BATTLEGROUND",G69&lt;&gt;"LIBSETS_SETTYPE_SPECIAL"),IF(AQ69&lt;&gt;"",VLOOKUP(AQ69,'ESO zone constants'!$D$5:$H$4955,5,FALSE),""),"")</f>
        <v/>
      </c>
      <c r="AU69" s="3" t="str">
        <f>IF(AND(G69&lt;&gt;"LIBSETS_SETTYPE_BATTLEGROUND",G69&lt;&gt;"LIBSETS_SETTYPE_SPECIAL"),IF(AV69&lt;&gt;"",VLOOKUP(AV69,'ESO zone constants'!$D$5:$H$4955,5,FALSE),""),"")</f>
        <v/>
      </c>
      <c r="AZ69" s="79" t="s">
        <v>2659</v>
      </c>
      <c r="BA69" s="79"/>
      <c r="BB69" s="79"/>
      <c r="BC69" s="79"/>
      <c r="BD69" s="21" t="str">
        <f t="shared" si="12"/>
        <v>[87] = {wayshrines={-2,-2,-2,}, traitsNeeded=8, dlcId=DLC_BASE_GAME</v>
      </c>
      <c r="BE69" s="21" t="str">
        <f t="shared" si="13"/>
        <v>, zoneIds={267,643}, veteran=false</v>
      </c>
      <c r="BF69" s="21" t="str">
        <f t="shared" si="11"/>
        <v>, setType=LIBSETS_SETTYPE_CRAFTED</v>
      </c>
      <c r="BG69" s="21" t="str">
        <f t="shared" si="14"/>
        <v>, isProcSetAllowedInPvP=1, dropMechanic={LIBSETS_DROP_MECHANIC_CRAFTED,LIBSETS_DROP_MECHANIC_CRAFTED}</v>
      </c>
      <c r="BH69" s="21" t="str">
        <f t="shared" si="15"/>
        <v>}, --Eyes of Mara / Augen von Mara   [Eyevea, Imperial Sewers]</v>
      </c>
    </row>
    <row r="70" spans="1:60" x14ac:dyDescent="0.25">
      <c r="A70" s="12">
        <v>88</v>
      </c>
      <c r="B70" t="s">
        <v>823</v>
      </c>
      <c r="C70" t="s">
        <v>824</v>
      </c>
      <c r="D70" s="3">
        <f t="shared" si="10"/>
        <v>88</v>
      </c>
      <c r="G70" s="8" t="s">
        <v>1470</v>
      </c>
      <c r="I70" t="s">
        <v>91</v>
      </c>
      <c r="J70" t="s">
        <v>91</v>
      </c>
      <c r="K70">
        <v>270</v>
      </c>
      <c r="L70">
        <v>270</v>
      </c>
      <c r="M70">
        <v>270</v>
      </c>
      <c r="O70" s="62" t="s">
        <v>441</v>
      </c>
      <c r="Q70" s="3">
        <f>IF(AND(P70&lt;&gt;"",ISNUMBER(P70),NOT(ISNA(P70))),P70,IF(R70&lt;&gt;"",VLOOKUP(R70,'ESO zone constants'!$D$5:$H$10003,5,FALSE),""))</f>
        <v>635</v>
      </c>
      <c r="R70" t="str">
        <f>IF(AND(O70&lt;&gt;"",NOT(ISERROR(O70))),O70,
IF(AND(P70&lt;&gt;"",ISNUMBER(P70),P70&gt;0,NOT(ISNA(P70))),VLOOKUP(P70,'ESO zone constants'!$A$5:$D$10001,4,FALSE),
IF(AND(K70&lt;&gt;"",K70&gt;0,NOT(ISERROR(K70))),VLOOKUP(K70,'ESO dumped WayshrineInfo'!$K$3:$N$9996,4,FALSE),"")))</f>
        <v>Dragonstar Arena</v>
      </c>
      <c r="T70" s="19" t="str">
        <f>IF(AND(S70&lt;&gt;"",NOT(ISERROR(S70))),S70,IF(Q70&lt;&gt;"",IF(NOT(ISERROR(VLOOKUP(Q70,'ESO Dungeon constants'!$D$3:$H$9999,5,FALSE))),VLOOKUP(Q70,'ESO Dungeon constants'!$D$3:$I$9999,6,FALSE),VLOOKUP(Q70,'ESO zone constants'!$H$3:$K$9989,4,FALSE)),""))</f>
        <v>DLC_BASE_GAME</v>
      </c>
      <c r="U70" s="3" t="str">
        <f>IF(T70&lt;&gt;"",VLOOKUP(T70,'LibSets constants'!$B$4:$C$1012,2,FALSE),"")</f>
        <v>Included in base game</v>
      </c>
      <c r="V70" s="33" t="s">
        <v>1552</v>
      </c>
      <c r="Y70" s="62"/>
      <c r="Z70" s="3">
        <f>IF(AND(G70&lt;&gt;"LIBSETS_SETTYPE_BATTLEGROUND",G70&lt;&gt;"LIBSETS_SETTYPE_SPECIAL"),
IF(AND(Y70&lt;&gt;"",ISNUMBER(Y70),NOT(ISNA(Y70))),Y70,
   IF(AND(L70&lt;&gt;"",ISNUMBER(L70),L70&gt;0,NOT(ISNA(L70))),VLOOKUP(L70,'ESO dumped WayshrineInfo'!$K$3:$L$9996,2,FALSE),"")
),"")</f>
        <v>888</v>
      </c>
      <c r="AA70" t="str">
        <f>IF(AND(Z70&lt;&gt;"",ISNUMBER(Z70),NOT(ISNA(Z70))),VLOOKUP(Z70,'ESO zone constants'!$A$5:$D$10001,4,FALSE),"")</f>
        <v>Craglorn</v>
      </c>
      <c r="AB70" s="33" t="s">
        <v>1552</v>
      </c>
      <c r="AC70" s="3" t="str">
        <f>IF(AB70&lt;&gt;"",IF(AB70&lt;&gt;"LIBSETS_DROP_MECHANIC_MONSTER_NAME",VLOOKUP(AB70,'LibSets constants'!$I$4:$L$1012,3,FALSE),""),"")</f>
        <v>Arena stage chest</v>
      </c>
      <c r="AD70" s="3" t="str">
        <f>IF(AB70&lt;&gt;"",IF(AB70&lt;&gt;"LIBSETS_DROP_MECHANIC_MONSTER_NAME",VLOOKUP(AB70,'LibSets constants'!$I$4:$L$1012,4,FALSE),""),"")</f>
        <v>Arena-Phasen Schatztruhe</v>
      </c>
      <c r="AF70" s="3">
        <f>IF(AND(G70&lt;&gt;"LIBSETS_SETTYPE_BATTLEGROUND",G70&lt;&gt;"LIBSETS_SETTYPE_SPECIAL"),
IF(AND(AE70&lt;&gt;"",ISNUMBER(AE70),NOT(ISNA(AE70))),AE70,
   IF(AND(M70&lt;&gt;"",ISNUMBER(M70),M70&gt;0,NOT(ISNA(M70))),VLOOKUP(M70,'ESO dumped WayshrineInfo'!$K$3:$L$9996,2,FALSE),"")
),"")</f>
        <v>888</v>
      </c>
      <c r="AG70" t="str">
        <f>IF(AND(AF70&lt;&gt;"",ISNUMBER(AF70),NOT(ISNA(AF70))),VLOOKUP(AF70,'ESO zone constants'!$A$5:$D$10001,4,FALSE),"")</f>
        <v>Craglorn</v>
      </c>
      <c r="AH70" s="42"/>
      <c r="AK70" s="3" t="str">
        <f>IF(AND(G70&lt;&gt;"LIBSETS_SETTYPE_BATTLEGROUND",G70&lt;&gt;"LIBSETS_SETTYPE_SPECIAL"),IF(AL70&lt;&gt;"",VLOOKUP(AL70,'ESO zone constants'!$D$5:$H$4955,5,FALSE),""),"")</f>
        <v/>
      </c>
      <c r="AP70" s="3" t="str">
        <f>IF(AND(G70&lt;&gt;"LIBSETS_SETTYPE_BATTLEGROUND",G70&lt;&gt;"LIBSETS_SETTYPE_SPECIAL"),IF(AQ70&lt;&gt;"",VLOOKUP(AQ70,'ESO zone constants'!$D$5:$H$4955,5,FALSE),""),"")</f>
        <v/>
      </c>
      <c r="AU70" s="3" t="str">
        <f>IF(AND(G70&lt;&gt;"LIBSETS_SETTYPE_BATTLEGROUND",G70&lt;&gt;"LIBSETS_SETTYPE_SPECIAL"),IF(AV70&lt;&gt;"",VLOOKUP(AV70,'ESO zone constants'!$D$5:$H$4955,5,FALSE),""),"")</f>
        <v/>
      </c>
      <c r="AY70" s="41"/>
      <c r="AZ70" s="79" t="s">
        <v>2659</v>
      </c>
      <c r="BA70" s="79"/>
      <c r="BB70" s="79"/>
      <c r="BC70" s="79"/>
      <c r="BD70" s="21" t="str">
        <f t="shared" si="12"/>
        <v>[88] = {wayshrines={270,270,270,}, dlcId=DLC_BASE_GAME</v>
      </c>
      <c r="BE70" s="21" t="str">
        <f t="shared" si="13"/>
        <v>, zoneIds={635,888,888}, veteran=false</v>
      </c>
      <c r="BF70" s="21" t="str">
        <f t="shared" si="11"/>
        <v>, setType=LIBSETS_SETTYPE_ARENA</v>
      </c>
      <c r="BG70" s="21" t="str">
        <f t="shared" si="14"/>
        <v>, isProcSetAllowedInPvP=1, dropMechanic={LIBSETS_DROP_MECHANIC_ARENA_STAGE_CHEST,LIBSETS_DROP_MECHANIC_ARENA_STAGE_CHEST}, dropMechanicDropLocationNames={['en']={'','Arena stage chest','','','','',},['de']={'','Arena-Phasen Schatztruhe','','','','',},}</v>
      </c>
      <c r="BH70" s="21" t="str">
        <f t="shared" si="15"/>
        <v>}, --Robes of Destruction Mastery / Roben der Zerstörungsbeherrschung   [Dragonstar Arena, Craglorn, Craglorn]</v>
      </c>
    </row>
    <row r="71" spans="1:60" x14ac:dyDescent="0.25">
      <c r="A71" s="12">
        <v>89</v>
      </c>
      <c r="B71" t="s">
        <v>825</v>
      </c>
      <c r="C71" t="s">
        <v>826</v>
      </c>
      <c r="D71" s="3">
        <f t="shared" si="10"/>
        <v>89</v>
      </c>
      <c r="G71" s="8" t="s">
        <v>1473</v>
      </c>
      <c r="I71" t="s">
        <v>91</v>
      </c>
      <c r="J71" t="s">
        <v>91</v>
      </c>
      <c r="K71">
        <v>-1</v>
      </c>
      <c r="L71">
        <v>-1</v>
      </c>
      <c r="M71">
        <v>-1</v>
      </c>
      <c r="O71" s="62" t="s">
        <v>125</v>
      </c>
      <c r="Q71" s="3">
        <f>IF(AND(P71&lt;&gt;"",ISNUMBER(P71),NOT(ISNA(P71))),P71,IF(R71&lt;&gt;"",VLOOKUP(R71,'ESO zone constants'!$D$5:$H$10003,5,FALSE),""))</f>
        <v>181</v>
      </c>
      <c r="R71" t="str">
        <f>IF(AND(O71&lt;&gt;"",NOT(ISERROR(O71))),O71,
IF(AND(P71&lt;&gt;"",ISNUMBER(P71),P71&gt;0,NOT(ISNA(P71))),VLOOKUP(P71,'ESO zone constants'!$A$5:$D$10001,4,FALSE),
IF(AND(K71&lt;&gt;"",K71&gt;0,NOT(ISERROR(K71))),VLOOKUP(K71,'ESO dumped WayshrineInfo'!$K$3:$N$9996,4,FALSE),"")))</f>
        <v>Cyrodiil</v>
      </c>
      <c r="T71" s="19" t="str">
        <f>IF(AND(S71&lt;&gt;"",NOT(ISERROR(S71))),S71,IF(Q71&lt;&gt;"",IF(NOT(ISERROR(VLOOKUP(Q71,'ESO Dungeon constants'!$D$3:$H$9999,5,FALSE))),VLOOKUP(Q71,'ESO Dungeon constants'!$D$3:$I$9999,6,FALSE),VLOOKUP(Q71,'ESO zone constants'!$H$3:$K$9989,4,FALSE)),""))</f>
        <v>DLC_BASE_GAME</v>
      </c>
      <c r="U71" s="3" t="str">
        <f>IF(T71&lt;&gt;"",VLOOKUP(T71,'LibSets constants'!$B$4:$C$1012,2,FALSE),"")</f>
        <v>Included in base game</v>
      </c>
      <c r="V71" s="33" t="s">
        <v>1529</v>
      </c>
      <c r="W71" s="3" t="str">
        <f>IF(V71&lt;&gt;"",IF(V71&lt;&gt;"LIBSETS_DROP_MECHANIC_MONSTER_NAME",VLOOKUP(V71,'LibSets constants'!$I$4:$L$1012,3,FALSE),""),"")</f>
        <v>City Bruma (quartermaster)</v>
      </c>
      <c r="X71" s="3" t="str">
        <f>IF(V71&lt;&gt;"",IF(V71&lt;&gt;"LIBSETS_DROP_MECHANIC_MONSTER_NAME",VLOOKUP(V71,'LibSets constants'!$I$4:$L$1012,4,FALSE),""),"")</f>
        <v>Stadt Bruma (Quartiermeister)</v>
      </c>
      <c r="Y71" s="62">
        <v>181</v>
      </c>
      <c r="Z71" s="3">
        <f>IF(AND(G71&lt;&gt;"LIBSETS_SETTYPE_BATTLEGROUND",G71&lt;&gt;"LIBSETS_SETTYPE_SPECIAL"),
IF(AND(Y71&lt;&gt;"",ISNUMBER(Y71),NOT(ISNA(Y71))),Y71,
   IF(AND(L71&lt;&gt;"",ISNUMBER(L71),L71&gt;0,NOT(ISNA(L71))),VLOOKUP(L71,'ESO dumped WayshrineInfo'!$K$3:$L$9996,2,FALSE),"")
),"")</f>
        <v>181</v>
      </c>
      <c r="AA71" t="str">
        <f>IF(AND(Z71&lt;&gt;"",ISNUMBER(Z71),NOT(ISNA(Z71))),VLOOKUP(Z71,'ESO zone constants'!$A$5:$D$10001,4,FALSE),"")</f>
        <v>Cyrodiil</v>
      </c>
      <c r="AB71" s="33" t="s">
        <v>3807</v>
      </c>
      <c r="AC71" s="41" t="str">
        <f>IF(AB71&lt;&gt;"",IF(AB71&lt;&gt;"LIBSETS_DROP_MECHANIC_MONSTER_NAME",VLOOKUP(AB71,'LibSets constants'!$I$4:$L$1012,3,FALSE),""),"")</f>
        <v>Cyrodiil board missions</v>
      </c>
      <c r="AD71" s="41" t="str">
        <f>IF(AB71&lt;&gt;"",IF(AB71&lt;&gt;"LIBSETS_DROP_MECHANIC_MONSTER_NAME",VLOOKUP(AB71,'LibSets constants'!$I$4:$L$1012,4,FALSE),""),"")</f>
        <v>Cyrodiil Auftragstafeln</v>
      </c>
      <c r="AE71" s="62">
        <v>181</v>
      </c>
      <c r="AF71" s="3">
        <f>IF(AND(G71&lt;&gt;"LIBSETS_SETTYPE_BATTLEGROUND",G71&lt;&gt;"LIBSETS_SETTYPE_SPECIAL"),
IF(AND(AE71&lt;&gt;"",ISNUMBER(AE71),NOT(ISNA(AE71))),AE71,
   IF(AND(M71&lt;&gt;"",ISNUMBER(M71),M71&gt;0,NOT(ISNA(M71))),VLOOKUP(M71,'ESO dumped WayshrineInfo'!$K$3:$L$9996,2,FALSE),"")
),"")</f>
        <v>181</v>
      </c>
      <c r="AG71" t="str">
        <f>IF(AND(AF71&lt;&gt;"",ISNUMBER(AF71),NOT(ISNA(AF71))),VLOOKUP(AF71,'ESO zone constants'!$A$5:$D$10001,4,FALSE),"")</f>
        <v>Cyrodiil</v>
      </c>
      <c r="AH71" s="33" t="s">
        <v>2784</v>
      </c>
      <c r="AI71" s="3" t="str">
        <f>IF(AH71&lt;&gt;"",IF(AH71&lt;&gt;"LIBSETS_DROP_MECHANIC_MONSTER_NAME",VLOOKUP(AH71,'LibSets constants'!$I$4:$L$1012,3,FALSE),""),"")</f>
        <v>Alliance points elite gear lockbox merchant, Cyrodiil</v>
      </c>
      <c r="AJ71" s="3" t="str">
        <f>IF(AH71&lt;&gt;"",IF(AH71&lt;&gt;"LIBSETS_DROP_MECHANIC_MONSTER_NAME",VLOOKUP(AH71,'LibSets constants'!$I$4:$L$1012,4,FALSE),""),"")</f>
        <v>Allianzpunkte Elite Gear Box Händler, Cyrodiil</v>
      </c>
      <c r="AK71" s="3">
        <f>IF(AND(G71&lt;&gt;"LIBSETS_SETTYPE_BATTLEGROUND",G71&lt;&gt;"LIBSETS_SETTYPE_SPECIAL"),IF(AL71&lt;&gt;"",VLOOKUP(AL71,'ESO zone constants'!$D$5:$H$4955,5,FALSE),""),"")</f>
        <v>181</v>
      </c>
      <c r="AL71" t="s">
        <v>125</v>
      </c>
      <c r="AM71" s="33" t="s">
        <v>3810</v>
      </c>
      <c r="AN71" s="3" t="str">
        <f>IF(AM71&lt;&gt;"",IF(AM71&lt;&gt;"LIBSETS_DROP_MECHANIC_MONSTER_NAME",VLOOKUP(AM71,'LibSets constants'!$I$4:$L$1012,3,FALSE),""),"")</f>
        <v>Cyrodiil: City Cheydinhal / Weynon Priory, Chorrol</v>
      </c>
      <c r="AO71" s="3" t="str">
        <f>IF(AM71&lt;&gt;"",IF(AM71&lt;&gt;"LIBSETS_DROP_MECHANIC_MONSTER_NAME",VLOOKUP(AM71,'LibSets constants'!$I$4:$L$1012,4,FALSE),""),"")</f>
        <v>Cyrodiil: Stadt Cheydinhal / Weynon Priorei, bei Chorrol</v>
      </c>
      <c r="AP71" s="3">
        <f>IF(AND(G71&lt;&gt;"LIBSETS_SETTYPE_BATTLEGROUND",G71&lt;&gt;"LIBSETS_SETTYPE_SPECIAL"),IF(AQ71&lt;&gt;"",VLOOKUP(AQ71,'ESO zone constants'!$D$5:$H$4955,5,FALSE),""),"")</f>
        <v>181</v>
      </c>
      <c r="AQ71" t="s">
        <v>125</v>
      </c>
      <c r="AR71" s="33" t="s">
        <v>1556</v>
      </c>
      <c r="AS71" s="3" t="str">
        <f>IF(AR71&lt;&gt;"",IF(AR71&lt;&gt;"LIBSETS_DROP_MECHANIC_MONSTER_NAME",VLOOKUP(AR71,'LibSets constants'!$I$4:$L$1012,3,FALSE),""),"")</f>
        <v>Delve bosses have a chance to drop a waist or feet.</v>
      </c>
      <c r="AT71" s="3" t="str">
        <f>IF(AR71&lt;&gt;"",IF(AR71&lt;&gt;"LIBSETS_DROP_MECHANIC_MONSTER_NAME",VLOOKUP(AR71,'LibSets constants'!$I$4:$L$1012,4,FALSE),""),"")</f>
        <v>Bosse in Gewölben haben die Chance, eine Taille oder Füße fallen zu lassen.</v>
      </c>
      <c r="AU71" s="3">
        <f>IF(AND(G71&lt;&gt;"LIBSETS_SETTYPE_BATTLEGROUND",G71&lt;&gt;"LIBSETS_SETTYPE_SPECIAL"),IF(AV71&lt;&gt;"",VLOOKUP(AV71,'ESO zone constants'!$D$5:$H$4955,5,FALSE),""),"")</f>
        <v>181</v>
      </c>
      <c r="AV71" t="s">
        <v>125</v>
      </c>
      <c r="AW71" s="33" t="s">
        <v>3282</v>
      </c>
      <c r="AX71" s="3" t="str">
        <f>IF(AW71&lt;&gt;"",IF(AW71&lt;&gt;"LIBSETS_DROP_MECHANIC_MONSTER_NAME",VLOOKUP(AW71,'LibSets constants'!$I$4:$L$1012,3,FALSE),""),"")</f>
        <v>Rewards of dolmen, harrowstorms or magical anomalies</v>
      </c>
      <c r="AY71" s="3" t="str">
        <f>IF(AW71&lt;&gt;"",IF(AW71&lt;&gt;"LIBSETS_DROP_MECHANIC_MONSTER_NAME",VLOOKUP(AW71,'LibSets constants'!$I$4:$L$1012,4,FALSE),""),"")</f>
        <v>Belohnung von Ankern, Gramstürmen oder Magischen Anomalien</v>
      </c>
      <c r="AZ71" s="79" t="s">
        <v>2658</v>
      </c>
      <c r="BA71" s="79"/>
      <c r="BB71" s="79"/>
      <c r="BC71" s="79"/>
      <c r="BD71" s="21" t="str">
        <f t="shared" si="12"/>
        <v>[89] = {wayshrines={-1,-1,-1,}, dlcId=DLC_BASE_GAME</v>
      </c>
      <c r="BE71" s="21" t="str">
        <f t="shared" si="13"/>
        <v>, zoneIds={181,181,181,181,181,181}, veteran=false</v>
      </c>
      <c r="BF71" s="21" t="str">
        <f t="shared" si="11"/>
        <v>, setType=LIBSETS_SETTYPE_CYRODIIL</v>
      </c>
      <c r="BG71" s="21" t="str">
        <f t="shared" si="14"/>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71" s="21" t="str">
        <f t="shared" si="15"/>
        <v>}, --Sentry / Wachposten   [Cyrodiil, Cyrodiil, Cyrodiil, Cyrodiil, Cyrodiil, Cyrodiil]</v>
      </c>
    </row>
    <row r="72" spans="1:60" x14ac:dyDescent="0.25">
      <c r="A72" s="12">
        <v>90</v>
      </c>
      <c r="B72" t="s">
        <v>827</v>
      </c>
      <c r="C72" t="s">
        <v>2573</v>
      </c>
      <c r="D72" s="3">
        <f t="shared" si="10"/>
        <v>90</v>
      </c>
      <c r="G72" s="8" t="s">
        <v>1478</v>
      </c>
      <c r="I72" t="s">
        <v>91</v>
      </c>
      <c r="J72" t="s">
        <v>91</v>
      </c>
      <c r="K72">
        <v>162</v>
      </c>
      <c r="L72">
        <v>162</v>
      </c>
      <c r="M72">
        <v>162</v>
      </c>
      <c r="O72" s="62" t="s">
        <v>265</v>
      </c>
      <c r="Q72" s="3">
        <f>IF(AND(P72&lt;&gt;"",ISNUMBER(P72),NOT(ISNA(P72))),P72,IF(R72&lt;&gt;"",VLOOKUP(R72,'ESO zone constants'!$D$5:$H$10003,5,FALSE),""))</f>
        <v>382</v>
      </c>
      <c r="R72" t="str">
        <f>IF(AND(O72&lt;&gt;"",NOT(ISERROR(O72))),O72,
IF(AND(P72&lt;&gt;"",ISNUMBER(P72),P72&gt;0,NOT(ISNA(P72))),VLOOKUP(P72,'ESO zone constants'!$A$5:$D$10001,4,FALSE),
IF(AND(K72&lt;&gt;"",K72&gt;0,NOT(ISERROR(K72))),VLOOKUP(K72,'ESO dumped WayshrineInfo'!$K$3:$N$9996,4,FALSE),"")))</f>
        <v>Reaper's March</v>
      </c>
      <c r="T72" s="19" t="str">
        <f>IF(AND(S72&lt;&gt;"",NOT(ISERROR(S72))),S72,IF(Q72&lt;&gt;"",IF(NOT(ISERROR(VLOOKUP(Q72,'ESO Dungeon constants'!$D$3:$H$9999,5,FALSE))),VLOOKUP(Q72,'ESO Dungeon constants'!$D$3:$I$9999,6,FALSE),VLOOKUP(Q72,'ESO zone constants'!$H$3:$K$9989,4,FALSE)),""))</f>
        <v>DLC_BASE_GAME</v>
      </c>
      <c r="U72" s="3" t="str">
        <f>IF(T72&lt;&gt;"",VLOOKUP(T72,'LibSets constants'!$B$4:$C$1012,2,FALSE),"")</f>
        <v>Included in base game</v>
      </c>
      <c r="V72" s="33" t="s">
        <v>1556</v>
      </c>
      <c r="Y72" s="62"/>
      <c r="Z72" s="3">
        <f>IF(AND(G72&lt;&gt;"LIBSETS_SETTYPE_BATTLEGROUND",G72&lt;&gt;"LIBSETS_SETTYPE_SPECIAL"),
IF(AND(Y72&lt;&gt;"",ISNUMBER(Y72),NOT(ISNA(Y72))),Y72,
   IF(AND(L72&lt;&gt;"",ISNUMBER(L72),L72&gt;0,NOT(ISNA(L72))),VLOOKUP(L72,'ESO dumped WayshrineInfo'!$K$3:$L$9996,2,FALSE),"")
),"")</f>
        <v>382</v>
      </c>
      <c r="AA72" t="str">
        <f>IF(AND(Z72&lt;&gt;"",ISNUMBER(Z72),NOT(ISNA(Z72))),VLOOKUP(Z72,'ESO zone constants'!$A$5:$D$10001,4,FALSE),"")</f>
        <v>Reaper's March</v>
      </c>
      <c r="AB72" s="33" t="s">
        <v>1557</v>
      </c>
      <c r="AC72" s="41"/>
      <c r="AD72" s="41"/>
      <c r="AE72" s="41"/>
      <c r="AF72" s="3">
        <f>IF(AND(G72&lt;&gt;"LIBSETS_SETTYPE_BATTLEGROUND",G72&lt;&gt;"LIBSETS_SETTYPE_SPECIAL"),
IF(AND(AE72&lt;&gt;"",ISNUMBER(AE72),NOT(ISNA(AE72))),AE72,
   IF(AND(M72&lt;&gt;"",ISNUMBER(M72),M72&gt;0,NOT(ISNA(M72))),VLOOKUP(M72,'ESO dumped WayshrineInfo'!$K$3:$L$9996,2,FALSE),"")
),"")</f>
        <v>382</v>
      </c>
      <c r="AG72" t="str">
        <f>IF(AND(AF72&lt;&gt;"",ISNUMBER(AF72),NOT(ISNA(AF72))),VLOOKUP(AF72,'ESO zone constants'!$A$5:$D$10001,4,FALSE),"")</f>
        <v>Reaper's March</v>
      </c>
      <c r="AH72" s="42" t="s">
        <v>1558</v>
      </c>
      <c r="AI72" s="41"/>
      <c r="AJ72" s="41"/>
      <c r="AK72" s="3">
        <f>IF(AND(G72&lt;&gt;"LIBSETS_SETTYPE_BATTLEGROUND",G72&lt;&gt;"LIBSETS_SETTYPE_SPECIAL"),IF(AL72&lt;&gt;"",VLOOKUP(AL72,'ESO zone constants'!$D$5:$H$4955,5,FALSE),""),"")</f>
        <v>382</v>
      </c>
      <c r="AL72" t="s">
        <v>265</v>
      </c>
      <c r="AM72" s="33" t="s">
        <v>1559</v>
      </c>
      <c r="AN72" s="41"/>
      <c r="AO72" s="41"/>
      <c r="AP72" s="3" t="str">
        <f>IF(AND(G72&lt;&gt;"LIBSETS_SETTYPE_BATTLEGROUND",G72&lt;&gt;"LIBSETS_SETTYPE_SPECIAL"),IF(AQ72&lt;&gt;"",VLOOKUP(AQ72,'ESO zone constants'!$D$5:$H$4955,5,FALSE),""),"")</f>
        <v/>
      </c>
      <c r="AS72" s="41"/>
      <c r="AT72" s="41"/>
      <c r="AU72" s="3" t="str">
        <f>IF(AND(G72&lt;&gt;"LIBSETS_SETTYPE_BATTLEGROUND",G72&lt;&gt;"LIBSETS_SETTYPE_SPECIAL"),IF(AV72&lt;&gt;"",VLOOKUP(AV72,'ESO zone constants'!$D$5:$H$4955,5,FALSE),""),"")</f>
        <v/>
      </c>
      <c r="AX72" s="41"/>
      <c r="AY72" s="41"/>
      <c r="AZ72" s="79" t="s">
        <v>2658</v>
      </c>
      <c r="BA72" s="79"/>
      <c r="BB72" s="79"/>
      <c r="BC72" s="79"/>
      <c r="BD72" s="21" t="str">
        <f t="shared" si="12"/>
        <v>[90] = {wayshrines={162,162,162,}, dlcId=DLC_BASE_GAME</v>
      </c>
      <c r="BE72" s="21" t="str">
        <f t="shared" si="13"/>
        <v>, zoneIds={382,382,382,382}, veteran=false</v>
      </c>
      <c r="BF72" s="21" t="str">
        <f t="shared" si="11"/>
        <v>, setType=LIBSETS_SETTYPE_OVERLAND</v>
      </c>
      <c r="BG72" s="21" t="str">
        <f t="shared" si="14"/>
        <v>, dropMechanic={LIBSETS_DROP_MECHANIC_OVERLAND_BOSS_DELVE,LIBSETS_DROP_MECHANIC_OVERLAND_WORLDBOSS,LIBSETS_DROP_MECHANIC_OVERLAND_BOSS_PUBLIC_DUNGEON,LIBSETS_DROP_MECHANIC_OVERLAND_CHEST}</v>
      </c>
      <c r="BH72" s="21" t="str">
        <f t="shared" si="15"/>
        <v>}, --Senche\'s Bite / Biss des Senche   [Reaper's March, Reaper's March, Reaper's March, Reaper's March]</v>
      </c>
    </row>
    <row r="73" spans="1:60" x14ac:dyDescent="0.25">
      <c r="A73" s="12">
        <v>91</v>
      </c>
      <c r="B73" t="s">
        <v>828</v>
      </c>
      <c r="C73" t="s">
        <v>2574</v>
      </c>
      <c r="D73" s="3">
        <f t="shared" si="10"/>
        <v>91</v>
      </c>
      <c r="G73" s="8" t="s">
        <v>1475</v>
      </c>
      <c r="I73" t="s">
        <v>91</v>
      </c>
      <c r="J73" t="s">
        <v>91</v>
      </c>
      <c r="K73">
        <v>184</v>
      </c>
      <c r="L73">
        <v>184</v>
      </c>
      <c r="M73">
        <v>184</v>
      </c>
      <c r="O73" s="62" t="s">
        <v>47</v>
      </c>
      <c r="Q73" s="3">
        <f>IF(AND(P73&lt;&gt;"",ISNUMBER(P73),NOT(ISNA(P73))),P73,IF(R73&lt;&gt;"",VLOOKUP(R73,'ESO zone constants'!$D$5:$H$10003,5,FALSE),""))</f>
        <v>11</v>
      </c>
      <c r="R73" t="str">
        <f>IF(AND(O73&lt;&gt;"",NOT(ISERROR(O73))),O73,
IF(AND(P73&lt;&gt;"",ISNUMBER(P73),P73&gt;0,NOT(ISNA(P73))),VLOOKUP(P73,'ESO zone constants'!$A$5:$D$10001,4,FALSE),
IF(AND(K73&lt;&gt;"",K73&gt;0,NOT(ISERROR(K73))),VLOOKUP(K73,'ESO dumped WayshrineInfo'!$K$3:$N$9996,4,FALSE),"")))</f>
        <v>Vaults of Madness</v>
      </c>
      <c r="T73" s="19" t="str">
        <f>IF(AND(S73&lt;&gt;"",NOT(ISERROR(S73))),S73,IF(Q73&lt;&gt;"",IF(NOT(ISERROR(VLOOKUP(Q73,'ESO Dungeon constants'!$D$3:$H$9999,5,FALSE))),VLOOKUP(Q73,'ESO Dungeon constants'!$D$3:$I$9999,6,FALSE),VLOOKUP(Q73,'ESO zone constants'!$H$3:$K$9989,4,FALSE)),""))</f>
        <v>DLC_BASE_GAME</v>
      </c>
      <c r="U73" s="3" t="str">
        <f>IF(T73&lt;&gt;"",VLOOKUP(T73,'LibSets constants'!$B$4:$C$1012,2,FALSE),"")</f>
        <v>Included in base game</v>
      </c>
      <c r="V73" s="33" t="s">
        <v>3332</v>
      </c>
      <c r="Y73" s="62"/>
      <c r="Z73" s="3">
        <f>IF(AND(G73&lt;&gt;"LIBSETS_SETTYPE_BATTLEGROUND",G73&lt;&gt;"LIBSETS_SETTYPE_SPECIAL"),
IF(AND(Y73&lt;&gt;"",ISNUMBER(Y73),NOT(ISNA(Y73))),Y73,
   IF(AND(L73&lt;&gt;"",ISNUMBER(L73),L73&gt;0,NOT(ISNA(L73))),VLOOKUP(L73,'ESO dumped WayshrineInfo'!$K$3:$L$9996,2,FALSE),"")
),"")</f>
        <v>347</v>
      </c>
      <c r="AA73" t="str">
        <f>IF(AND(Z73&lt;&gt;"",ISNUMBER(Z73),NOT(ISNA(Z73))),VLOOKUP(Z73,'ESO zone constants'!$A$5:$D$10001,4,FALSE),"")</f>
        <v>Coldharbour</v>
      </c>
      <c r="AB73" s="33" t="s">
        <v>3332</v>
      </c>
      <c r="AC73" s="41"/>
      <c r="AD73" s="41"/>
      <c r="AE73" s="41"/>
      <c r="AF73" s="3">
        <f>IF(AND(G73&lt;&gt;"LIBSETS_SETTYPE_BATTLEGROUND",G73&lt;&gt;"LIBSETS_SETTYPE_SPECIAL"),
IF(AND(AE73&lt;&gt;"",ISNUMBER(AE73),NOT(ISNA(AE73))),AE73,
   IF(AND(M73&lt;&gt;"",ISNUMBER(M73),M73&gt;0,NOT(ISNA(M73))),VLOOKUP(M73,'ESO dumped WayshrineInfo'!$K$3:$L$9996,2,FALSE),"")
),"")</f>
        <v>347</v>
      </c>
      <c r="AG73" t="str">
        <f>IF(AND(AF73&lt;&gt;"",ISNUMBER(AF73),NOT(ISNA(AF73))),VLOOKUP(AF73,'ESO zone constants'!$A$5:$D$10001,4,FALSE),"")</f>
        <v>Coldharbour</v>
      </c>
      <c r="AH73" s="42"/>
      <c r="AI73" s="41"/>
      <c r="AJ73" s="41"/>
      <c r="AK73" s="3" t="str">
        <f>IF(AND(G73&lt;&gt;"LIBSETS_SETTYPE_BATTLEGROUND",G73&lt;&gt;"LIBSETS_SETTYPE_SPECIAL"),IF(AL73&lt;&gt;"",VLOOKUP(AL73,'ESO zone constants'!$D$5:$H$4955,5,FALSE),""),"")</f>
        <v/>
      </c>
      <c r="AN73" s="41"/>
      <c r="AO73" s="41"/>
      <c r="AP73" s="3" t="str">
        <f>IF(AND(G73&lt;&gt;"LIBSETS_SETTYPE_BATTLEGROUND",G73&lt;&gt;"LIBSETS_SETTYPE_SPECIAL"),IF(AQ73&lt;&gt;"",VLOOKUP(AQ73,'ESO zone constants'!$D$5:$H$4955,5,FALSE),""),"")</f>
        <v/>
      </c>
      <c r="AS73" s="41"/>
      <c r="AT73" s="41"/>
      <c r="AU73" s="3" t="str">
        <f>IF(AND(G73&lt;&gt;"LIBSETS_SETTYPE_BATTLEGROUND",G73&lt;&gt;"LIBSETS_SETTYPE_SPECIAL"),IF(AV73&lt;&gt;"",VLOOKUP(AV73,'ESO zone constants'!$D$5:$H$4955,5,FALSE),""),"")</f>
        <v/>
      </c>
      <c r="AX73" s="41"/>
      <c r="AY73" s="41"/>
      <c r="AZ73" s="79" t="s">
        <v>2658</v>
      </c>
      <c r="BA73" s="79"/>
      <c r="BB73" s="79"/>
      <c r="BC73" s="79"/>
      <c r="BD73" s="21" t="str">
        <f t="shared" si="12"/>
        <v>[91] = {wayshrines={184,184,184,}, dlcId=DLC_BASE_GAME</v>
      </c>
      <c r="BE73" s="21" t="str">
        <f t="shared" si="13"/>
        <v>, zoneIds={11,347,347}, veteran=false</v>
      </c>
      <c r="BF73" s="21" t="str">
        <f t="shared" si="11"/>
        <v>, setType=LIBSETS_SETTYPE_DUNGEON</v>
      </c>
      <c r="BG73" s="21" t="str">
        <f t="shared" si="14"/>
        <v>, dropMechanic={LIBSETS_DROP_MECHANIC_GROUP_DUNGEON_BOSS,LIBSETS_DROP_MECHANIC_GROUP_DUNGEON_BOSS}</v>
      </c>
      <c r="BH73" s="21" t="str">
        <f t="shared" si="15"/>
        <v>}, --Oblivion\'s Edge / Vorteil des Vergessens   [Vaults of Madness, Coldharbour, Coldharbour]</v>
      </c>
    </row>
    <row r="74" spans="1:60" x14ac:dyDescent="0.25">
      <c r="A74" s="5">
        <v>92</v>
      </c>
      <c r="B74" t="s">
        <v>829</v>
      </c>
      <c r="C74" t="s">
        <v>2575</v>
      </c>
      <c r="D74" s="3">
        <f t="shared" si="10"/>
        <v>92</v>
      </c>
      <c r="G74" s="8" t="s">
        <v>1472</v>
      </c>
      <c r="I74" t="s">
        <v>91</v>
      </c>
      <c r="J74" t="s">
        <v>91</v>
      </c>
      <c r="K74">
        <v>-2</v>
      </c>
      <c r="L74">
        <v>-2</v>
      </c>
      <c r="M74">
        <v>-2</v>
      </c>
      <c r="N74">
        <v>8</v>
      </c>
      <c r="O74" s="62" t="s">
        <v>138</v>
      </c>
      <c r="Q74" s="3">
        <f>IF(AND(P74&lt;&gt;"",ISNUMBER(P74),NOT(ISNA(P74))),P74,IF(R74&lt;&gt;"",VLOOKUP(R74,'ESO zone constants'!$D$5:$H$10003,5,FALSE),""))</f>
        <v>208</v>
      </c>
      <c r="R74" t="str">
        <f>IF(AND(O74&lt;&gt;"",NOT(ISERROR(O74))),O74,
IF(AND(P74&lt;&gt;"",ISNUMBER(P74),P74&gt;0,NOT(ISNA(P74))),VLOOKUP(P74,'ESO zone constants'!$A$5:$D$10001,4,FALSE),
IF(AND(K74&lt;&gt;"",K74&gt;0,NOT(ISERROR(K74))),VLOOKUP(K74,'ESO dumped WayshrineInfo'!$K$3:$N$9996,4,FALSE),"")))</f>
        <v>The Earth Forge</v>
      </c>
      <c r="T74" s="19" t="str">
        <f>IF(AND(S74&lt;&gt;"",NOT(ISERROR(S74))),S74,IF(Q74&lt;&gt;"",IF(NOT(ISERROR(VLOOKUP(Q74,'ESO Dungeon constants'!$D$3:$H$9999,5,FALSE))),VLOOKUP(Q74,'ESO Dungeon constants'!$D$3:$I$9999,6,FALSE),VLOOKUP(Q74,'ESO zone constants'!$H$3:$K$9989,4,FALSE)),""))</f>
        <v>DLC_BASE_GAME</v>
      </c>
      <c r="U74" s="3" t="str">
        <f>IF(T74&lt;&gt;"",VLOOKUP(T74,'LibSets constants'!$B$4:$C$1012,2,FALSE),"")</f>
        <v>Included in base game</v>
      </c>
      <c r="V74" s="33" t="s">
        <v>3335</v>
      </c>
      <c r="Y74" s="62">
        <v>643</v>
      </c>
      <c r="Z74" s="3">
        <f>IF(AND(G74&lt;&gt;"LIBSETS_SETTYPE_BATTLEGROUND",G74&lt;&gt;"LIBSETS_SETTYPE_SPECIAL"),
IF(AND(Y74&lt;&gt;"",ISNUMBER(Y74),NOT(ISNA(Y74))),Y74,
   IF(AND(L74&lt;&gt;"",ISNUMBER(L74),L74&gt;0,NOT(ISNA(L74))),VLOOKUP(L74,'ESO dumped WayshrineInfo'!$K$3:$L$9996,2,FALSE),"")
),"")</f>
        <v>643</v>
      </c>
      <c r="AA74" t="str">
        <f>IF(AND(Z74&lt;&gt;"",ISNUMBER(Z74),NOT(ISNA(Z74))),VLOOKUP(Z74,'ESO zone constants'!$A$5:$D$10001,4,FALSE),"")</f>
        <v>Imperial Sewers</v>
      </c>
      <c r="AB74" s="33" t="s">
        <v>3335</v>
      </c>
      <c r="AC74" s="41"/>
      <c r="AD74" s="41"/>
      <c r="AE74" s="41"/>
      <c r="AF74" s="3" t="str">
        <f>IF(AND(G74&lt;&gt;"LIBSETS_SETTYPE_BATTLEGROUND",G74&lt;&gt;"LIBSETS_SETTYPE_SPECIAL"),
IF(AND(AE74&lt;&gt;"",ISNUMBER(AE74),NOT(ISNA(AE74))),AE74,
   IF(AND(M74&lt;&gt;"",ISNUMBER(M74),M74&gt;0,NOT(ISNA(M74))),VLOOKUP(M74,'ESO dumped WayshrineInfo'!$K$3:$L$9996,2,FALSE),"")
),"")</f>
        <v/>
      </c>
      <c r="AG74" t="str">
        <f>IF(AND(AF74&lt;&gt;"",ISNUMBER(AF74),NOT(ISNA(AF74))),VLOOKUP(AF74,'ESO zone constants'!$A$5:$D$10001,4,FALSE),"")</f>
        <v/>
      </c>
      <c r="AH74" s="42"/>
      <c r="AI74" s="41"/>
      <c r="AJ74" s="41"/>
      <c r="AK74" s="3" t="str">
        <f>IF(AND(G74&lt;&gt;"LIBSETS_SETTYPE_BATTLEGROUND",G74&lt;&gt;"LIBSETS_SETTYPE_SPECIAL"),IF(AL74&lt;&gt;"",VLOOKUP(AL74,'ESO zone constants'!$D$5:$H$4955,5,FALSE),""),"")</f>
        <v/>
      </c>
      <c r="AN74" s="41"/>
      <c r="AO74" s="41"/>
      <c r="AP74" s="3" t="str">
        <f>IF(AND(G74&lt;&gt;"LIBSETS_SETTYPE_BATTLEGROUND",G74&lt;&gt;"LIBSETS_SETTYPE_SPECIAL"),IF(AQ74&lt;&gt;"",VLOOKUP(AQ74,'ESO zone constants'!$D$5:$H$4955,5,FALSE),""),"")</f>
        <v/>
      </c>
      <c r="AS74" s="41"/>
      <c r="AT74" s="41"/>
      <c r="AU74" s="3" t="str">
        <f>IF(AND(G74&lt;&gt;"LIBSETS_SETTYPE_BATTLEGROUND",G74&lt;&gt;"LIBSETS_SETTYPE_SPECIAL"),IF(AV74&lt;&gt;"",VLOOKUP(AV74,'ESO zone constants'!$D$5:$H$4955,5,FALSE),""),"")</f>
        <v/>
      </c>
      <c r="AX74" s="41"/>
      <c r="AY74" s="41"/>
      <c r="AZ74" s="79" t="s">
        <v>2658</v>
      </c>
      <c r="BA74" s="79"/>
      <c r="BB74" s="79"/>
      <c r="BC74" s="79"/>
      <c r="BD74" s="21" t="str">
        <f t="shared" si="12"/>
        <v>[92] = {wayshrines={-2,-2,-2,}, traitsNeeded=8, dlcId=DLC_BASE_GAME</v>
      </c>
      <c r="BE74" s="21" t="str">
        <f t="shared" si="13"/>
        <v>, zoneIds={208,643}, veteran=false</v>
      </c>
      <c r="BF74" s="21" t="str">
        <f t="shared" si="11"/>
        <v>, setType=LIBSETS_SETTYPE_CRAFTED</v>
      </c>
      <c r="BG74" s="21" t="str">
        <f t="shared" si="14"/>
        <v>, dropMechanic={LIBSETS_DROP_MECHANIC_CRAFTED,LIBSETS_DROP_MECHANIC_CRAFTED}</v>
      </c>
      <c r="BH74" s="21" t="str">
        <f t="shared" si="15"/>
        <v>}, --Kagrenac\'s Hope / Kagrenacs Hoffnung   [The Earth Forge, Imperial Sewers]</v>
      </c>
    </row>
    <row r="75" spans="1:60" x14ac:dyDescent="0.25">
      <c r="A75" s="12">
        <v>93</v>
      </c>
      <c r="B75" t="s">
        <v>830</v>
      </c>
      <c r="C75" t="s">
        <v>2576</v>
      </c>
      <c r="D75" s="3">
        <f t="shared" si="10"/>
        <v>93</v>
      </c>
      <c r="G75" s="8" t="s">
        <v>1478</v>
      </c>
      <c r="I75" t="s">
        <v>91</v>
      </c>
      <c r="J75" t="s">
        <v>91</v>
      </c>
      <c r="K75">
        <v>17</v>
      </c>
      <c r="L75">
        <v>17</v>
      </c>
      <c r="M75">
        <v>17</v>
      </c>
      <c r="O75" s="62" t="s">
        <v>104</v>
      </c>
      <c r="Q75" s="3">
        <f>IF(AND(P75&lt;&gt;"",ISNUMBER(P75),NOT(ISNA(P75))),P75,IF(R75&lt;&gt;"",VLOOKUP(R75,'ESO zone constants'!$D$5:$H$10003,5,FALSE),""))</f>
        <v>19</v>
      </c>
      <c r="R75" t="str">
        <f>IF(AND(O75&lt;&gt;"",NOT(ISERROR(O75))),O75,
IF(AND(P75&lt;&gt;"",ISNUMBER(P75),P75&gt;0,NOT(ISNA(P75))),VLOOKUP(P75,'ESO zone constants'!$A$5:$D$10001,4,FALSE),
IF(AND(K75&lt;&gt;"",K75&gt;0,NOT(ISERROR(K75))),VLOOKUP(K75,'ESO dumped WayshrineInfo'!$K$3:$N$9996,4,FALSE),"")))</f>
        <v>Stormhaven</v>
      </c>
      <c r="T75" s="19" t="str">
        <f>IF(AND(S75&lt;&gt;"",NOT(ISERROR(S75))),S75,IF(Q75&lt;&gt;"",IF(NOT(ISERROR(VLOOKUP(Q75,'ESO Dungeon constants'!$D$3:$H$9999,5,FALSE))),VLOOKUP(Q75,'ESO Dungeon constants'!$D$3:$I$9999,6,FALSE),VLOOKUP(Q75,'ESO zone constants'!$H$3:$K$9989,4,FALSE)),""))</f>
        <v>DLC_BASE_GAME</v>
      </c>
      <c r="U75" s="3" t="str">
        <f>IF(T75&lt;&gt;"",VLOOKUP(T75,'LibSets constants'!$B$4:$C$1012,2,FALSE),"")</f>
        <v>Included in base game</v>
      </c>
      <c r="V75" s="33" t="s">
        <v>1556</v>
      </c>
      <c r="Y75" s="62"/>
      <c r="Z75" s="3">
        <f>IF(AND(G75&lt;&gt;"LIBSETS_SETTYPE_BATTLEGROUND",G75&lt;&gt;"LIBSETS_SETTYPE_SPECIAL"),
IF(AND(Y75&lt;&gt;"",ISNUMBER(Y75),NOT(ISNA(Y75))),Y75,
   IF(AND(L75&lt;&gt;"",ISNUMBER(L75),L75&gt;0,NOT(ISNA(L75))),VLOOKUP(L75,'ESO dumped WayshrineInfo'!$K$3:$L$9996,2,FALSE),"")
),"")</f>
        <v>19</v>
      </c>
      <c r="AA75" t="str">
        <f>IF(AND(Z75&lt;&gt;"",ISNUMBER(Z75),NOT(ISNA(Z75))),VLOOKUP(Z75,'ESO zone constants'!$A$5:$D$10001,4,FALSE),"")</f>
        <v>Stormhaven</v>
      </c>
      <c r="AB75" s="33" t="s">
        <v>1557</v>
      </c>
      <c r="AC75" s="41"/>
      <c r="AD75" s="41"/>
      <c r="AE75" s="41"/>
      <c r="AF75" s="3">
        <f>IF(AND(G75&lt;&gt;"LIBSETS_SETTYPE_BATTLEGROUND",G75&lt;&gt;"LIBSETS_SETTYPE_SPECIAL"),
IF(AND(AE75&lt;&gt;"",ISNUMBER(AE75),NOT(ISNA(AE75))),AE75,
   IF(AND(M75&lt;&gt;"",ISNUMBER(M75),M75&gt;0,NOT(ISNA(M75))),VLOOKUP(M75,'ESO dumped WayshrineInfo'!$K$3:$L$9996,2,FALSE),"")
),"")</f>
        <v>19</v>
      </c>
      <c r="AG75" t="str">
        <f>IF(AND(AF75&lt;&gt;"",ISNUMBER(AF75),NOT(ISNA(AF75))),VLOOKUP(AF75,'ESO zone constants'!$A$5:$D$10001,4,FALSE),"")</f>
        <v>Stormhaven</v>
      </c>
      <c r="AH75" s="42" t="s">
        <v>1558</v>
      </c>
      <c r="AI75" s="41"/>
      <c r="AJ75" s="41"/>
      <c r="AK75" s="3">
        <f>IF(AND(G75&lt;&gt;"LIBSETS_SETTYPE_BATTLEGROUND",G75&lt;&gt;"LIBSETS_SETTYPE_SPECIAL"),IF(AL75&lt;&gt;"",VLOOKUP(AL75,'ESO zone constants'!$D$5:$H$4955,5,FALSE),""),"")</f>
        <v>19</v>
      </c>
      <c r="AL75" t="s">
        <v>104</v>
      </c>
      <c r="AM75" s="33" t="s">
        <v>1559</v>
      </c>
      <c r="AN75" s="41"/>
      <c r="AO75" s="41"/>
      <c r="AP75" s="3" t="str">
        <f>IF(AND(G75&lt;&gt;"LIBSETS_SETTYPE_BATTLEGROUND",G75&lt;&gt;"LIBSETS_SETTYPE_SPECIAL"),IF(AQ75&lt;&gt;"",VLOOKUP(AQ75,'ESO zone constants'!$D$5:$H$4955,5,FALSE),""),"")</f>
        <v/>
      </c>
      <c r="AS75" s="41"/>
      <c r="AT75" s="41"/>
      <c r="AU75" s="3" t="str">
        <f>IF(AND(G75&lt;&gt;"LIBSETS_SETTYPE_BATTLEGROUND",G75&lt;&gt;"LIBSETS_SETTYPE_SPECIAL"),IF(AV75&lt;&gt;"",VLOOKUP(AV75,'ESO zone constants'!$D$5:$H$4955,5,FALSE),""),"")</f>
        <v/>
      </c>
      <c r="AX75" s="41"/>
      <c r="AY75" s="41"/>
      <c r="AZ75" s="79" t="s">
        <v>2658</v>
      </c>
      <c r="BA75" s="79"/>
      <c r="BB75" s="79"/>
      <c r="BC75" s="79"/>
      <c r="BD75" s="21" t="str">
        <f t="shared" si="12"/>
        <v>[93] = {wayshrines={17,17,17,}, dlcId=DLC_BASE_GAME</v>
      </c>
      <c r="BE75" s="21" t="str">
        <f t="shared" si="13"/>
        <v>, zoneIds={19,19,19,19}, veteran=false</v>
      </c>
      <c r="BF75" s="21" t="str">
        <f t="shared" si="11"/>
        <v>, setType=LIBSETS_SETTYPE_OVERLAND</v>
      </c>
      <c r="BG75" s="21" t="str">
        <f t="shared" si="14"/>
        <v>, dropMechanic={LIBSETS_DROP_MECHANIC_OVERLAND_BOSS_DELVE,LIBSETS_DROP_MECHANIC_OVERLAND_WORLDBOSS,LIBSETS_DROP_MECHANIC_OVERLAND_BOSS_PUBLIC_DUNGEON,LIBSETS_DROP_MECHANIC_OVERLAND_CHEST}</v>
      </c>
      <c r="BH75" s="21" t="str">
        <f t="shared" si="15"/>
        <v>}, --Storm Knight\'s Plate / Wut des Sturmritters   [Stormhaven, Stormhaven, Stormhaven, Stormhaven]</v>
      </c>
    </row>
    <row r="76" spans="1:60" x14ac:dyDescent="0.25">
      <c r="A76" s="12">
        <v>94</v>
      </c>
      <c r="B76" t="s">
        <v>831</v>
      </c>
      <c r="C76" t="s">
        <v>2577</v>
      </c>
      <c r="D76" s="3">
        <f t="shared" si="10"/>
        <v>94</v>
      </c>
      <c r="E76" s="40"/>
      <c r="G76" s="8" t="s">
        <v>1478</v>
      </c>
      <c r="I76" t="s">
        <v>91</v>
      </c>
      <c r="J76" t="s">
        <v>91</v>
      </c>
      <c r="K76">
        <v>131</v>
      </c>
      <c r="L76">
        <v>131</v>
      </c>
      <c r="M76">
        <v>131</v>
      </c>
      <c r="O76" s="62" t="s">
        <v>241</v>
      </c>
      <c r="Q76" s="3">
        <f>IF(AND(P76&lt;&gt;"",ISNUMBER(P76),NOT(ISNA(P76))),P76,IF(R76&lt;&gt;"",VLOOKUP(R76,'ESO zone constants'!$D$5:$H$10003,5,FALSE),""))</f>
        <v>347</v>
      </c>
      <c r="R76" t="str">
        <f>IF(AND(O76&lt;&gt;"",NOT(ISERROR(O76))),O76,
IF(AND(P76&lt;&gt;"",ISNUMBER(P76),P76&gt;0,NOT(ISNA(P76))),VLOOKUP(P76,'ESO zone constants'!$A$5:$D$10001,4,FALSE),
IF(AND(K76&lt;&gt;"",K76&gt;0,NOT(ISERROR(K76))),VLOOKUP(K76,'ESO dumped WayshrineInfo'!$K$3:$N$9996,4,FALSE),"")))</f>
        <v>Coldharbour</v>
      </c>
      <c r="T76" s="19" t="str">
        <f>IF(AND(S76&lt;&gt;"",NOT(ISERROR(S76))),S76,IF(Q76&lt;&gt;"",IF(NOT(ISERROR(VLOOKUP(Q76,'ESO Dungeon constants'!$D$3:$H$9999,5,FALSE))),VLOOKUP(Q76,'ESO Dungeon constants'!$D$3:$I$9999,6,FALSE),VLOOKUP(Q76,'ESO zone constants'!$H$3:$K$9989,4,FALSE)),""))</f>
        <v>DLC_BASE_GAME</v>
      </c>
      <c r="U76" s="3" t="str">
        <f>IF(T76&lt;&gt;"",VLOOKUP(T76,'LibSets constants'!$B$4:$C$1012,2,FALSE),"")</f>
        <v>Included in base game</v>
      </c>
      <c r="V76" s="33" t="s">
        <v>1556</v>
      </c>
      <c r="Y76" s="62"/>
      <c r="Z76" s="3">
        <f>IF(AND(G76&lt;&gt;"LIBSETS_SETTYPE_BATTLEGROUND",G76&lt;&gt;"LIBSETS_SETTYPE_SPECIAL"),
IF(AND(Y76&lt;&gt;"",ISNUMBER(Y76),NOT(ISNA(Y76))),Y76,
   IF(AND(L76&lt;&gt;"",ISNUMBER(L76),L76&gt;0,NOT(ISNA(L76))),VLOOKUP(L76,'ESO dumped WayshrineInfo'!$K$3:$L$9996,2,FALSE),"")
),"")</f>
        <v>347</v>
      </c>
      <c r="AA76" t="str">
        <f>IF(AND(Z76&lt;&gt;"",ISNUMBER(Z76),NOT(ISNA(Z76))),VLOOKUP(Z76,'ESO zone constants'!$A$5:$D$10001,4,FALSE),"")</f>
        <v>Coldharbour</v>
      </c>
      <c r="AB76" s="33" t="s">
        <v>1557</v>
      </c>
      <c r="AC76" s="41"/>
      <c r="AD76" s="41"/>
      <c r="AE76" s="41"/>
      <c r="AF76" s="3">
        <f>IF(AND(G76&lt;&gt;"LIBSETS_SETTYPE_BATTLEGROUND",G76&lt;&gt;"LIBSETS_SETTYPE_SPECIAL"),
IF(AND(AE76&lt;&gt;"",ISNUMBER(AE76),NOT(ISNA(AE76))),AE76,
   IF(AND(M76&lt;&gt;"",ISNUMBER(M76),M76&gt;0,NOT(ISNA(M76))),VLOOKUP(M76,'ESO dumped WayshrineInfo'!$K$3:$L$9996,2,FALSE),"")
),"")</f>
        <v>347</v>
      </c>
      <c r="AG76" t="str">
        <f>IF(AND(AF76&lt;&gt;"",ISNUMBER(AF76),NOT(ISNA(AF76))),VLOOKUP(AF76,'ESO zone constants'!$A$5:$D$10001,4,FALSE),"")</f>
        <v>Coldharbour</v>
      </c>
      <c r="AH76" s="42" t="s">
        <v>1558</v>
      </c>
      <c r="AI76" s="41"/>
      <c r="AJ76" s="41"/>
      <c r="AK76" s="3">
        <f>IF(AND(G76&lt;&gt;"LIBSETS_SETTYPE_BATTLEGROUND",G76&lt;&gt;"LIBSETS_SETTYPE_SPECIAL"),IF(AL76&lt;&gt;"",VLOOKUP(AL76,'ESO zone constants'!$D$5:$H$4955,5,FALSE),""),"")</f>
        <v>347</v>
      </c>
      <c r="AL76" t="s">
        <v>241</v>
      </c>
      <c r="AM76" s="33" t="s">
        <v>1559</v>
      </c>
      <c r="AN76" s="41"/>
      <c r="AO76" s="41"/>
      <c r="AP76" s="3" t="str">
        <f>IF(AND(G76&lt;&gt;"LIBSETS_SETTYPE_BATTLEGROUND",G76&lt;&gt;"LIBSETS_SETTYPE_SPECIAL"),IF(AQ76&lt;&gt;"",VLOOKUP(AQ76,'ESO zone constants'!$D$5:$H$4955,5,FALSE),""),"")</f>
        <v/>
      </c>
      <c r="AS76" s="41"/>
      <c r="AT76" s="41"/>
      <c r="AU76" s="3" t="str">
        <f>IF(AND(G76&lt;&gt;"LIBSETS_SETTYPE_BATTLEGROUND",G76&lt;&gt;"LIBSETS_SETTYPE_SPECIAL"),IF(AV76&lt;&gt;"",VLOOKUP(AV76,'ESO zone constants'!$D$5:$H$4955,5,FALSE),""),"")</f>
        <v/>
      </c>
      <c r="AX76" s="41"/>
      <c r="AY76" s="41"/>
      <c r="AZ76" s="79" t="s">
        <v>2658</v>
      </c>
      <c r="BA76" s="79"/>
      <c r="BB76" s="79"/>
      <c r="BC76" s="79"/>
      <c r="BD76" s="21" t="str">
        <f t="shared" si="12"/>
        <v>[94] = {wayshrines={131,131,131,}, dlcId=DLC_BASE_GAME</v>
      </c>
      <c r="BE76" s="21" t="str">
        <f t="shared" si="13"/>
        <v>, zoneIds={347,347,347,347}, veteran=false</v>
      </c>
      <c r="BF76" s="21" t="str">
        <f t="shared" si="11"/>
        <v>, setType=LIBSETS_SETTYPE_OVERLAND</v>
      </c>
      <c r="BG76" s="21" t="str">
        <f t="shared" si="14"/>
        <v>, dropMechanic={LIBSETS_DROP_MECHANIC_OVERLAND_BOSS_DELVE,LIBSETS_DROP_MECHANIC_OVERLAND_WORLDBOSS,LIBSETS_DROP_MECHANIC_OVERLAND_BOSS_PUBLIC_DUNGEON,LIBSETS_DROP_MECHANIC_OVERLAND_CHEST}</v>
      </c>
      <c r="BH76" s="21" t="str">
        <f t="shared" si="15"/>
        <v>}, --Meridia\'s Blessed Armor / Meridias gesegnete Rüstung   [Coldharbour, Coldharbour, Coldharbour, Coldharbour]</v>
      </c>
    </row>
    <row r="77" spans="1:60" x14ac:dyDescent="0.25">
      <c r="A77" s="5">
        <v>95</v>
      </c>
      <c r="B77" t="s">
        <v>832</v>
      </c>
      <c r="C77" t="s">
        <v>2578</v>
      </c>
      <c r="D77" s="3">
        <f t="shared" si="10"/>
        <v>95</v>
      </c>
      <c r="G77" s="8" t="s">
        <v>1472</v>
      </c>
      <c r="I77" t="s">
        <v>91</v>
      </c>
      <c r="J77" t="s">
        <v>91</v>
      </c>
      <c r="K77">
        <v>-2</v>
      </c>
      <c r="L77">
        <v>-2</v>
      </c>
      <c r="M77">
        <v>-2</v>
      </c>
      <c r="N77">
        <v>8</v>
      </c>
      <c r="O77" s="62" t="s">
        <v>187</v>
      </c>
      <c r="Q77" s="3">
        <f>IF(AND(P77&lt;&gt;"",ISNUMBER(P77),NOT(ISNA(P77))),P77,IF(R77&lt;&gt;"",VLOOKUP(R77,'ESO zone constants'!$D$5:$H$10003,5,FALSE),""))</f>
        <v>267</v>
      </c>
      <c r="R77" t="str">
        <f>IF(AND(O77&lt;&gt;"",NOT(ISERROR(O77))),O77,
IF(AND(P77&lt;&gt;"",ISNUMBER(P77),P77&gt;0,NOT(ISNA(P77))),VLOOKUP(P77,'ESO zone constants'!$A$5:$D$10001,4,FALSE),
IF(AND(K77&lt;&gt;"",K77&gt;0,NOT(ISERROR(K77))),VLOOKUP(K77,'ESO dumped WayshrineInfo'!$K$3:$N$9996,4,FALSE),"")))</f>
        <v>Eyevea</v>
      </c>
      <c r="T77" s="19" t="str">
        <f>IF(AND(S77&lt;&gt;"",NOT(ISERROR(S77))),S77,IF(Q77&lt;&gt;"",IF(NOT(ISERROR(VLOOKUP(Q77,'ESO Dungeon constants'!$D$3:$H$9999,5,FALSE))),VLOOKUP(Q77,'ESO Dungeon constants'!$D$3:$I$9999,6,FALSE),VLOOKUP(Q77,'ESO zone constants'!$H$3:$K$9989,4,FALSE)),""))</f>
        <v>DLC_BASE_GAME</v>
      </c>
      <c r="U77" s="3" t="str">
        <f>IF(T77&lt;&gt;"",VLOOKUP(T77,'LibSets constants'!$B$4:$C$1012,2,FALSE),"")</f>
        <v>Included in base game</v>
      </c>
      <c r="V77" s="33" t="s">
        <v>3335</v>
      </c>
      <c r="Y77" s="62">
        <v>643</v>
      </c>
      <c r="Z77" s="3">
        <f>IF(AND(G77&lt;&gt;"LIBSETS_SETTYPE_BATTLEGROUND",G77&lt;&gt;"LIBSETS_SETTYPE_SPECIAL"),
IF(AND(Y77&lt;&gt;"",ISNUMBER(Y77),NOT(ISNA(Y77))),Y77,
   IF(AND(L77&lt;&gt;"",ISNUMBER(L77),L77&gt;0,NOT(ISNA(L77))),VLOOKUP(L77,'ESO dumped WayshrineInfo'!$K$3:$L$9996,2,FALSE),"")
),"")</f>
        <v>643</v>
      </c>
      <c r="AA77" t="str">
        <f>IF(AND(Z77&lt;&gt;"",ISNUMBER(Z77),NOT(ISNA(Z77))),VLOOKUP(Z77,'ESO zone constants'!$A$5:$D$10001,4,FALSE),"")</f>
        <v>Imperial Sewers</v>
      </c>
      <c r="AB77" s="33" t="s">
        <v>3335</v>
      </c>
      <c r="AC77" s="41"/>
      <c r="AD77" s="41"/>
      <c r="AE77" s="41"/>
      <c r="AF77" s="3" t="str">
        <f>IF(AND(G77&lt;&gt;"LIBSETS_SETTYPE_BATTLEGROUND",G77&lt;&gt;"LIBSETS_SETTYPE_SPECIAL"),
IF(AND(AE77&lt;&gt;"",ISNUMBER(AE77),NOT(ISNA(AE77))),AE77,
   IF(AND(M77&lt;&gt;"",ISNUMBER(M77),M77&gt;0,NOT(ISNA(M77))),VLOOKUP(M77,'ESO dumped WayshrineInfo'!$K$3:$L$9996,2,FALSE),"")
),"")</f>
        <v/>
      </c>
      <c r="AG77" t="str">
        <f>IF(AND(AF77&lt;&gt;"",ISNUMBER(AF77),NOT(ISNA(AF77))),VLOOKUP(AF77,'ESO zone constants'!$A$5:$D$10001,4,FALSE),"")</f>
        <v/>
      </c>
      <c r="AH77" s="42"/>
      <c r="AI77" s="41"/>
      <c r="AJ77" s="41"/>
      <c r="AK77" s="3" t="str">
        <f>IF(AND(G77&lt;&gt;"LIBSETS_SETTYPE_BATTLEGROUND",G77&lt;&gt;"LIBSETS_SETTYPE_SPECIAL"),IF(AL77&lt;&gt;"",VLOOKUP(AL77,'ESO zone constants'!$D$5:$H$4955,5,FALSE),""),"")</f>
        <v/>
      </c>
      <c r="AN77" s="41"/>
      <c r="AO77" s="41"/>
      <c r="AP77" s="3" t="str">
        <f>IF(AND(G77&lt;&gt;"LIBSETS_SETTYPE_BATTLEGROUND",G77&lt;&gt;"LIBSETS_SETTYPE_SPECIAL"),IF(AQ77&lt;&gt;"",VLOOKUP(AQ77,'ESO zone constants'!$D$5:$H$4955,5,FALSE),""),"")</f>
        <v/>
      </c>
      <c r="AS77" s="41"/>
      <c r="AT77" s="41"/>
      <c r="AU77" s="3" t="str">
        <f>IF(AND(G77&lt;&gt;"LIBSETS_SETTYPE_BATTLEGROUND",G77&lt;&gt;"LIBSETS_SETTYPE_SPECIAL"),IF(AV77&lt;&gt;"",VLOOKUP(AV77,'ESO zone constants'!$D$5:$H$4955,5,FALSE),""),"")</f>
        <v/>
      </c>
      <c r="AX77" s="41"/>
      <c r="AY77" s="41"/>
      <c r="AZ77" s="79" t="s">
        <v>2658</v>
      </c>
      <c r="BA77" s="79"/>
      <c r="BB77" s="79"/>
      <c r="BC77" s="79"/>
      <c r="BD77" s="21" t="str">
        <f t="shared" si="12"/>
        <v>[95] = {wayshrines={-2,-2,-2,}, traitsNeeded=8, dlcId=DLC_BASE_GAME</v>
      </c>
      <c r="BE77" s="21" t="str">
        <f t="shared" si="13"/>
        <v>, zoneIds={267,643}, veteran=false</v>
      </c>
      <c r="BF77" s="21" t="str">
        <f t="shared" si="11"/>
        <v>, setType=LIBSETS_SETTYPE_CRAFTED</v>
      </c>
      <c r="BG77" s="21" t="str">
        <f t="shared" si="14"/>
        <v>, dropMechanic={LIBSETS_DROP_MECHANIC_CRAFTED,LIBSETS_DROP_MECHANIC_CRAFTED}</v>
      </c>
      <c r="BH77" s="21" t="str">
        <f t="shared" si="15"/>
        <v>}, --Shalidor\'s Curse / Shalidors Fluch   [Eyevea, Imperial Sewers]</v>
      </c>
    </row>
    <row r="78" spans="1:60" x14ac:dyDescent="0.25">
      <c r="A78" s="12">
        <v>96</v>
      </c>
      <c r="B78" t="s">
        <v>833</v>
      </c>
      <c r="C78" t="s">
        <v>834</v>
      </c>
      <c r="D78" s="3">
        <f t="shared" si="10"/>
        <v>96</v>
      </c>
      <c r="G78" s="8" t="s">
        <v>1475</v>
      </c>
      <c r="I78" t="s">
        <v>91</v>
      </c>
      <c r="J78" t="s">
        <v>91</v>
      </c>
      <c r="K78">
        <v>198</v>
      </c>
      <c r="L78">
        <v>198</v>
      </c>
      <c r="M78">
        <v>198</v>
      </c>
      <c r="O78" s="62" t="s">
        <v>61</v>
      </c>
      <c r="Q78" s="3">
        <f>IF(AND(P78&lt;&gt;"",ISNUMBER(P78),NOT(ISNA(P78))),P78,IF(R78&lt;&gt;"",VLOOKUP(R78,'ESO zone constants'!$D$5:$H$10003,5,FALSE),""))</f>
        <v>63</v>
      </c>
      <c r="R78" t="str">
        <f>IF(AND(O78&lt;&gt;"",NOT(ISERROR(O78))),O78,
IF(AND(P78&lt;&gt;"",ISNUMBER(P78),P78&gt;0,NOT(ISNA(P78))),VLOOKUP(P78,'ESO zone constants'!$A$5:$D$10001,4,FALSE),
IF(AND(K78&lt;&gt;"",K78&gt;0,NOT(ISERROR(K78))),VLOOKUP(K78,'ESO dumped WayshrineInfo'!$K$3:$N$9996,4,FALSE),"")))</f>
        <v>Darkshade Caverns I</v>
      </c>
      <c r="T78" s="19" t="str">
        <f>IF(AND(S78&lt;&gt;"",NOT(ISERROR(S78))),S78,IF(Q78&lt;&gt;"",IF(NOT(ISERROR(VLOOKUP(Q78,'ESO Dungeon constants'!$D$3:$H$9999,5,FALSE))),VLOOKUP(Q78,'ESO Dungeon constants'!$D$3:$I$9999,6,FALSE),VLOOKUP(Q78,'ESO zone constants'!$H$3:$K$9989,4,FALSE)),""))</f>
        <v>DLC_BASE_GAME</v>
      </c>
      <c r="U78" s="3" t="str">
        <f>IF(T78&lt;&gt;"",VLOOKUP(T78,'LibSets constants'!$B$4:$C$1012,2,FALSE),"")</f>
        <v>Included in base game</v>
      </c>
      <c r="V78" s="33" t="s">
        <v>3332</v>
      </c>
      <c r="Y78" s="62">
        <v>930</v>
      </c>
      <c r="Z78" s="3">
        <f>IF(AND(G78&lt;&gt;"LIBSETS_SETTYPE_BATTLEGROUND",G78&lt;&gt;"LIBSETS_SETTYPE_SPECIAL"),
IF(AND(Y78&lt;&gt;"",ISNUMBER(Y78),NOT(ISNA(Y78))),Y78,
   IF(AND(L78&lt;&gt;"",ISNUMBER(L78),L78&gt;0,NOT(ISNA(L78))),VLOOKUP(L78,'ESO dumped WayshrineInfo'!$K$3:$L$9996,2,FALSE),"")
),"")</f>
        <v>930</v>
      </c>
      <c r="AA78" t="str">
        <f>IF(AND(Z78&lt;&gt;"",ISNUMBER(Z78),NOT(ISNA(Z78))),VLOOKUP(Z78,'ESO zone constants'!$A$5:$D$10001,4,FALSE),"")</f>
        <v>Darkshade Caverns II</v>
      </c>
      <c r="AB78" s="33" t="s">
        <v>3332</v>
      </c>
      <c r="AC78" s="41"/>
      <c r="AD78" s="41"/>
      <c r="AE78" s="41"/>
      <c r="AF78" s="3">
        <f>IF(AND(G78&lt;&gt;"LIBSETS_SETTYPE_BATTLEGROUND",G78&lt;&gt;"LIBSETS_SETTYPE_SPECIAL"),
IF(AND(AE78&lt;&gt;"",ISNUMBER(AE78),NOT(ISNA(AE78))),AE78,
   IF(AND(M78&lt;&gt;"",ISNUMBER(M78),M78&gt;0,NOT(ISNA(M78))),VLOOKUP(M78,'ESO dumped WayshrineInfo'!$K$3:$L$9996,2,FALSE),"")
),"")</f>
        <v>57</v>
      </c>
      <c r="AG78" t="str">
        <f>IF(AND(AF78&lt;&gt;"",ISNUMBER(AF78),NOT(ISNA(AF78))),VLOOKUP(AF78,'ESO zone constants'!$A$5:$D$10001,4,FALSE),"")</f>
        <v>Deshaan</v>
      </c>
      <c r="AH78" s="90" t="s">
        <v>3332</v>
      </c>
      <c r="AI78" s="41"/>
      <c r="AJ78" s="41"/>
      <c r="AK78" s="3" t="str">
        <f>IF(AND(G78&lt;&gt;"LIBSETS_SETTYPE_BATTLEGROUND",G78&lt;&gt;"LIBSETS_SETTYPE_SPECIAL"),IF(AL78&lt;&gt;"",VLOOKUP(AL78,'ESO zone constants'!$D$5:$H$4955,5,FALSE),""),"")</f>
        <v/>
      </c>
      <c r="AN78" s="41"/>
      <c r="AO78" s="41"/>
      <c r="AP78" s="3" t="str">
        <f>IF(AND(G78&lt;&gt;"LIBSETS_SETTYPE_BATTLEGROUND",G78&lt;&gt;"LIBSETS_SETTYPE_SPECIAL"),IF(AQ78&lt;&gt;"",VLOOKUP(AQ78,'ESO zone constants'!$D$5:$H$4955,5,FALSE),""),"")</f>
        <v/>
      </c>
      <c r="AS78" s="41"/>
      <c r="AT78" s="41"/>
      <c r="AU78" s="3" t="str">
        <f>IF(AND(G78&lt;&gt;"LIBSETS_SETTYPE_BATTLEGROUND",G78&lt;&gt;"LIBSETS_SETTYPE_SPECIAL"),IF(AV78&lt;&gt;"",VLOOKUP(AV78,'ESO zone constants'!$D$5:$H$4955,5,FALSE),""),"")</f>
        <v/>
      </c>
      <c r="AX78" s="41"/>
      <c r="AY78" s="41"/>
      <c r="AZ78" s="79" t="s">
        <v>2658</v>
      </c>
      <c r="BA78" s="79"/>
      <c r="BB78" s="79"/>
      <c r="BC78" s="79"/>
      <c r="BD78" s="21" t="str">
        <f t="shared" si="12"/>
        <v>[96] = {wayshrines={198,198,198,}, dlcId=DLC_BASE_GAME</v>
      </c>
      <c r="BE78" s="21" t="str">
        <f t="shared" si="13"/>
        <v>, zoneIds={63,930,57}, veteran=false</v>
      </c>
      <c r="BF78" s="21" t="str">
        <f t="shared" si="11"/>
        <v>, setType=LIBSETS_SETTYPE_DUNGEON</v>
      </c>
      <c r="BG78" s="21" t="str">
        <f t="shared" si="14"/>
        <v>, dropMechanic={LIBSETS_DROP_MECHANIC_GROUP_DUNGEON_BOSS,LIBSETS_DROP_MECHANIC_GROUP_DUNGEON_BOSS,LIBSETS_DROP_MECHANIC_GROUP_DUNGEON_BOSS}</v>
      </c>
      <c r="BH78" s="21" t="str">
        <f t="shared" si="15"/>
        <v>}, --Armor of Truth / Rüstung der Wahrheit   [Darkshade Caverns I, Darkshade Caverns II, Deshaan]</v>
      </c>
    </row>
    <row r="79" spans="1:60" x14ac:dyDescent="0.25">
      <c r="A79" s="12">
        <v>97</v>
      </c>
      <c r="B79" t="s">
        <v>835</v>
      </c>
      <c r="C79" t="s">
        <v>836</v>
      </c>
      <c r="D79" s="3">
        <f t="shared" si="10"/>
        <v>97</v>
      </c>
      <c r="G79" s="8" t="s">
        <v>1473</v>
      </c>
      <c r="I79" t="s">
        <v>91</v>
      </c>
      <c r="J79" t="s">
        <v>91</v>
      </c>
      <c r="K79">
        <v>-1</v>
      </c>
      <c r="L79">
        <v>-1</v>
      </c>
      <c r="M79">
        <v>-1</v>
      </c>
      <c r="O79" s="62" t="s">
        <v>125</v>
      </c>
      <c r="Q79" s="3">
        <f>IF(AND(P79&lt;&gt;"",ISNUMBER(P79),NOT(ISNA(P79))),P79,IF(R79&lt;&gt;"",VLOOKUP(R79,'ESO zone constants'!$D$5:$H$10003,5,FALSE),""))</f>
        <v>181</v>
      </c>
      <c r="R79" t="str">
        <f>IF(AND(O79&lt;&gt;"",NOT(ISERROR(O79))),O79,
IF(AND(P79&lt;&gt;"",ISNUMBER(P79),P79&gt;0,NOT(ISNA(P79))),VLOOKUP(P79,'ESO zone constants'!$A$5:$D$10001,4,FALSE),
IF(AND(K79&lt;&gt;"",K79&gt;0,NOT(ISERROR(K79))),VLOOKUP(K79,'ESO dumped WayshrineInfo'!$K$3:$N$9996,4,FALSE),"")))</f>
        <v>Cyrodiil</v>
      </c>
      <c r="T79" s="19" t="str">
        <f>IF(AND(S79&lt;&gt;"",NOT(ISERROR(S79))),S79,IF(Q79&lt;&gt;"",IF(NOT(ISERROR(VLOOKUP(Q79,'ESO Dungeon constants'!$D$3:$H$9999,5,FALSE))),VLOOKUP(Q79,'ESO Dungeon constants'!$D$3:$I$9999,6,FALSE),VLOOKUP(Q79,'ESO zone constants'!$H$3:$K$9989,4,FALSE)),""))</f>
        <v>DLC_BASE_GAME</v>
      </c>
      <c r="U79" s="3" t="str">
        <f>IF(T79&lt;&gt;"",VLOOKUP(T79,'LibSets constants'!$B$4:$C$1012,2,FALSE),"")</f>
        <v>Included in base game</v>
      </c>
      <c r="V79" s="33" t="s">
        <v>2789</v>
      </c>
      <c r="W79" s="3" t="str">
        <f>IF(V79&lt;&gt;"",IF(V79&lt;&gt;"LIBSETS_DROP_MECHANIC_MONSTER_NAME",VLOOKUP(V79,'LibSets constants'!$I$4:$L$1012,3,FALSE),""),"")</f>
        <v>City Cropsford (quartermaster)</v>
      </c>
      <c r="X79" s="3" t="str">
        <f>IF(V79&lt;&gt;"",IF(V79&lt;&gt;"LIBSETS_DROP_MECHANIC_MONSTER_NAME",VLOOKUP(V79,'LibSets constants'!$I$4:$L$1012,4,FALSE),""),"")</f>
        <v>Stadt Erntefurt (Quartiermeister)</v>
      </c>
      <c r="Y79" s="62">
        <v>181</v>
      </c>
      <c r="Z79" s="3">
        <f>IF(AND(G79&lt;&gt;"LIBSETS_SETTYPE_BATTLEGROUND",G79&lt;&gt;"LIBSETS_SETTYPE_SPECIAL"),
IF(AND(Y79&lt;&gt;"",ISNUMBER(Y79),NOT(ISNA(Y79))),Y79,
   IF(AND(L79&lt;&gt;"",ISNUMBER(L79),L79&gt;0,NOT(ISNA(L79))),VLOOKUP(L79,'ESO dumped WayshrineInfo'!$K$3:$L$9996,2,FALSE),"")
),"")</f>
        <v>181</v>
      </c>
      <c r="AA79" t="str">
        <f>IF(AND(Z79&lt;&gt;"",ISNUMBER(Z79),NOT(ISNA(Z79))),VLOOKUP(Z79,'ESO zone constants'!$A$5:$D$10001,4,FALSE),"")</f>
        <v>Cyrodiil</v>
      </c>
      <c r="AB79" s="33" t="s">
        <v>3807</v>
      </c>
      <c r="AC79" s="41" t="str">
        <f>IF(AB79&lt;&gt;"",IF(AB79&lt;&gt;"LIBSETS_DROP_MECHANIC_MONSTER_NAME",VLOOKUP(AB79,'LibSets constants'!$I$4:$L$1012,3,FALSE),""),"")</f>
        <v>Cyrodiil board missions</v>
      </c>
      <c r="AD79" s="41" t="str">
        <f>IF(AB79&lt;&gt;"",IF(AB79&lt;&gt;"LIBSETS_DROP_MECHANIC_MONSTER_NAME",VLOOKUP(AB79,'LibSets constants'!$I$4:$L$1012,4,FALSE),""),"")</f>
        <v>Cyrodiil Auftragstafeln</v>
      </c>
      <c r="AE79" s="62">
        <v>181</v>
      </c>
      <c r="AF79" s="3">
        <f>IF(AND(G79&lt;&gt;"LIBSETS_SETTYPE_BATTLEGROUND",G79&lt;&gt;"LIBSETS_SETTYPE_SPECIAL"),
IF(AND(AE79&lt;&gt;"",ISNUMBER(AE79),NOT(ISNA(AE79))),AE79,
   IF(AND(M79&lt;&gt;"",ISNUMBER(M79),M79&gt;0,NOT(ISNA(M79))),VLOOKUP(M79,'ESO dumped WayshrineInfo'!$K$3:$L$9996,2,FALSE),"")
),"")</f>
        <v>181</v>
      </c>
      <c r="AG79" t="str">
        <f>IF(AND(AF79&lt;&gt;"",ISNUMBER(AF79),NOT(ISNA(AF79))),VLOOKUP(AF79,'ESO zone constants'!$A$5:$D$10001,4,FALSE),"")</f>
        <v>Cyrodiil</v>
      </c>
      <c r="AH79" s="33" t="s">
        <v>2784</v>
      </c>
      <c r="AI79" s="3" t="str">
        <f>IF(AH79&lt;&gt;"",IF(AH79&lt;&gt;"LIBSETS_DROP_MECHANIC_MONSTER_NAME",VLOOKUP(AH79,'LibSets constants'!$I$4:$L$1012,3,FALSE),""),"")</f>
        <v>Alliance points elite gear lockbox merchant, Cyrodiil</v>
      </c>
      <c r="AJ79" s="3" t="str">
        <f>IF(AH79&lt;&gt;"",IF(AH79&lt;&gt;"LIBSETS_DROP_MECHANIC_MONSTER_NAME",VLOOKUP(AH79,'LibSets constants'!$I$4:$L$1012,4,FALSE),""),"")</f>
        <v>Allianzpunkte Elite Gear Box Händler, Cyrodiil</v>
      </c>
      <c r="AK79" s="3">
        <f>IF(AND(G79&lt;&gt;"LIBSETS_SETTYPE_BATTLEGROUND",G79&lt;&gt;"LIBSETS_SETTYPE_SPECIAL"),IF(AL79&lt;&gt;"",VLOOKUP(AL79,'ESO zone constants'!$D$5:$H$4955,5,FALSE),""),"")</f>
        <v>181</v>
      </c>
      <c r="AL79" t="s">
        <v>125</v>
      </c>
      <c r="AM79" s="33" t="s">
        <v>3810</v>
      </c>
      <c r="AN79" s="3" t="str">
        <f>IF(AM79&lt;&gt;"",IF(AM79&lt;&gt;"LIBSETS_DROP_MECHANIC_MONSTER_NAME",VLOOKUP(AM79,'LibSets constants'!$I$4:$L$1012,3,FALSE),""),"")</f>
        <v>Cyrodiil: City Cheydinhal / Weynon Priory, Chorrol</v>
      </c>
      <c r="AO79" s="3" t="str">
        <f>IF(AM79&lt;&gt;"",IF(AM79&lt;&gt;"LIBSETS_DROP_MECHANIC_MONSTER_NAME",VLOOKUP(AM79,'LibSets constants'!$I$4:$L$1012,4,FALSE),""),"")</f>
        <v>Cyrodiil: Stadt Cheydinhal / Weynon Priorei, bei Chorrol</v>
      </c>
      <c r="AP79" s="3">
        <f>IF(AND(G79&lt;&gt;"LIBSETS_SETTYPE_BATTLEGROUND",G79&lt;&gt;"LIBSETS_SETTYPE_SPECIAL"),IF(AQ79&lt;&gt;"",VLOOKUP(AQ79,'ESO zone constants'!$D$5:$H$4955,5,FALSE),""),"")</f>
        <v>181</v>
      </c>
      <c r="AQ79" t="s">
        <v>125</v>
      </c>
      <c r="AR79" s="33" t="s">
        <v>1556</v>
      </c>
      <c r="AS79" s="3" t="str">
        <f>IF(AR79&lt;&gt;"",IF(AR79&lt;&gt;"LIBSETS_DROP_MECHANIC_MONSTER_NAME",VLOOKUP(AR79,'LibSets constants'!$I$4:$L$1012,3,FALSE),""),"")</f>
        <v>Delve bosses have a chance to drop a waist or feet.</v>
      </c>
      <c r="AT79" s="3" t="str">
        <f>IF(AR79&lt;&gt;"",IF(AR79&lt;&gt;"LIBSETS_DROP_MECHANIC_MONSTER_NAME",VLOOKUP(AR79,'LibSets constants'!$I$4:$L$1012,4,FALSE),""),"")</f>
        <v>Bosse in Gewölben haben die Chance, eine Taille oder Füße fallen zu lassen.</v>
      </c>
      <c r="AU79" s="3">
        <f>IF(AND(G79&lt;&gt;"LIBSETS_SETTYPE_BATTLEGROUND",G79&lt;&gt;"LIBSETS_SETTYPE_SPECIAL"),IF(AV79&lt;&gt;"",VLOOKUP(AV79,'ESO zone constants'!$D$5:$H$4955,5,FALSE),""),"")</f>
        <v>181</v>
      </c>
      <c r="AV79" t="s">
        <v>125</v>
      </c>
      <c r="AW79" s="33" t="s">
        <v>3282</v>
      </c>
      <c r="AX79" s="3" t="str">
        <f>IF(AW79&lt;&gt;"",IF(AW79&lt;&gt;"LIBSETS_DROP_MECHANIC_MONSTER_NAME",VLOOKUP(AW79,'LibSets constants'!$I$4:$L$1012,3,FALSE),""),"")</f>
        <v>Rewards of dolmen, harrowstorms or magical anomalies</v>
      </c>
      <c r="AY79" s="3" t="str">
        <f>IF(AW79&lt;&gt;"",IF(AW79&lt;&gt;"LIBSETS_DROP_MECHANIC_MONSTER_NAME",VLOOKUP(AW79,'LibSets constants'!$I$4:$L$1012,4,FALSE),""),"")</f>
        <v>Belohnung von Ankern, Gramstürmen oder Magischen Anomalien</v>
      </c>
      <c r="AZ79" s="79" t="s">
        <v>2658</v>
      </c>
      <c r="BA79" s="79"/>
      <c r="BB79" s="79"/>
      <c r="BC79" s="79"/>
      <c r="BD79" s="21" t="str">
        <f t="shared" si="12"/>
        <v>[97] = {wayshrines={-1,-1,-1,}, dlcId=DLC_BASE_GAME</v>
      </c>
      <c r="BE79" s="21" t="str">
        <f t="shared" si="13"/>
        <v>, zoneIds={181,181,181,181,181,181}, veteran=false</v>
      </c>
      <c r="BF79" s="21" t="str">
        <f t="shared" si="11"/>
        <v>, setType=LIBSETS_SETTYPE_CYRODIIL</v>
      </c>
      <c r="BG79" s="21" t="str">
        <f t="shared" si="14"/>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79" s="21" t="str">
        <f t="shared" si="15"/>
        <v>}, --The Arch-Mage / Erzmagier   [Cyrodiil, Cyrodiil, Cyrodiil, Cyrodiil, Cyrodiil, Cyrodiil]</v>
      </c>
    </row>
    <row r="80" spans="1:60" x14ac:dyDescent="0.25">
      <c r="A80" s="12">
        <v>98</v>
      </c>
      <c r="B80" t="s">
        <v>837</v>
      </c>
      <c r="C80" t="s">
        <v>838</v>
      </c>
      <c r="D80" s="3">
        <f t="shared" si="10"/>
        <v>98</v>
      </c>
      <c r="G80" s="8" t="s">
        <v>1478</v>
      </c>
      <c r="I80" t="s">
        <v>91</v>
      </c>
      <c r="J80" t="s">
        <v>91</v>
      </c>
      <c r="K80">
        <v>55</v>
      </c>
      <c r="L80">
        <v>55</v>
      </c>
      <c r="M80">
        <v>55</v>
      </c>
      <c r="O80" s="62" t="s">
        <v>105</v>
      </c>
      <c r="Q80" s="3">
        <f>IF(AND(P80&lt;&gt;"",ISNUMBER(P80),NOT(ISNA(P80))),P80,IF(R80&lt;&gt;"",VLOOKUP(R80,'ESO zone constants'!$D$5:$H$10003,5,FALSE),""))</f>
        <v>20</v>
      </c>
      <c r="R80" t="str">
        <f>IF(AND(O80&lt;&gt;"",NOT(ISERROR(O80))),O80,
IF(AND(P80&lt;&gt;"",ISNUMBER(P80),P80&gt;0,NOT(ISNA(P80))),VLOOKUP(P80,'ESO zone constants'!$A$5:$D$10001,4,FALSE),
IF(AND(K80&lt;&gt;"",K80&gt;0,NOT(ISERROR(K80))),VLOOKUP(K80,'ESO dumped WayshrineInfo'!$K$3:$N$9996,4,FALSE),"")))</f>
        <v>Rivenspire</v>
      </c>
      <c r="T80" s="19" t="str">
        <f>IF(AND(S80&lt;&gt;"",NOT(ISERROR(S80))),S80,IF(Q80&lt;&gt;"",IF(NOT(ISERROR(VLOOKUP(Q80,'ESO Dungeon constants'!$D$3:$H$9999,5,FALSE))),VLOOKUP(Q80,'ESO Dungeon constants'!$D$3:$I$9999,6,FALSE),VLOOKUP(Q80,'ESO zone constants'!$H$3:$K$9989,4,FALSE)),""))</f>
        <v>DLC_BASE_GAME</v>
      </c>
      <c r="U80" s="3" t="str">
        <f>IF(T80&lt;&gt;"",VLOOKUP(T80,'LibSets constants'!$B$4:$C$1012,2,FALSE),"")</f>
        <v>Included in base game</v>
      </c>
      <c r="V80" s="33" t="s">
        <v>1556</v>
      </c>
      <c r="Y80" s="62"/>
      <c r="Z80" s="3">
        <f>IF(AND(G80&lt;&gt;"LIBSETS_SETTYPE_BATTLEGROUND",G80&lt;&gt;"LIBSETS_SETTYPE_SPECIAL"),
IF(AND(Y80&lt;&gt;"",ISNUMBER(Y80),NOT(ISNA(Y80))),Y80,
   IF(AND(L80&lt;&gt;"",ISNUMBER(L80),L80&gt;0,NOT(ISNA(L80))),VLOOKUP(L80,'ESO dumped WayshrineInfo'!$K$3:$L$9996,2,FALSE),"")
),"")</f>
        <v>20</v>
      </c>
      <c r="AA80" t="str">
        <f>IF(AND(Z80&lt;&gt;"",ISNUMBER(Z80),NOT(ISNA(Z80))),VLOOKUP(Z80,'ESO zone constants'!$A$5:$D$10001,4,FALSE),"")</f>
        <v>Rivenspire</v>
      </c>
      <c r="AB80" s="33" t="s">
        <v>1557</v>
      </c>
      <c r="AC80" s="41"/>
      <c r="AD80" s="41"/>
      <c r="AE80" s="41"/>
      <c r="AF80" s="3">
        <f>IF(AND(G80&lt;&gt;"LIBSETS_SETTYPE_BATTLEGROUND",G80&lt;&gt;"LIBSETS_SETTYPE_SPECIAL"),
IF(AND(AE80&lt;&gt;"",ISNUMBER(AE80),NOT(ISNA(AE80))),AE80,
   IF(AND(M80&lt;&gt;"",ISNUMBER(M80),M80&gt;0,NOT(ISNA(M80))),VLOOKUP(M80,'ESO dumped WayshrineInfo'!$K$3:$L$9996,2,FALSE),"")
),"")</f>
        <v>20</v>
      </c>
      <c r="AG80" t="str">
        <f>IF(AND(AF80&lt;&gt;"",ISNUMBER(AF80),NOT(ISNA(AF80))),VLOOKUP(AF80,'ESO zone constants'!$A$5:$D$10001,4,FALSE),"")</f>
        <v>Rivenspire</v>
      </c>
      <c r="AH80" s="42" t="s">
        <v>1558</v>
      </c>
      <c r="AI80" s="41"/>
      <c r="AJ80" s="41"/>
      <c r="AK80" s="3">
        <f>IF(AND(G80&lt;&gt;"LIBSETS_SETTYPE_BATTLEGROUND",G80&lt;&gt;"LIBSETS_SETTYPE_SPECIAL"),IF(AL80&lt;&gt;"",VLOOKUP(AL80,'ESO zone constants'!$D$5:$H$4955,5,FALSE),""),"")</f>
        <v>20</v>
      </c>
      <c r="AL80" t="s">
        <v>105</v>
      </c>
      <c r="AM80" s="33" t="s">
        <v>1559</v>
      </c>
      <c r="AN80" s="41"/>
      <c r="AO80" s="41"/>
      <c r="AP80" s="3" t="str">
        <f>IF(AND(G80&lt;&gt;"LIBSETS_SETTYPE_BATTLEGROUND",G80&lt;&gt;"LIBSETS_SETTYPE_SPECIAL"),IF(AQ80&lt;&gt;"",VLOOKUP(AQ80,'ESO zone constants'!$D$5:$H$4955,5,FALSE),""),"")</f>
        <v/>
      </c>
      <c r="AS80" s="41"/>
      <c r="AT80" s="41"/>
      <c r="AU80" s="3" t="str">
        <f>IF(AND(G80&lt;&gt;"LIBSETS_SETTYPE_BATTLEGROUND",G80&lt;&gt;"LIBSETS_SETTYPE_SPECIAL"),IF(AV80&lt;&gt;"",VLOOKUP(AV80,'ESO zone constants'!$D$5:$H$4955,5,FALSE),""),"")</f>
        <v/>
      </c>
      <c r="AX80" s="41"/>
      <c r="AY80" s="41"/>
      <c r="AZ80" s="79" t="s">
        <v>2658</v>
      </c>
      <c r="BA80" s="79"/>
      <c r="BB80" s="79"/>
      <c r="BC80" s="79"/>
      <c r="BD80" s="21" t="str">
        <f t="shared" si="12"/>
        <v>[98] = {wayshrines={55,55,55,}, dlcId=DLC_BASE_GAME</v>
      </c>
      <c r="BE80" s="21" t="str">
        <f t="shared" si="13"/>
        <v>, zoneIds={20,20,20,20}, veteran=false</v>
      </c>
      <c r="BF80" s="21" t="str">
        <f t="shared" si="11"/>
        <v>, setType=LIBSETS_SETTYPE_OVERLAND</v>
      </c>
      <c r="BG80" s="21" t="str">
        <f t="shared" si="14"/>
        <v>, dropMechanic={LIBSETS_DROP_MECHANIC_OVERLAND_BOSS_DELVE,LIBSETS_DROP_MECHANIC_OVERLAND_WORLDBOSS,LIBSETS_DROP_MECHANIC_OVERLAND_BOSS_PUBLIC_DUNGEON,LIBSETS_DROP_MECHANIC_OVERLAND_CHEST}</v>
      </c>
      <c r="BH80" s="21" t="str">
        <f t="shared" si="15"/>
        <v>}, --Necropotence / Nekropotenz   [Rivenspire, Rivenspire, Rivenspire, Rivenspire]</v>
      </c>
    </row>
    <row r="81" spans="1:60" x14ac:dyDescent="0.25">
      <c r="A81" s="12">
        <v>99</v>
      </c>
      <c r="B81" t="s">
        <v>839</v>
      </c>
      <c r="C81" t="s">
        <v>840</v>
      </c>
      <c r="D81" s="3">
        <f t="shared" si="10"/>
        <v>99</v>
      </c>
      <c r="G81" s="8" t="s">
        <v>1478</v>
      </c>
      <c r="I81" t="s">
        <v>91</v>
      </c>
      <c r="J81" t="s">
        <v>91</v>
      </c>
      <c r="K81">
        <v>102</v>
      </c>
      <c r="L81">
        <v>102</v>
      </c>
      <c r="M81">
        <v>102</v>
      </c>
      <c r="O81" s="62" t="s">
        <v>108</v>
      </c>
      <c r="Q81" s="3">
        <f>IF(AND(P81&lt;&gt;"",ISNUMBER(P81),NOT(ISNA(P81))),P81,IF(R81&lt;&gt;"",VLOOKUP(R81,'ESO zone constants'!$D$5:$H$10003,5,FALSE),""))</f>
        <v>58</v>
      </c>
      <c r="R81" t="str">
        <f>IF(AND(O81&lt;&gt;"",NOT(ISERROR(O81))),O81,
IF(AND(P81&lt;&gt;"",ISNUMBER(P81),P81&gt;0,NOT(ISNA(P81))),VLOOKUP(P81,'ESO zone constants'!$A$5:$D$10001,4,FALSE),
IF(AND(K81&lt;&gt;"",K81&gt;0,NOT(ISERROR(K81))),VLOOKUP(K81,'ESO dumped WayshrineInfo'!$K$3:$N$9996,4,FALSE),"")))</f>
        <v>Malabal Tor</v>
      </c>
      <c r="T81" s="19" t="str">
        <f>IF(AND(S81&lt;&gt;"",NOT(ISERROR(S81))),S81,IF(Q81&lt;&gt;"",IF(NOT(ISERROR(VLOOKUP(Q81,'ESO Dungeon constants'!$D$3:$H$9999,5,FALSE))),VLOOKUP(Q81,'ESO Dungeon constants'!$D$3:$I$9999,6,FALSE),VLOOKUP(Q81,'ESO zone constants'!$H$3:$K$9989,4,FALSE)),""))</f>
        <v>DLC_BASE_GAME</v>
      </c>
      <c r="U81" s="3" t="str">
        <f>IF(T81&lt;&gt;"",VLOOKUP(T81,'LibSets constants'!$B$4:$C$1012,2,FALSE),"")</f>
        <v>Included in base game</v>
      </c>
      <c r="V81" s="33" t="s">
        <v>1556</v>
      </c>
      <c r="Y81" s="62"/>
      <c r="Z81" s="3">
        <f>IF(AND(G81&lt;&gt;"LIBSETS_SETTYPE_BATTLEGROUND",G81&lt;&gt;"LIBSETS_SETTYPE_SPECIAL"),
IF(AND(Y81&lt;&gt;"",ISNUMBER(Y81),NOT(ISNA(Y81))),Y81,
   IF(AND(L81&lt;&gt;"",ISNUMBER(L81),L81&gt;0,NOT(ISNA(L81))),VLOOKUP(L81,'ESO dumped WayshrineInfo'!$K$3:$L$9996,2,FALSE),"")
),"")</f>
        <v>58</v>
      </c>
      <c r="AA81" t="str">
        <f>IF(AND(Z81&lt;&gt;"",ISNUMBER(Z81),NOT(ISNA(Z81))),VLOOKUP(Z81,'ESO zone constants'!$A$5:$D$10001,4,FALSE),"")</f>
        <v>Malabal Tor</v>
      </c>
      <c r="AB81" s="33" t="s">
        <v>1557</v>
      </c>
      <c r="AC81" s="41"/>
      <c r="AD81" s="41"/>
      <c r="AE81" s="41"/>
      <c r="AF81" s="3">
        <f>IF(AND(G81&lt;&gt;"LIBSETS_SETTYPE_BATTLEGROUND",G81&lt;&gt;"LIBSETS_SETTYPE_SPECIAL"),
IF(AND(AE81&lt;&gt;"",ISNUMBER(AE81),NOT(ISNA(AE81))),AE81,
   IF(AND(M81&lt;&gt;"",ISNUMBER(M81),M81&gt;0,NOT(ISNA(M81))),VLOOKUP(M81,'ESO dumped WayshrineInfo'!$K$3:$L$9996,2,FALSE),"")
),"")</f>
        <v>58</v>
      </c>
      <c r="AG81" t="str">
        <f>IF(AND(AF81&lt;&gt;"",ISNUMBER(AF81),NOT(ISNA(AF81))),VLOOKUP(AF81,'ESO zone constants'!$A$5:$D$10001,4,FALSE),"")</f>
        <v>Malabal Tor</v>
      </c>
      <c r="AH81" s="42" t="s">
        <v>1558</v>
      </c>
      <c r="AI81" s="41"/>
      <c r="AJ81" s="41"/>
      <c r="AK81" s="3">
        <f>IF(AND(G81&lt;&gt;"LIBSETS_SETTYPE_BATTLEGROUND",G81&lt;&gt;"LIBSETS_SETTYPE_SPECIAL"),IF(AL81&lt;&gt;"",VLOOKUP(AL81,'ESO zone constants'!$D$5:$H$4955,5,FALSE),""),"")</f>
        <v>58</v>
      </c>
      <c r="AL81" t="s">
        <v>108</v>
      </c>
      <c r="AM81" s="33" t="s">
        <v>1559</v>
      </c>
      <c r="AN81" s="41"/>
      <c r="AO81" s="41"/>
      <c r="AP81" s="3" t="str">
        <f>IF(AND(G81&lt;&gt;"LIBSETS_SETTYPE_BATTLEGROUND",G81&lt;&gt;"LIBSETS_SETTYPE_SPECIAL"),IF(AQ81&lt;&gt;"",VLOOKUP(AQ81,'ESO zone constants'!$D$5:$H$4955,5,FALSE),""),"")</f>
        <v/>
      </c>
      <c r="AS81" s="41"/>
      <c r="AT81" s="41"/>
      <c r="AU81" s="3" t="str">
        <f>IF(AND(G81&lt;&gt;"LIBSETS_SETTYPE_BATTLEGROUND",G81&lt;&gt;"LIBSETS_SETTYPE_SPECIAL"),IF(AV81&lt;&gt;"",VLOOKUP(AV81,'ESO zone constants'!$D$5:$H$4955,5,FALSE),""),"")</f>
        <v/>
      </c>
      <c r="AX81" s="41"/>
      <c r="AY81" s="41"/>
      <c r="AZ81" s="79" t="s">
        <v>2659</v>
      </c>
      <c r="BA81" s="79"/>
      <c r="BB81" s="79"/>
      <c r="BC81" s="79"/>
      <c r="BD81" s="21" t="str">
        <f t="shared" si="12"/>
        <v>[99] = {wayshrines={102,102,102,}, dlcId=DLC_BASE_GAME</v>
      </c>
      <c r="BE81" s="21" t="str">
        <f t="shared" si="13"/>
        <v>, zoneIds={58,58,58,58}, veteran=false</v>
      </c>
      <c r="BF81" s="21" t="str">
        <f t="shared" si="11"/>
        <v>, setType=LIBSETS_SETTYPE_OVERLAND</v>
      </c>
      <c r="BG81" s="21" t="str">
        <f t="shared" si="14"/>
        <v>, isProcSetAllowedInPvP=1, dropMechanic={LIBSETS_DROP_MECHANIC_OVERLAND_BOSS_DELVE,LIBSETS_DROP_MECHANIC_OVERLAND_WORLDBOSS,LIBSETS_DROP_MECHANIC_OVERLAND_BOSS_PUBLIC_DUNGEON,LIBSETS_DROP_MECHANIC_OVERLAND_CHEST}</v>
      </c>
      <c r="BH81" s="21" t="str">
        <f t="shared" si="15"/>
        <v>}, --Salvation / Erlösung   [Malabal Tor, Malabal Tor, Malabal Tor, Malabal Tor]</v>
      </c>
    </row>
    <row r="82" spans="1:60" x14ac:dyDescent="0.25">
      <c r="A82" s="12">
        <v>100</v>
      </c>
      <c r="B82" t="s">
        <v>841</v>
      </c>
      <c r="C82" t="s">
        <v>2579</v>
      </c>
      <c r="D82" s="3">
        <f t="shared" si="10"/>
        <v>100</v>
      </c>
      <c r="G82" s="8" t="s">
        <v>1473</v>
      </c>
      <c r="I82" t="s">
        <v>91</v>
      </c>
      <c r="J82" t="s">
        <v>91</v>
      </c>
      <c r="K82">
        <v>-1</v>
      </c>
      <c r="L82">
        <v>-1</v>
      </c>
      <c r="M82">
        <v>-1</v>
      </c>
      <c r="O82" s="62" t="s">
        <v>125</v>
      </c>
      <c r="Q82" s="3">
        <f>IF(AND(P82&lt;&gt;"",ISNUMBER(P82),NOT(ISNA(P82))),P82,IF(R82&lt;&gt;"",VLOOKUP(R82,'ESO zone constants'!$D$5:$H$10003,5,FALSE),""))</f>
        <v>181</v>
      </c>
      <c r="R82" t="str">
        <f>IF(AND(O82&lt;&gt;"",NOT(ISERROR(O82))),O82,
IF(AND(P82&lt;&gt;"",ISNUMBER(P82),P82&gt;0,NOT(ISNA(P82))),VLOOKUP(P82,'ESO zone constants'!$A$5:$D$10001,4,FALSE),
IF(AND(K82&lt;&gt;"",K82&gt;0,NOT(ISERROR(K82))),VLOOKUP(K82,'ESO dumped WayshrineInfo'!$K$3:$N$9996,4,FALSE),"")))</f>
        <v>Cyrodiil</v>
      </c>
      <c r="T82" s="19" t="str">
        <f>IF(AND(S82&lt;&gt;"",NOT(ISERROR(S82))),S82,IF(Q82&lt;&gt;"",IF(NOT(ISERROR(VLOOKUP(Q82,'ESO Dungeon constants'!$D$3:$H$9999,5,FALSE))),VLOOKUP(Q82,'ESO Dungeon constants'!$D$3:$I$9999,6,FALSE),VLOOKUP(Q82,'ESO zone constants'!$H$3:$K$9989,4,FALSE)),""))</f>
        <v>DLC_BASE_GAME</v>
      </c>
      <c r="U82" s="3" t="str">
        <f>IF(T82&lt;&gt;"",VLOOKUP(T82,'LibSets constants'!$B$4:$C$1012,2,FALSE),"")</f>
        <v>Included in base game</v>
      </c>
      <c r="V82" s="33" t="s">
        <v>1529</v>
      </c>
      <c r="W82" s="3" t="str">
        <f>IF(V82&lt;&gt;"",IF(V82&lt;&gt;"LIBSETS_DROP_MECHANIC_MONSTER_NAME",VLOOKUP(V82,'LibSets constants'!$I$4:$L$1012,3,FALSE),""),"")</f>
        <v>City Bruma (quartermaster)</v>
      </c>
      <c r="X82" s="3" t="str">
        <f>IF(V82&lt;&gt;"",IF(V82&lt;&gt;"LIBSETS_DROP_MECHANIC_MONSTER_NAME",VLOOKUP(V82,'LibSets constants'!$I$4:$L$1012,4,FALSE),""),"")</f>
        <v>Stadt Bruma (Quartiermeister)</v>
      </c>
      <c r="Y82" s="62">
        <v>181</v>
      </c>
      <c r="Z82" s="3">
        <f>IF(AND(G82&lt;&gt;"LIBSETS_SETTYPE_BATTLEGROUND",G82&lt;&gt;"LIBSETS_SETTYPE_SPECIAL"),
IF(AND(Y82&lt;&gt;"",ISNUMBER(Y82),NOT(ISNA(Y82))),Y82,
   IF(AND(L82&lt;&gt;"",ISNUMBER(L82),L82&gt;0,NOT(ISNA(L82))),VLOOKUP(L82,'ESO dumped WayshrineInfo'!$K$3:$L$9996,2,FALSE),"")
),"")</f>
        <v>181</v>
      </c>
      <c r="AA82" t="str">
        <f>IF(AND(Z82&lt;&gt;"",ISNUMBER(Z82),NOT(ISNA(Z82))),VLOOKUP(Z82,'ESO zone constants'!$A$5:$D$10001,4,FALSE),"")</f>
        <v>Cyrodiil</v>
      </c>
      <c r="AB82" s="33" t="s">
        <v>3807</v>
      </c>
      <c r="AC82" s="3" t="str">
        <f>IF(AB82&lt;&gt;"",IF(AB82&lt;&gt;"LIBSETS_DROP_MECHANIC_MONSTER_NAME",VLOOKUP(AB82,'LibSets constants'!$I$4:$L$1012,3,FALSE),""),"")</f>
        <v>Cyrodiil board missions</v>
      </c>
      <c r="AD82" s="3" t="str">
        <f>IF(AB82&lt;&gt;"",IF(AB82&lt;&gt;"LIBSETS_DROP_MECHANIC_MONSTER_NAME",VLOOKUP(AB82,'LibSets constants'!$I$4:$L$1012,4,FALSE),""),"")</f>
        <v>Cyrodiil Auftragstafeln</v>
      </c>
      <c r="AE82" s="62">
        <v>181</v>
      </c>
      <c r="AF82" s="3">
        <f>IF(AND(G82&lt;&gt;"LIBSETS_SETTYPE_BATTLEGROUND",G82&lt;&gt;"LIBSETS_SETTYPE_SPECIAL"),
IF(AND(AE82&lt;&gt;"",ISNUMBER(AE82),NOT(ISNA(AE82))),AE82,
   IF(AND(M82&lt;&gt;"",ISNUMBER(M82),M82&gt;0,NOT(ISNA(M82))),VLOOKUP(M82,'ESO dumped WayshrineInfo'!$K$3:$L$9996,2,FALSE),"")
),"")</f>
        <v>181</v>
      </c>
      <c r="AG82" t="str">
        <f>IF(AND(AF82&lt;&gt;"",ISNUMBER(AF82),NOT(ISNA(AF82))),VLOOKUP(AF82,'ESO zone constants'!$A$5:$D$10001,4,FALSE),"")</f>
        <v>Cyrodiil</v>
      </c>
      <c r="AH82" s="33" t="s">
        <v>2784</v>
      </c>
      <c r="AI82" s="3" t="str">
        <f>IF(AH82&lt;&gt;"",IF(AH82&lt;&gt;"LIBSETS_DROP_MECHANIC_MONSTER_NAME",VLOOKUP(AH82,'LibSets constants'!$I$4:$L$1012,3,FALSE),""),"")</f>
        <v>Alliance points elite gear lockbox merchant, Cyrodiil</v>
      </c>
      <c r="AJ82" s="3" t="str">
        <f>IF(AH82&lt;&gt;"",IF(AH82&lt;&gt;"LIBSETS_DROP_MECHANIC_MONSTER_NAME",VLOOKUP(AH82,'LibSets constants'!$I$4:$L$1012,4,FALSE),""),"")</f>
        <v>Allianzpunkte Elite Gear Box Händler, Cyrodiil</v>
      </c>
      <c r="AK82" s="3">
        <f>IF(AND(G82&lt;&gt;"LIBSETS_SETTYPE_BATTLEGROUND",G82&lt;&gt;"LIBSETS_SETTYPE_SPECIAL"),IF(AL82&lt;&gt;"",VLOOKUP(AL82,'ESO zone constants'!$D$5:$H$4955,5,FALSE),""),"")</f>
        <v>181</v>
      </c>
      <c r="AL82" t="s">
        <v>125</v>
      </c>
      <c r="AM82" s="33" t="s">
        <v>3810</v>
      </c>
      <c r="AN82" s="3" t="str">
        <f>IF(AM82&lt;&gt;"",IF(AM82&lt;&gt;"LIBSETS_DROP_MECHANIC_MONSTER_NAME",VLOOKUP(AM82,'LibSets constants'!$I$4:$L$1012,3,FALSE),""),"")</f>
        <v>Cyrodiil: City Cheydinhal / Weynon Priory, Chorrol</v>
      </c>
      <c r="AO82" s="3" t="str">
        <f>IF(AM82&lt;&gt;"",IF(AM82&lt;&gt;"LIBSETS_DROP_MECHANIC_MONSTER_NAME",VLOOKUP(AM82,'LibSets constants'!$I$4:$L$1012,4,FALSE),""),"")</f>
        <v>Cyrodiil: Stadt Cheydinhal / Weynon Priorei, bei Chorrol</v>
      </c>
      <c r="AP82" s="3">
        <f>IF(AND(G82&lt;&gt;"LIBSETS_SETTYPE_BATTLEGROUND",G82&lt;&gt;"LIBSETS_SETTYPE_SPECIAL"),IF(AQ82&lt;&gt;"",VLOOKUP(AQ82,'ESO zone constants'!$D$5:$H$4955,5,FALSE),""),"")</f>
        <v>181</v>
      </c>
      <c r="AQ82" t="s">
        <v>125</v>
      </c>
      <c r="AR82" s="33" t="s">
        <v>1556</v>
      </c>
      <c r="AS82" s="3" t="str">
        <f>IF(AR82&lt;&gt;"",IF(AR82&lt;&gt;"LIBSETS_DROP_MECHANIC_MONSTER_NAME",VLOOKUP(AR82,'LibSets constants'!$I$4:$L$1012,3,FALSE),""),"")</f>
        <v>Delve bosses have a chance to drop a waist or feet.</v>
      </c>
      <c r="AT82" s="3" t="str">
        <f>IF(AR82&lt;&gt;"",IF(AR82&lt;&gt;"LIBSETS_DROP_MECHANIC_MONSTER_NAME",VLOOKUP(AR82,'LibSets constants'!$I$4:$L$1012,4,FALSE),""),"")</f>
        <v>Bosse in Gewölben haben die Chance, eine Taille oder Füße fallen zu lassen.</v>
      </c>
      <c r="AU82" s="3">
        <f>IF(AND(G82&lt;&gt;"LIBSETS_SETTYPE_BATTLEGROUND",G82&lt;&gt;"LIBSETS_SETTYPE_SPECIAL"),IF(AV82&lt;&gt;"",VLOOKUP(AV82,'ESO zone constants'!$D$5:$H$4955,5,FALSE),""),"")</f>
        <v>181</v>
      </c>
      <c r="AV82" t="s">
        <v>125</v>
      </c>
      <c r="AW82" s="33" t="s">
        <v>3282</v>
      </c>
      <c r="AX82" s="3" t="str">
        <f>IF(AW82&lt;&gt;"",IF(AW82&lt;&gt;"LIBSETS_DROP_MECHANIC_MONSTER_NAME",VLOOKUP(AW82,'LibSets constants'!$I$4:$L$1012,3,FALSE),""),"")</f>
        <v>Rewards of dolmen, harrowstorms or magical anomalies</v>
      </c>
      <c r="AY82" s="3" t="str">
        <f>IF(AW82&lt;&gt;"",IF(AW82&lt;&gt;"LIBSETS_DROP_MECHANIC_MONSTER_NAME",VLOOKUP(AW82,'LibSets constants'!$I$4:$L$1012,4,FALSE),""),"")</f>
        <v>Belohnung von Ankern, Gramstürmen oder Magischen Anomalien</v>
      </c>
      <c r="AZ82" s="79" t="s">
        <v>2659</v>
      </c>
      <c r="BA82" s="79"/>
      <c r="BB82" s="79"/>
      <c r="BC82" s="79"/>
      <c r="BD82" s="21" t="str">
        <f t="shared" si="12"/>
        <v>[100] = {wayshrines={-1,-1,-1,}, dlcId=DLC_BASE_GAME</v>
      </c>
      <c r="BE82" s="21" t="str">
        <f t="shared" si="13"/>
        <v>, zoneIds={181,181,181,181,181,181}, veteran=false</v>
      </c>
      <c r="BF82" s="21" t="str">
        <f t="shared" si="11"/>
        <v>, setType=LIBSETS_SETTYPE_CYRODIIL</v>
      </c>
      <c r="BG82" s="21" t="str">
        <f t="shared" si="14"/>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82" s="21" t="str">
        <f t="shared" si="15"/>
        <v>}, --Hawk\'s Eye / Falkenauge   [Cyrodiil, Cyrodiil, Cyrodiil, Cyrodiil, Cyrodiil, Cyrodiil]</v>
      </c>
    </row>
    <row r="83" spans="1:60" x14ac:dyDescent="0.25">
      <c r="A83" s="12">
        <v>101</v>
      </c>
      <c r="B83" t="s">
        <v>2788</v>
      </c>
      <c r="C83" t="s">
        <v>842</v>
      </c>
      <c r="D83" s="3">
        <f t="shared" si="10"/>
        <v>101</v>
      </c>
      <c r="E83" s="40"/>
      <c r="G83" s="8" t="s">
        <v>1473</v>
      </c>
      <c r="I83" t="s">
        <v>91</v>
      </c>
      <c r="J83" t="s">
        <v>91</v>
      </c>
      <c r="K83">
        <v>-1</v>
      </c>
      <c r="L83">
        <v>-1</v>
      </c>
      <c r="M83">
        <v>-1</v>
      </c>
      <c r="O83" s="62" t="s">
        <v>125</v>
      </c>
      <c r="Q83" s="3">
        <f>IF(AND(P83&lt;&gt;"",ISNUMBER(P83),NOT(ISNA(P83))),P83,IF(R83&lt;&gt;"",VLOOKUP(R83,'ESO zone constants'!$D$5:$H$10003,5,FALSE),""))</f>
        <v>181</v>
      </c>
      <c r="R83" t="str">
        <f>IF(AND(O83&lt;&gt;"",NOT(ISERROR(O83))),O83,
IF(AND(P83&lt;&gt;"",ISNUMBER(P83),P83&gt;0,NOT(ISNA(P83))),VLOOKUP(P83,'ESO zone constants'!$A$5:$D$10001,4,FALSE),
IF(AND(K83&lt;&gt;"",K83&gt;0,NOT(ISERROR(K83))),VLOOKUP(K83,'ESO dumped WayshrineInfo'!$K$3:$N$9996,4,FALSE),"")))</f>
        <v>Cyrodiil</v>
      </c>
      <c r="T83" s="19" t="str">
        <f>IF(AND(S83&lt;&gt;"",NOT(ISERROR(S83))),S83,IF(Q83&lt;&gt;"",IF(NOT(ISERROR(VLOOKUP(Q83,'ESO Dungeon constants'!$D$3:$H$9999,5,FALSE))),VLOOKUP(Q83,'ESO Dungeon constants'!$D$3:$I$9999,6,FALSE),VLOOKUP(Q83,'ESO zone constants'!$H$3:$K$9989,4,FALSE)),""))</f>
        <v>DLC_BASE_GAME</v>
      </c>
      <c r="U83" s="3" t="str">
        <f>IF(T83&lt;&gt;"",VLOOKUP(T83,'LibSets constants'!$B$4:$C$1012,2,FALSE),"")</f>
        <v>Included in base game</v>
      </c>
      <c r="V83" s="33" t="s">
        <v>1531</v>
      </c>
      <c r="W83" s="3" t="str">
        <f>IF(V83&lt;&gt;"",IF(V83&lt;&gt;"LIBSETS_DROP_MECHANIC_MONSTER_NAME",VLOOKUP(V83,'LibSets constants'!$I$4:$L$1012,3,FALSE),""),"")</f>
        <v>City Vlastarus (quartermaster)</v>
      </c>
      <c r="X83" s="3" t="str">
        <f>IF(V83&lt;&gt;"",IF(V83&lt;&gt;"LIBSETS_DROP_MECHANIC_MONSTER_NAME",VLOOKUP(V83,'LibSets constants'!$I$4:$L$1012,4,FALSE),""),"")</f>
        <v>Stadt Vlastarus (Quartiermeister)</v>
      </c>
      <c r="Y83" s="62">
        <v>181</v>
      </c>
      <c r="Z83" s="3">
        <f>IF(AND(G83&lt;&gt;"LIBSETS_SETTYPE_BATTLEGROUND",G83&lt;&gt;"LIBSETS_SETTYPE_SPECIAL"),
IF(AND(Y83&lt;&gt;"",ISNUMBER(Y83),NOT(ISNA(Y83))),Y83,
   IF(AND(L83&lt;&gt;"",ISNUMBER(L83),L83&gt;0,NOT(ISNA(L83))),VLOOKUP(L83,'ESO dumped WayshrineInfo'!$K$3:$L$9996,2,FALSE),"")
),"")</f>
        <v>181</v>
      </c>
      <c r="AA83" t="str">
        <f>IF(AND(Z83&lt;&gt;"",ISNUMBER(Z83),NOT(ISNA(Z83))),VLOOKUP(Z83,'ESO zone constants'!$A$5:$D$10001,4,FALSE),"")</f>
        <v>Cyrodiil</v>
      </c>
      <c r="AB83" s="33" t="s">
        <v>3807</v>
      </c>
      <c r="AC83" s="3" t="str">
        <f>IF(AB83&lt;&gt;"",IF(AB83&lt;&gt;"LIBSETS_DROP_MECHANIC_MONSTER_NAME",VLOOKUP(AB83,'LibSets constants'!$I$4:$L$1012,3,FALSE),""),"")</f>
        <v>Cyrodiil board missions</v>
      </c>
      <c r="AD83" s="3" t="str">
        <f>IF(AB83&lt;&gt;"",IF(AB83&lt;&gt;"LIBSETS_DROP_MECHANIC_MONSTER_NAME",VLOOKUP(AB83,'LibSets constants'!$I$4:$L$1012,4,FALSE),""),"")</f>
        <v>Cyrodiil Auftragstafeln</v>
      </c>
      <c r="AE83" s="62">
        <v>181</v>
      </c>
      <c r="AF83" s="3">
        <f>IF(AND(G83&lt;&gt;"LIBSETS_SETTYPE_BATTLEGROUND",G83&lt;&gt;"LIBSETS_SETTYPE_SPECIAL"),
IF(AND(AE83&lt;&gt;"",ISNUMBER(AE83),NOT(ISNA(AE83))),AE83,
   IF(AND(M83&lt;&gt;"",ISNUMBER(M83),M83&gt;0,NOT(ISNA(M83))),VLOOKUP(M83,'ESO dumped WayshrineInfo'!$K$3:$L$9996,2,FALSE),"")
),"")</f>
        <v>181</v>
      </c>
      <c r="AG83" t="str">
        <f>IF(AND(AF83&lt;&gt;"",ISNUMBER(AF83),NOT(ISNA(AF83))),VLOOKUP(AF83,'ESO zone constants'!$A$5:$D$10001,4,FALSE),"")</f>
        <v>Cyrodiil</v>
      </c>
      <c r="AH83" s="33" t="s">
        <v>2784</v>
      </c>
      <c r="AI83" s="3" t="str">
        <f>IF(AH83&lt;&gt;"",IF(AH83&lt;&gt;"LIBSETS_DROP_MECHANIC_MONSTER_NAME",VLOOKUP(AH83,'LibSets constants'!$I$4:$L$1012,3,FALSE),""),"")</f>
        <v>Alliance points elite gear lockbox merchant, Cyrodiil</v>
      </c>
      <c r="AJ83" s="3" t="str">
        <f>IF(AH83&lt;&gt;"",IF(AH83&lt;&gt;"LIBSETS_DROP_MECHANIC_MONSTER_NAME",VLOOKUP(AH83,'LibSets constants'!$I$4:$L$1012,4,FALSE),""),"")</f>
        <v>Allianzpunkte Elite Gear Box Händler, Cyrodiil</v>
      </c>
      <c r="AK83" s="3">
        <f>IF(AND(G83&lt;&gt;"LIBSETS_SETTYPE_BATTLEGROUND",G83&lt;&gt;"LIBSETS_SETTYPE_SPECIAL"),IF(AL83&lt;&gt;"",VLOOKUP(AL83,'ESO zone constants'!$D$5:$H$4955,5,FALSE),""),"")</f>
        <v>181</v>
      </c>
      <c r="AL83" t="s">
        <v>125</v>
      </c>
      <c r="AM83" s="33" t="s">
        <v>3810</v>
      </c>
      <c r="AN83" s="3" t="str">
        <f>IF(AM83&lt;&gt;"",IF(AM83&lt;&gt;"LIBSETS_DROP_MECHANIC_MONSTER_NAME",VLOOKUP(AM83,'LibSets constants'!$I$4:$L$1012,3,FALSE),""),"")</f>
        <v>Cyrodiil: City Cheydinhal / Weynon Priory, Chorrol</v>
      </c>
      <c r="AO83" s="3" t="str">
        <f>IF(AM83&lt;&gt;"",IF(AM83&lt;&gt;"LIBSETS_DROP_MECHANIC_MONSTER_NAME",VLOOKUP(AM83,'LibSets constants'!$I$4:$L$1012,4,FALSE),""),"")</f>
        <v>Cyrodiil: Stadt Cheydinhal / Weynon Priorei, bei Chorrol</v>
      </c>
      <c r="AP83" s="3">
        <f>IF(AND(G83&lt;&gt;"LIBSETS_SETTYPE_BATTLEGROUND",G83&lt;&gt;"LIBSETS_SETTYPE_SPECIAL"),IF(AQ83&lt;&gt;"",VLOOKUP(AQ83,'ESO zone constants'!$D$5:$H$4955,5,FALSE),""),"")</f>
        <v>181</v>
      </c>
      <c r="AQ83" t="s">
        <v>125</v>
      </c>
      <c r="AR83" s="33" t="s">
        <v>1556</v>
      </c>
      <c r="AS83" s="3" t="str">
        <f>IF(AR83&lt;&gt;"",IF(AR83&lt;&gt;"LIBSETS_DROP_MECHANIC_MONSTER_NAME",VLOOKUP(AR83,'LibSets constants'!$I$4:$L$1012,3,FALSE),""),"")</f>
        <v>Delve bosses have a chance to drop a waist or feet.</v>
      </c>
      <c r="AT83" s="3" t="str">
        <f>IF(AR83&lt;&gt;"",IF(AR83&lt;&gt;"LIBSETS_DROP_MECHANIC_MONSTER_NAME",VLOOKUP(AR83,'LibSets constants'!$I$4:$L$1012,4,FALSE),""),"")</f>
        <v>Bosse in Gewölben haben die Chance, eine Taille oder Füße fallen zu lassen.</v>
      </c>
      <c r="AU83" s="3">
        <f>IF(AND(G83&lt;&gt;"LIBSETS_SETTYPE_BATTLEGROUND",G83&lt;&gt;"LIBSETS_SETTYPE_SPECIAL"),IF(AV83&lt;&gt;"",VLOOKUP(AV83,'ESO zone constants'!$D$5:$H$4955,5,FALSE),""),"")</f>
        <v>181</v>
      </c>
      <c r="AV83" t="s">
        <v>125</v>
      </c>
      <c r="AW83" s="33" t="s">
        <v>3282</v>
      </c>
      <c r="AX83" s="3" t="str">
        <f>IF(AW83&lt;&gt;"",IF(AW83&lt;&gt;"LIBSETS_DROP_MECHANIC_MONSTER_NAME",VLOOKUP(AW83,'LibSets constants'!$I$4:$L$1012,3,FALSE),""),"")</f>
        <v>Rewards of dolmen, harrowstorms or magical anomalies</v>
      </c>
      <c r="AY83" s="3" t="str">
        <f>IF(AW83&lt;&gt;"",IF(AW83&lt;&gt;"LIBSETS_DROP_MECHANIC_MONSTER_NAME",VLOOKUP(AW83,'LibSets constants'!$I$4:$L$1012,4,FALSE),""),"")</f>
        <v>Belohnung von Ankern, Gramstürmen oder Magischen Anomalien</v>
      </c>
      <c r="AZ83" s="79" t="s">
        <v>2658</v>
      </c>
      <c r="BA83" s="79"/>
      <c r="BB83" s="79"/>
      <c r="BC83" s="79"/>
      <c r="BD83" s="21" t="str">
        <f t="shared" si="12"/>
        <v>[101] = {wayshrines={-1,-1,-1,}, dlcId=DLC_BASE_GAME</v>
      </c>
      <c r="BE83" s="21" t="str">
        <f t="shared" si="13"/>
        <v>, zoneIds={181,181,181,181,181,181}, veteran=false</v>
      </c>
      <c r="BF83" s="21" t="str">
        <f t="shared" si="11"/>
        <v>, setType=LIBSETS_SETTYPE_CYRODIIL</v>
      </c>
      <c r="BG83" s="21" t="str">
        <f t="shared" si="14"/>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83" s="21" t="str">
        <f t="shared" si="15"/>
        <v>}, --Affliction / Elend (Befallen)   [Cyrodiil, Cyrodiil, Cyrodiil, Cyrodiil, Cyrodiil, Cyrodiil]</v>
      </c>
    </row>
    <row r="84" spans="1:60" x14ac:dyDescent="0.25">
      <c r="A84" s="12">
        <v>102</v>
      </c>
      <c r="B84" t="s">
        <v>843</v>
      </c>
      <c r="C84" t="s">
        <v>2580</v>
      </c>
      <c r="D84" s="3">
        <f t="shared" si="10"/>
        <v>102</v>
      </c>
      <c r="G84" s="8" t="s">
        <v>1475</v>
      </c>
      <c r="I84" t="s">
        <v>91</v>
      </c>
      <c r="J84" t="s">
        <v>91</v>
      </c>
      <c r="K84">
        <v>196</v>
      </c>
      <c r="L84">
        <v>196</v>
      </c>
      <c r="M84">
        <v>196</v>
      </c>
      <c r="O84" s="62" t="s">
        <v>68</v>
      </c>
      <c r="Q84" s="3">
        <f>IF(AND(P84&lt;&gt;"",ISNUMBER(P84),NOT(ISNA(P84))),P84,IF(R84&lt;&gt;"",VLOOKUP(R84,'ESO zone constants'!$D$5:$H$10003,5,FALSE),""))</f>
        <v>22</v>
      </c>
      <c r="R84" t="str">
        <f>IF(AND(O84&lt;&gt;"",NOT(ISERROR(O84))),O84,
IF(AND(P84&lt;&gt;"",ISNUMBER(P84),P84&gt;0,NOT(ISNA(P84))),VLOOKUP(P84,'ESO zone constants'!$A$5:$D$10001,4,FALSE),
IF(AND(K84&lt;&gt;"",K84&gt;0,NOT(ISERROR(K84))),VLOOKUP(K84,'ESO dumped WayshrineInfo'!$K$3:$N$9996,4,FALSE),"")))</f>
        <v>Volenfell</v>
      </c>
      <c r="T84" s="19" t="str">
        <f>IF(AND(S84&lt;&gt;"",NOT(ISERROR(S84))),S84,IF(Q84&lt;&gt;"",IF(NOT(ISERROR(VLOOKUP(Q84,'ESO Dungeon constants'!$D$3:$H$9999,5,FALSE))),VLOOKUP(Q84,'ESO Dungeon constants'!$D$3:$I$9999,6,FALSE),VLOOKUP(Q84,'ESO zone constants'!$H$3:$K$9989,4,FALSE)),""))</f>
        <v>DLC_BASE_GAME</v>
      </c>
      <c r="U84" s="3" t="str">
        <f>IF(T84&lt;&gt;"",VLOOKUP(T84,'LibSets constants'!$B$4:$C$1012,2,FALSE),"")</f>
        <v>Included in base game</v>
      </c>
      <c r="V84" s="33" t="s">
        <v>3332</v>
      </c>
      <c r="Y84" s="62"/>
      <c r="Z84" s="3">
        <f>IF(AND(G84&lt;&gt;"LIBSETS_SETTYPE_BATTLEGROUND",G84&lt;&gt;"LIBSETS_SETTYPE_SPECIAL"),
IF(AND(Y84&lt;&gt;"",ISNUMBER(Y84),NOT(ISNA(Y84))),Y84,
   IF(AND(L84&lt;&gt;"",ISNUMBER(L84),L84&gt;0,NOT(ISNA(L84))),VLOOKUP(L84,'ESO dumped WayshrineInfo'!$K$3:$L$9996,2,FALSE),"")
),"")</f>
        <v>104</v>
      </c>
      <c r="AA84" t="str">
        <f>IF(AND(Z84&lt;&gt;"",ISNUMBER(Z84),NOT(ISNA(Z84))),VLOOKUP(Z84,'ESO zone constants'!$A$5:$D$10001,4,FALSE),"")</f>
        <v>Alik'r Desert</v>
      </c>
      <c r="AB84" s="33" t="s">
        <v>3332</v>
      </c>
      <c r="AC84" s="41"/>
      <c r="AD84" s="41"/>
      <c r="AE84" s="41"/>
      <c r="AF84" s="3">
        <f>IF(AND(G84&lt;&gt;"LIBSETS_SETTYPE_BATTLEGROUND",G84&lt;&gt;"LIBSETS_SETTYPE_SPECIAL"),
IF(AND(AE84&lt;&gt;"",ISNUMBER(AE84),NOT(ISNA(AE84))),AE84,
   IF(AND(M84&lt;&gt;"",ISNUMBER(M84),M84&gt;0,NOT(ISNA(M84))),VLOOKUP(M84,'ESO dumped WayshrineInfo'!$K$3:$L$9996,2,FALSE),"")
),"")</f>
        <v>104</v>
      </c>
      <c r="AG84" t="str">
        <f>IF(AND(AF84&lt;&gt;"",ISNUMBER(AF84),NOT(ISNA(AF84))),VLOOKUP(AF84,'ESO zone constants'!$A$5:$D$10001,4,FALSE),"")</f>
        <v>Alik'r Desert</v>
      </c>
      <c r="AH84" s="42"/>
      <c r="AI84" s="41"/>
      <c r="AJ84" s="41"/>
      <c r="AK84" s="3" t="str">
        <f>IF(AND(G84&lt;&gt;"LIBSETS_SETTYPE_BATTLEGROUND",G84&lt;&gt;"LIBSETS_SETTYPE_SPECIAL"),IF(AL84&lt;&gt;"",VLOOKUP(AL84,'ESO zone constants'!$D$5:$H$4955,5,FALSE),""),"")</f>
        <v/>
      </c>
      <c r="AN84" s="41"/>
      <c r="AO84" s="41"/>
      <c r="AP84" s="3" t="str">
        <f>IF(AND(G84&lt;&gt;"LIBSETS_SETTYPE_BATTLEGROUND",G84&lt;&gt;"LIBSETS_SETTYPE_SPECIAL"),IF(AQ84&lt;&gt;"",VLOOKUP(AQ84,'ESO zone constants'!$D$5:$H$4955,5,FALSE),""),"")</f>
        <v/>
      </c>
      <c r="AS84" s="41"/>
      <c r="AT84" s="41"/>
      <c r="AU84" s="3" t="str">
        <f>IF(AND(G84&lt;&gt;"LIBSETS_SETTYPE_BATTLEGROUND",G84&lt;&gt;"LIBSETS_SETTYPE_SPECIAL"),IF(AV84&lt;&gt;"",VLOOKUP(AV84,'ESO zone constants'!$D$5:$H$4955,5,FALSE),""),"")</f>
        <v/>
      </c>
      <c r="AX84" s="41"/>
      <c r="AY84" s="41"/>
      <c r="AZ84" s="79" t="s">
        <v>2659</v>
      </c>
      <c r="BA84" s="79"/>
      <c r="BB84" s="79"/>
      <c r="BC84" s="79"/>
      <c r="BD84" s="21" t="str">
        <f t="shared" si="12"/>
        <v>[102] = {wayshrines={196,196,196,}, dlcId=DLC_BASE_GAME</v>
      </c>
      <c r="BE84" s="21" t="str">
        <f t="shared" si="13"/>
        <v>, zoneIds={22,104,104}, veteran=false</v>
      </c>
      <c r="BF84" s="21" t="str">
        <f t="shared" si="11"/>
        <v>, setType=LIBSETS_SETTYPE_DUNGEON</v>
      </c>
      <c r="BG84" s="21" t="str">
        <f t="shared" si="14"/>
        <v>, isProcSetAllowedInPvP=1, dropMechanic={LIBSETS_DROP_MECHANIC_GROUP_DUNGEON_BOSS,LIBSETS_DROP_MECHANIC_GROUP_DUNGEON_BOSS}</v>
      </c>
      <c r="BH84" s="21" t="str">
        <f t="shared" si="15"/>
        <v>}, --Duneripper\'s Scales / Schuppen des Dünenbrechers   [Volenfell, Alik'r Desert, Alik'r Desert]</v>
      </c>
    </row>
    <row r="85" spans="1:60" x14ac:dyDescent="0.25">
      <c r="A85" s="12">
        <v>103</v>
      </c>
      <c r="B85" t="s">
        <v>844</v>
      </c>
      <c r="C85" t="s">
        <v>845</v>
      </c>
      <c r="D85" s="3">
        <f t="shared" si="10"/>
        <v>103</v>
      </c>
      <c r="G85" s="8" t="s">
        <v>1475</v>
      </c>
      <c r="I85" t="s">
        <v>91</v>
      </c>
      <c r="J85" t="s">
        <v>91</v>
      </c>
      <c r="K85">
        <v>195</v>
      </c>
      <c r="L85">
        <v>195</v>
      </c>
      <c r="M85">
        <v>195</v>
      </c>
      <c r="O85" s="62" t="s">
        <v>48</v>
      </c>
      <c r="Q85" s="3">
        <f>IF(AND(P85&lt;&gt;"",ISNUMBER(P85),NOT(ISNA(P85))),P85,IF(R85&lt;&gt;"",VLOOKUP(R85,'ESO zone constants'!$D$5:$H$10003,5,FALSE),""))</f>
        <v>449</v>
      </c>
      <c r="R85" t="str">
        <f>IF(AND(O85&lt;&gt;"",NOT(ISERROR(O85))),O85,
IF(AND(P85&lt;&gt;"",ISNUMBER(P85),P85&gt;0,NOT(ISNA(P85))),VLOOKUP(P85,'ESO zone constants'!$A$5:$D$10001,4,FALSE),
IF(AND(K85&lt;&gt;"",K85&gt;0,NOT(ISERROR(K85))),VLOOKUP(K85,'ESO dumped WayshrineInfo'!$K$3:$N$9996,4,FALSE),"")))</f>
        <v>Direfrost Keep</v>
      </c>
      <c r="T85" s="19" t="str">
        <f>IF(AND(S85&lt;&gt;"",NOT(ISERROR(S85))),S85,IF(Q85&lt;&gt;"",IF(NOT(ISERROR(VLOOKUP(Q85,'ESO Dungeon constants'!$D$3:$H$9999,5,FALSE))),VLOOKUP(Q85,'ESO Dungeon constants'!$D$3:$I$9999,6,FALSE),VLOOKUP(Q85,'ESO zone constants'!$H$3:$K$9989,4,FALSE)),""))</f>
        <v>DLC_BASE_GAME</v>
      </c>
      <c r="U85" s="3" t="str">
        <f>IF(T85&lt;&gt;"",VLOOKUP(T85,'LibSets constants'!$B$4:$C$1012,2,FALSE),"")</f>
        <v>Included in base game</v>
      </c>
      <c r="V85" s="33" t="s">
        <v>3332</v>
      </c>
      <c r="Y85" s="62"/>
      <c r="Z85" s="3">
        <f>IF(AND(G85&lt;&gt;"LIBSETS_SETTYPE_BATTLEGROUND",G85&lt;&gt;"LIBSETS_SETTYPE_SPECIAL"),
IF(AND(Y85&lt;&gt;"",ISNUMBER(Y85),NOT(ISNA(Y85))),Y85,
   IF(AND(L85&lt;&gt;"",ISNUMBER(L85),L85&gt;0,NOT(ISNA(L85))),VLOOKUP(L85,'ESO dumped WayshrineInfo'!$K$3:$L$9996,2,FALSE),"")
),"")</f>
        <v>101</v>
      </c>
      <c r="AA85" t="str">
        <f>IF(AND(Z85&lt;&gt;"",ISNUMBER(Z85),NOT(ISNA(Z85))),VLOOKUP(Z85,'ESO zone constants'!$A$5:$D$10001,4,FALSE),"")</f>
        <v>Eastmarch</v>
      </c>
      <c r="AB85" s="33" t="s">
        <v>3332</v>
      </c>
      <c r="AC85" s="41"/>
      <c r="AD85" s="41"/>
      <c r="AE85" s="41"/>
      <c r="AF85" s="3">
        <f>IF(AND(G85&lt;&gt;"LIBSETS_SETTYPE_BATTLEGROUND",G85&lt;&gt;"LIBSETS_SETTYPE_SPECIAL"),
IF(AND(AE85&lt;&gt;"",ISNUMBER(AE85),NOT(ISNA(AE85))),AE85,
   IF(AND(M85&lt;&gt;"",ISNUMBER(M85),M85&gt;0,NOT(ISNA(M85))),VLOOKUP(M85,'ESO dumped WayshrineInfo'!$K$3:$L$9996,2,FALSE),"")
),"")</f>
        <v>101</v>
      </c>
      <c r="AG85" t="str">
        <f>IF(AND(AF85&lt;&gt;"",ISNUMBER(AF85),NOT(ISNA(AF85))),VLOOKUP(AF85,'ESO zone constants'!$A$5:$D$10001,4,FALSE),"")</f>
        <v>Eastmarch</v>
      </c>
      <c r="AH85" s="42"/>
      <c r="AI85" s="41"/>
      <c r="AJ85" s="41"/>
      <c r="AK85" s="3" t="str">
        <f>IF(AND(G85&lt;&gt;"LIBSETS_SETTYPE_BATTLEGROUND",G85&lt;&gt;"LIBSETS_SETTYPE_SPECIAL"),IF(AL85&lt;&gt;"",VLOOKUP(AL85,'ESO zone constants'!$D$5:$H$4955,5,FALSE),""),"")</f>
        <v/>
      </c>
      <c r="AN85" s="41"/>
      <c r="AO85" s="41"/>
      <c r="AP85" s="3" t="str">
        <f>IF(AND(G85&lt;&gt;"LIBSETS_SETTYPE_BATTLEGROUND",G85&lt;&gt;"LIBSETS_SETTYPE_SPECIAL"),IF(AQ85&lt;&gt;"",VLOOKUP(AQ85,'ESO zone constants'!$D$5:$H$4955,5,FALSE),""),"")</f>
        <v/>
      </c>
      <c r="AS85" s="41"/>
      <c r="AT85" s="41"/>
      <c r="AU85" s="3" t="str">
        <f>IF(AND(G85&lt;&gt;"LIBSETS_SETTYPE_BATTLEGROUND",G85&lt;&gt;"LIBSETS_SETTYPE_SPECIAL"),IF(AV85&lt;&gt;"",VLOOKUP(AV85,'ESO zone constants'!$D$5:$H$4955,5,FALSE),""),"")</f>
        <v/>
      </c>
      <c r="AX85" s="41"/>
      <c r="AY85" s="41"/>
      <c r="AZ85" s="79" t="s">
        <v>2658</v>
      </c>
      <c r="BA85" s="79"/>
      <c r="BB85" s="79"/>
      <c r="BC85" s="79"/>
      <c r="BD85" s="21" t="str">
        <f t="shared" si="12"/>
        <v>[103] = {wayshrines={195,195,195,}, dlcId=DLC_BASE_GAME</v>
      </c>
      <c r="BE85" s="21" t="str">
        <f t="shared" si="13"/>
        <v>, zoneIds={449,101,101}, veteran=false</v>
      </c>
      <c r="BF85" s="21" t="str">
        <f t="shared" si="11"/>
        <v>, setType=LIBSETS_SETTYPE_DUNGEON</v>
      </c>
      <c r="BG85" s="21" t="str">
        <f t="shared" si="14"/>
        <v>, dropMechanic={LIBSETS_DROP_MECHANIC_GROUP_DUNGEON_BOSS,LIBSETS_DROP_MECHANIC_GROUP_DUNGEON_BOSS}</v>
      </c>
      <c r="BH85" s="21" t="str">
        <f t="shared" si="15"/>
        <v>}, --Magicka Furnace / Magickaschmiede   [Direfrost Keep, Eastmarch, Eastmarch]</v>
      </c>
    </row>
    <row r="86" spans="1:60" x14ac:dyDescent="0.25">
      <c r="A86" s="12">
        <v>104</v>
      </c>
      <c r="B86" t="s">
        <v>846</v>
      </c>
      <c r="C86" t="s">
        <v>847</v>
      </c>
      <c r="D86" s="3">
        <f t="shared" si="10"/>
        <v>104</v>
      </c>
      <c r="G86" s="8" t="s">
        <v>1473</v>
      </c>
      <c r="I86" t="s">
        <v>91</v>
      </c>
      <c r="J86" t="s">
        <v>91</v>
      </c>
      <c r="K86">
        <v>-1</v>
      </c>
      <c r="L86">
        <v>-1</v>
      </c>
      <c r="M86">
        <v>-1</v>
      </c>
      <c r="O86" s="62" t="s">
        <v>125</v>
      </c>
      <c r="Q86" s="3">
        <f>IF(AND(P86&lt;&gt;"",ISNUMBER(P86),NOT(ISNA(P86))),P86,IF(R86&lt;&gt;"",VLOOKUP(R86,'ESO zone constants'!$D$5:$H$10003,5,FALSE),""))</f>
        <v>181</v>
      </c>
      <c r="R86" t="str">
        <f>IF(AND(O86&lt;&gt;"",NOT(ISERROR(O86))),O86,
IF(AND(P86&lt;&gt;"",ISNUMBER(P86),P86&gt;0,NOT(ISNA(P86))),VLOOKUP(P86,'ESO zone constants'!$A$5:$D$10001,4,FALSE),
IF(AND(K86&lt;&gt;"",K86&gt;0,NOT(ISERROR(K86))),VLOOKUP(K86,'ESO dumped WayshrineInfo'!$K$3:$N$9996,4,FALSE),"")))</f>
        <v>Cyrodiil</v>
      </c>
      <c r="T86" s="19" t="str">
        <f>IF(AND(S86&lt;&gt;"",NOT(ISERROR(S86))),S86,IF(Q86&lt;&gt;"",IF(NOT(ISERROR(VLOOKUP(Q86,'ESO Dungeon constants'!$D$3:$H$9999,5,FALSE))),VLOOKUP(Q86,'ESO Dungeon constants'!$D$3:$I$9999,6,FALSE),VLOOKUP(Q86,'ESO zone constants'!$H$3:$K$9989,4,FALSE)),""))</f>
        <v>DLC_BASE_GAME</v>
      </c>
      <c r="U86" s="3" t="str">
        <f>IF(T86&lt;&gt;"",VLOOKUP(T86,'LibSets constants'!$B$4:$C$1012,2,FALSE),"")</f>
        <v>Included in base game</v>
      </c>
      <c r="V86" s="33" t="s">
        <v>2789</v>
      </c>
      <c r="W86" s="3" t="str">
        <f>IF(V86&lt;&gt;"",IF(V86&lt;&gt;"LIBSETS_DROP_MECHANIC_MONSTER_NAME",VLOOKUP(V86,'LibSets constants'!$I$4:$L$1012,3,FALSE),""),"")</f>
        <v>City Cropsford (quartermaster)</v>
      </c>
      <c r="X86" s="3" t="str">
        <f>IF(V86&lt;&gt;"",IF(V86&lt;&gt;"LIBSETS_DROP_MECHANIC_MONSTER_NAME",VLOOKUP(V86,'LibSets constants'!$I$4:$L$1012,4,FALSE),""),"")</f>
        <v>Stadt Erntefurt (Quartiermeister)</v>
      </c>
      <c r="Y86" s="62">
        <v>181</v>
      </c>
      <c r="Z86" s="3">
        <f>IF(AND(G86&lt;&gt;"LIBSETS_SETTYPE_BATTLEGROUND",G86&lt;&gt;"LIBSETS_SETTYPE_SPECIAL"),
IF(AND(Y86&lt;&gt;"",ISNUMBER(Y86),NOT(ISNA(Y86))),Y86,
   IF(AND(L86&lt;&gt;"",ISNUMBER(L86),L86&gt;0,NOT(ISNA(L86))),VLOOKUP(L86,'ESO dumped WayshrineInfo'!$K$3:$L$9996,2,FALSE),"")
),"")</f>
        <v>181</v>
      </c>
      <c r="AA86" t="str">
        <f>IF(AND(Z86&lt;&gt;"",ISNUMBER(Z86),NOT(ISNA(Z86))),VLOOKUP(Z86,'ESO zone constants'!$A$5:$D$10001,4,FALSE),"")</f>
        <v>Cyrodiil</v>
      </c>
      <c r="AB86" s="33" t="s">
        <v>3807</v>
      </c>
      <c r="AC86" s="3" t="str">
        <f>IF(AB86&lt;&gt;"",IF(AB86&lt;&gt;"LIBSETS_DROP_MECHANIC_MONSTER_NAME",VLOOKUP(AB86,'LibSets constants'!$I$4:$L$1012,3,FALSE),""),"")</f>
        <v>Cyrodiil board missions</v>
      </c>
      <c r="AD86" s="3" t="str">
        <f>IF(AB86&lt;&gt;"",IF(AB86&lt;&gt;"LIBSETS_DROP_MECHANIC_MONSTER_NAME",VLOOKUP(AB86,'LibSets constants'!$I$4:$L$1012,4,FALSE),""),"")</f>
        <v>Cyrodiil Auftragstafeln</v>
      </c>
      <c r="AE86" s="62">
        <v>181</v>
      </c>
      <c r="AF86" s="3">
        <f>IF(AND(G86&lt;&gt;"LIBSETS_SETTYPE_BATTLEGROUND",G86&lt;&gt;"LIBSETS_SETTYPE_SPECIAL"),
IF(AND(AE86&lt;&gt;"",ISNUMBER(AE86),NOT(ISNA(AE86))),AE86,
   IF(AND(M86&lt;&gt;"",ISNUMBER(M86),M86&gt;0,NOT(ISNA(M86))),VLOOKUP(M86,'ESO dumped WayshrineInfo'!$K$3:$L$9996,2,FALSE),"")
),"")</f>
        <v>181</v>
      </c>
      <c r="AG86" t="str">
        <f>IF(AND(AF86&lt;&gt;"",ISNUMBER(AF86),NOT(ISNA(AF86))),VLOOKUP(AF86,'ESO zone constants'!$A$5:$D$10001,4,FALSE),"")</f>
        <v>Cyrodiil</v>
      </c>
      <c r="AH86" s="33" t="s">
        <v>2784</v>
      </c>
      <c r="AI86" s="3" t="str">
        <f>IF(AH86&lt;&gt;"",IF(AH86&lt;&gt;"LIBSETS_DROP_MECHANIC_MONSTER_NAME",VLOOKUP(AH86,'LibSets constants'!$I$4:$L$1012,3,FALSE),""),"")</f>
        <v>Alliance points elite gear lockbox merchant, Cyrodiil</v>
      </c>
      <c r="AJ86" s="3" t="str">
        <f>IF(AH86&lt;&gt;"",IF(AH86&lt;&gt;"LIBSETS_DROP_MECHANIC_MONSTER_NAME",VLOOKUP(AH86,'LibSets constants'!$I$4:$L$1012,4,FALSE),""),"")</f>
        <v>Allianzpunkte Elite Gear Box Händler, Cyrodiil</v>
      </c>
      <c r="AK86" s="3">
        <f>IF(AND(G86&lt;&gt;"LIBSETS_SETTYPE_BATTLEGROUND",G86&lt;&gt;"LIBSETS_SETTYPE_SPECIAL"),IF(AL86&lt;&gt;"",VLOOKUP(AL86,'ESO zone constants'!$D$5:$H$4955,5,FALSE),""),"")</f>
        <v>181</v>
      </c>
      <c r="AL86" t="s">
        <v>125</v>
      </c>
      <c r="AM86" s="33" t="s">
        <v>3810</v>
      </c>
      <c r="AN86" s="3" t="str">
        <f>IF(AM86&lt;&gt;"",IF(AM86&lt;&gt;"LIBSETS_DROP_MECHANIC_MONSTER_NAME",VLOOKUP(AM86,'LibSets constants'!$I$4:$L$1012,3,FALSE),""),"")</f>
        <v>Cyrodiil: City Cheydinhal / Weynon Priory, Chorrol</v>
      </c>
      <c r="AO86" s="3" t="str">
        <f>IF(AM86&lt;&gt;"",IF(AM86&lt;&gt;"LIBSETS_DROP_MECHANIC_MONSTER_NAME",VLOOKUP(AM86,'LibSets constants'!$I$4:$L$1012,4,FALSE),""),"")</f>
        <v>Cyrodiil: Stadt Cheydinhal / Weynon Priorei, bei Chorrol</v>
      </c>
      <c r="AP86" s="3">
        <f>IF(AND(G86&lt;&gt;"LIBSETS_SETTYPE_BATTLEGROUND",G86&lt;&gt;"LIBSETS_SETTYPE_SPECIAL"),IF(AQ86&lt;&gt;"",VLOOKUP(AQ86,'ESO zone constants'!$D$5:$H$4955,5,FALSE),""),"")</f>
        <v>181</v>
      </c>
      <c r="AQ86" t="s">
        <v>125</v>
      </c>
      <c r="AR86" s="33" t="s">
        <v>1556</v>
      </c>
      <c r="AS86" s="3" t="str">
        <f>IF(AR86&lt;&gt;"",IF(AR86&lt;&gt;"LIBSETS_DROP_MECHANIC_MONSTER_NAME",VLOOKUP(AR86,'LibSets constants'!$I$4:$L$1012,3,FALSE),""),"")</f>
        <v>Delve bosses have a chance to drop a waist or feet.</v>
      </c>
      <c r="AT86" s="3" t="str">
        <f>IF(AR86&lt;&gt;"",IF(AR86&lt;&gt;"LIBSETS_DROP_MECHANIC_MONSTER_NAME",VLOOKUP(AR86,'LibSets constants'!$I$4:$L$1012,4,FALSE),""),"")</f>
        <v>Bosse in Gewölben haben die Chance, eine Taille oder Füße fallen zu lassen.</v>
      </c>
      <c r="AU86" s="3">
        <f>IF(AND(G86&lt;&gt;"LIBSETS_SETTYPE_BATTLEGROUND",G86&lt;&gt;"LIBSETS_SETTYPE_SPECIAL"),IF(AV86&lt;&gt;"",VLOOKUP(AV86,'ESO zone constants'!$D$5:$H$4955,5,FALSE),""),"")</f>
        <v>181</v>
      </c>
      <c r="AV86" t="s">
        <v>125</v>
      </c>
      <c r="AW86" s="33" t="s">
        <v>3282</v>
      </c>
      <c r="AX86" s="3" t="str">
        <f>IF(AW86&lt;&gt;"",IF(AW86&lt;&gt;"LIBSETS_DROP_MECHANIC_MONSTER_NAME",VLOOKUP(AW86,'LibSets constants'!$I$4:$L$1012,3,FALSE),""),"")</f>
        <v>Rewards of dolmen, harrowstorms or magical anomalies</v>
      </c>
      <c r="AY86" s="3" t="str">
        <f>IF(AW86&lt;&gt;"",IF(AW86&lt;&gt;"LIBSETS_DROP_MECHANIC_MONSTER_NAME",VLOOKUP(AW86,'LibSets constants'!$I$4:$L$1012,4,FALSE),""),"")</f>
        <v>Belohnung von Ankern, Gramstürmen oder Magischen Anomalien</v>
      </c>
      <c r="AZ86" s="79" t="s">
        <v>2658</v>
      </c>
      <c r="BA86" s="79"/>
      <c r="BB86" s="79"/>
      <c r="BC86" s="79"/>
      <c r="BD86" s="21" t="str">
        <f t="shared" si="12"/>
        <v>[104] = {wayshrines={-1,-1,-1,}, dlcId=DLC_BASE_GAME</v>
      </c>
      <c r="BE86" s="21" t="str">
        <f t="shared" si="13"/>
        <v>, zoneIds={181,181,181,181,181,181}, veteran=false</v>
      </c>
      <c r="BF86" s="21" t="str">
        <f t="shared" si="11"/>
        <v>, setType=LIBSETS_SETTYPE_CYRODIIL</v>
      </c>
      <c r="BG86" s="21" t="str">
        <f t="shared" si="14"/>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86" s="21" t="str">
        <f t="shared" si="15"/>
        <v>}, --Curse Eater / Fluchfresser   [Cyrodiil, Cyrodiil, Cyrodiil, Cyrodiil, Cyrodiil, Cyrodiil]</v>
      </c>
    </row>
    <row r="87" spans="1:60" x14ac:dyDescent="0.25">
      <c r="A87" s="12">
        <v>105</v>
      </c>
      <c r="B87" t="s">
        <v>848</v>
      </c>
      <c r="C87" t="s">
        <v>849</v>
      </c>
      <c r="D87" s="3">
        <f t="shared" si="10"/>
        <v>105</v>
      </c>
      <c r="G87" s="8" t="s">
        <v>1478</v>
      </c>
      <c r="I87" t="s">
        <v>91</v>
      </c>
      <c r="J87" t="s">
        <v>91</v>
      </c>
      <c r="K87">
        <v>121</v>
      </c>
      <c r="L87">
        <v>121</v>
      </c>
      <c r="M87">
        <v>121</v>
      </c>
      <c r="O87" s="62" t="s">
        <v>264</v>
      </c>
      <c r="Q87" s="3">
        <f>IF(AND(P87&lt;&gt;"",ISNUMBER(P87),NOT(ISNA(P87))),P87,IF(R87&lt;&gt;"",VLOOKUP(R87,'ESO zone constants'!$D$5:$H$10003,5,FALSE),""))</f>
        <v>381</v>
      </c>
      <c r="R87" t="str">
        <f>IF(AND(O87&lt;&gt;"",NOT(ISERROR(O87))),O87,
IF(AND(P87&lt;&gt;"",ISNUMBER(P87),P87&gt;0,NOT(ISNA(P87))),VLOOKUP(P87,'ESO zone constants'!$A$5:$D$10001,4,FALSE),
IF(AND(K87&lt;&gt;"",K87&gt;0,NOT(ISERROR(K87))),VLOOKUP(K87,'ESO dumped WayshrineInfo'!$K$3:$N$9996,4,FALSE),"")))</f>
        <v>Auridon</v>
      </c>
      <c r="T87" s="19" t="str">
        <f>IF(AND(S87&lt;&gt;"",NOT(ISERROR(S87))),S87,IF(Q87&lt;&gt;"",IF(NOT(ISERROR(VLOOKUP(Q87,'ESO Dungeon constants'!$D$3:$H$9999,5,FALSE))),VLOOKUP(Q87,'ESO Dungeon constants'!$D$3:$I$9999,6,FALSE),VLOOKUP(Q87,'ESO zone constants'!$H$3:$K$9989,4,FALSE)),""))</f>
        <v>DLC_BASE_GAME</v>
      </c>
      <c r="U87" s="3" t="str">
        <f>IF(T87&lt;&gt;"",VLOOKUP(T87,'LibSets constants'!$B$4:$C$1012,2,FALSE),"")</f>
        <v>Included in base game</v>
      </c>
      <c r="V87" s="33" t="s">
        <v>1556</v>
      </c>
      <c r="Y87" s="62"/>
      <c r="Z87" s="3">
        <f>IF(AND(G87&lt;&gt;"LIBSETS_SETTYPE_BATTLEGROUND",G87&lt;&gt;"LIBSETS_SETTYPE_SPECIAL"),
IF(AND(Y87&lt;&gt;"",ISNUMBER(Y87),NOT(ISNA(Y87))),Y87,
   IF(AND(L87&lt;&gt;"",ISNUMBER(L87),L87&gt;0,NOT(ISNA(L87))),VLOOKUP(L87,'ESO dumped WayshrineInfo'!$K$3:$L$9996,2,FALSE),"")
),"")</f>
        <v>381</v>
      </c>
      <c r="AA87" t="str">
        <f>IF(AND(Z87&lt;&gt;"",ISNUMBER(Z87),NOT(ISNA(Z87))),VLOOKUP(Z87,'ESO zone constants'!$A$5:$D$10001,4,FALSE),"")</f>
        <v>Auridon</v>
      </c>
      <c r="AB87" s="33" t="s">
        <v>1557</v>
      </c>
      <c r="AC87" s="41"/>
      <c r="AD87" s="41"/>
      <c r="AE87" s="41"/>
      <c r="AF87" s="3">
        <f>IF(AND(G87&lt;&gt;"LIBSETS_SETTYPE_BATTLEGROUND",G87&lt;&gt;"LIBSETS_SETTYPE_SPECIAL"),
IF(AND(AE87&lt;&gt;"",ISNUMBER(AE87),NOT(ISNA(AE87))),AE87,
   IF(AND(M87&lt;&gt;"",ISNUMBER(M87),M87&gt;0,NOT(ISNA(M87))),VLOOKUP(M87,'ESO dumped WayshrineInfo'!$K$3:$L$9996,2,FALSE),"")
),"")</f>
        <v>381</v>
      </c>
      <c r="AG87" t="str">
        <f>IF(AND(AF87&lt;&gt;"",ISNUMBER(AF87),NOT(ISNA(AF87))),VLOOKUP(AF87,'ESO zone constants'!$A$5:$D$10001,4,FALSE),"")</f>
        <v>Auridon</v>
      </c>
      <c r="AH87" s="42" t="s">
        <v>1558</v>
      </c>
      <c r="AI87" s="41"/>
      <c r="AJ87" s="41"/>
      <c r="AK87" s="3">
        <f>IF(AND(G87&lt;&gt;"LIBSETS_SETTYPE_BATTLEGROUND",G87&lt;&gt;"LIBSETS_SETTYPE_SPECIAL"),IF(AL87&lt;&gt;"",VLOOKUP(AL87,'ESO zone constants'!$D$5:$H$4955,5,FALSE),""),"")</f>
        <v>381</v>
      </c>
      <c r="AL87" t="s">
        <v>264</v>
      </c>
      <c r="AM87" s="33" t="s">
        <v>1559</v>
      </c>
      <c r="AN87" s="41"/>
      <c r="AO87" s="41"/>
      <c r="AP87" s="3" t="str">
        <f>IF(AND(G87&lt;&gt;"LIBSETS_SETTYPE_BATTLEGROUND",G87&lt;&gt;"LIBSETS_SETTYPE_SPECIAL"),IF(AQ87&lt;&gt;"",VLOOKUP(AQ87,'ESO zone constants'!$D$5:$H$4955,5,FALSE),""),"")</f>
        <v/>
      </c>
      <c r="AS87" s="41"/>
      <c r="AT87" s="41"/>
      <c r="AU87" s="3" t="str">
        <f>IF(AND(G87&lt;&gt;"LIBSETS_SETTYPE_BATTLEGROUND",G87&lt;&gt;"LIBSETS_SETTYPE_SPECIAL"),IF(AV87&lt;&gt;"",VLOOKUP(AV87,'ESO zone constants'!$D$5:$H$4955,5,FALSE),""),"")</f>
        <v/>
      </c>
      <c r="AX87" s="41"/>
      <c r="AY87" s="41"/>
      <c r="AZ87" s="79" t="s">
        <v>2658</v>
      </c>
      <c r="BA87" s="79"/>
      <c r="BB87" s="79"/>
      <c r="BC87" s="79"/>
      <c r="BD87" s="21" t="str">
        <f t="shared" si="12"/>
        <v>[105] = {wayshrines={121,121,121,}, dlcId=DLC_BASE_GAME</v>
      </c>
      <c r="BE87" s="21" t="str">
        <f t="shared" si="13"/>
        <v>, zoneIds={381,381,381,381}, veteran=false</v>
      </c>
      <c r="BF87" s="21" t="str">
        <f t="shared" si="11"/>
        <v>, setType=LIBSETS_SETTYPE_OVERLAND</v>
      </c>
      <c r="BG87" s="21" t="str">
        <f t="shared" si="14"/>
        <v>, dropMechanic={LIBSETS_DROP_MECHANIC_OVERLAND_BOSS_DELVE,LIBSETS_DROP_MECHANIC_OVERLAND_WORLDBOSS,LIBSETS_DROP_MECHANIC_OVERLAND_BOSS_PUBLIC_DUNGEON,LIBSETS_DROP_MECHANIC_OVERLAND_CHEST}</v>
      </c>
      <c r="BH87" s="21" t="str">
        <f t="shared" si="15"/>
        <v>}, --Twin Sisters / Zwillingsschwestern   [Auridon, Auridon, Auridon, Auridon]</v>
      </c>
    </row>
    <row r="88" spans="1:60" x14ac:dyDescent="0.25">
      <c r="A88" s="12">
        <v>106</v>
      </c>
      <c r="B88" t="s">
        <v>850</v>
      </c>
      <c r="C88" t="s">
        <v>2581</v>
      </c>
      <c r="D88" s="3">
        <f t="shared" si="10"/>
        <v>106</v>
      </c>
      <c r="G88" s="8" t="s">
        <v>1478</v>
      </c>
      <c r="I88" t="s">
        <v>91</v>
      </c>
      <c r="J88" t="s">
        <v>91</v>
      </c>
      <c r="K88">
        <v>143</v>
      </c>
      <c r="L88">
        <v>143</v>
      </c>
      <c r="M88">
        <v>143</v>
      </c>
      <c r="O88" s="62" t="s">
        <v>113</v>
      </c>
      <c r="Q88" s="3">
        <f>IF(AND(P88&lt;&gt;"",ISNUMBER(P88),NOT(ISNA(P88))),P88,IF(R88&lt;&gt;"",VLOOKUP(R88,'ESO zone constants'!$D$5:$H$10003,5,FALSE),""))</f>
        <v>108</v>
      </c>
      <c r="R88" t="str">
        <f>IF(AND(O88&lt;&gt;"",NOT(ISERROR(O88))),O88,
IF(AND(P88&lt;&gt;"",ISNUMBER(P88),P88&gt;0,NOT(ISNA(P88))),VLOOKUP(P88,'ESO zone constants'!$A$5:$D$10001,4,FALSE),
IF(AND(K88&lt;&gt;"",K88&gt;0,NOT(ISERROR(K88))),VLOOKUP(K88,'ESO dumped WayshrineInfo'!$K$3:$N$9996,4,FALSE),"")))</f>
        <v>Greenshade</v>
      </c>
      <c r="T88" s="19" t="str">
        <f>IF(AND(S88&lt;&gt;"",NOT(ISERROR(S88))),S88,IF(Q88&lt;&gt;"",IF(NOT(ISERROR(VLOOKUP(Q88,'ESO Dungeon constants'!$D$3:$H$9999,5,FALSE))),VLOOKUP(Q88,'ESO Dungeon constants'!$D$3:$I$9999,6,FALSE),VLOOKUP(Q88,'ESO zone constants'!$H$3:$K$9989,4,FALSE)),""))</f>
        <v>DLC_BASE_GAME</v>
      </c>
      <c r="U88" s="3" t="str">
        <f>IF(T88&lt;&gt;"",VLOOKUP(T88,'LibSets constants'!$B$4:$C$1012,2,FALSE),"")</f>
        <v>Included in base game</v>
      </c>
      <c r="V88" s="33" t="s">
        <v>1556</v>
      </c>
      <c r="Y88" s="62"/>
      <c r="Z88" s="3">
        <f>IF(AND(G88&lt;&gt;"LIBSETS_SETTYPE_BATTLEGROUND",G88&lt;&gt;"LIBSETS_SETTYPE_SPECIAL"),
IF(AND(Y88&lt;&gt;"",ISNUMBER(Y88),NOT(ISNA(Y88))),Y88,
   IF(AND(L88&lt;&gt;"",ISNUMBER(L88),L88&gt;0,NOT(ISNA(L88))),VLOOKUP(L88,'ESO dumped WayshrineInfo'!$K$3:$L$9996,2,FALSE),"")
),"")</f>
        <v>108</v>
      </c>
      <c r="AA88" t="str">
        <f>IF(AND(Z88&lt;&gt;"",ISNUMBER(Z88),NOT(ISNA(Z88))),VLOOKUP(Z88,'ESO zone constants'!$A$5:$D$10001,4,FALSE),"")</f>
        <v>Greenshade</v>
      </c>
      <c r="AB88" s="33" t="s">
        <v>1557</v>
      </c>
      <c r="AC88" s="41"/>
      <c r="AD88" s="41"/>
      <c r="AE88" s="41"/>
      <c r="AF88" s="3">
        <f>IF(AND(G88&lt;&gt;"LIBSETS_SETTYPE_BATTLEGROUND",G88&lt;&gt;"LIBSETS_SETTYPE_SPECIAL"),
IF(AND(AE88&lt;&gt;"",ISNUMBER(AE88),NOT(ISNA(AE88))),AE88,
   IF(AND(M88&lt;&gt;"",ISNUMBER(M88),M88&gt;0,NOT(ISNA(M88))),VLOOKUP(M88,'ESO dumped WayshrineInfo'!$K$3:$L$9996,2,FALSE),"")
),"")</f>
        <v>108</v>
      </c>
      <c r="AG88" t="str">
        <f>IF(AND(AF88&lt;&gt;"",ISNUMBER(AF88),NOT(ISNA(AF88))),VLOOKUP(AF88,'ESO zone constants'!$A$5:$D$10001,4,FALSE),"")</f>
        <v>Greenshade</v>
      </c>
      <c r="AH88" s="42" t="s">
        <v>1558</v>
      </c>
      <c r="AI88" s="41"/>
      <c r="AJ88" s="41"/>
      <c r="AK88" s="3">
        <f>IF(AND(G88&lt;&gt;"LIBSETS_SETTYPE_BATTLEGROUND",G88&lt;&gt;"LIBSETS_SETTYPE_SPECIAL"),IF(AL88&lt;&gt;"",VLOOKUP(AL88,'ESO zone constants'!$D$5:$H$4955,5,FALSE),""),"")</f>
        <v>108</v>
      </c>
      <c r="AL88" t="s">
        <v>113</v>
      </c>
      <c r="AM88" s="33" t="s">
        <v>1559</v>
      </c>
      <c r="AN88" s="41"/>
      <c r="AO88" s="41"/>
      <c r="AP88" s="3" t="str">
        <f>IF(AND(G88&lt;&gt;"LIBSETS_SETTYPE_BATTLEGROUND",G88&lt;&gt;"LIBSETS_SETTYPE_SPECIAL"),IF(AQ88&lt;&gt;"",VLOOKUP(AQ88,'ESO zone constants'!$D$5:$H$4955,5,FALSE),""),"")</f>
        <v/>
      </c>
      <c r="AS88" s="41"/>
      <c r="AT88" s="41"/>
      <c r="AU88" s="3" t="str">
        <f>IF(AND(G88&lt;&gt;"LIBSETS_SETTYPE_BATTLEGROUND",G88&lt;&gt;"LIBSETS_SETTYPE_SPECIAL"),IF(AV88&lt;&gt;"",VLOOKUP(AV88,'ESO zone constants'!$D$5:$H$4955,5,FALSE),""),"")</f>
        <v/>
      </c>
      <c r="AX88" s="41"/>
      <c r="AY88" s="41"/>
      <c r="AZ88" s="79" t="s">
        <v>2658</v>
      </c>
      <c r="BA88" s="79"/>
      <c r="BB88" s="79"/>
      <c r="BC88" s="79"/>
      <c r="BD88" s="21" t="str">
        <f t="shared" si="12"/>
        <v>[106] = {wayshrines={143,143,143,}, dlcId=DLC_BASE_GAME</v>
      </c>
      <c r="BE88" s="21" t="str">
        <f t="shared" si="13"/>
        <v>, zoneIds={108,108,108,108}, veteran=false</v>
      </c>
      <c r="BF88" s="21" t="str">
        <f t="shared" si="11"/>
        <v>, setType=LIBSETS_SETTYPE_OVERLAND</v>
      </c>
      <c r="BG88" s="21" t="str">
        <f t="shared" si="14"/>
        <v>, dropMechanic={LIBSETS_DROP_MECHANIC_OVERLAND_BOSS_DELVE,LIBSETS_DROP_MECHANIC_OVERLAND_WORLDBOSS,LIBSETS_DROP_MECHANIC_OVERLAND_BOSS_PUBLIC_DUNGEON,LIBSETS_DROP_MECHANIC_OVERLAND_CHEST}</v>
      </c>
      <c r="BH88" s="21" t="str">
        <f t="shared" si="15"/>
        <v>}, --Wilderqueen\'s Arch / Bogen der Wildkönigin   [Greenshade, Greenshade, Greenshade, Greenshade]</v>
      </c>
    </row>
    <row r="89" spans="1:60" x14ac:dyDescent="0.25">
      <c r="A89" s="12">
        <v>107</v>
      </c>
      <c r="B89" t="s">
        <v>851</v>
      </c>
      <c r="C89" t="s">
        <v>2582</v>
      </c>
      <c r="D89" s="3">
        <f t="shared" si="10"/>
        <v>107</v>
      </c>
      <c r="G89" s="8" t="s">
        <v>1478</v>
      </c>
      <c r="I89" t="s">
        <v>91</v>
      </c>
      <c r="J89" t="s">
        <v>91</v>
      </c>
      <c r="K89">
        <v>62</v>
      </c>
      <c r="L89">
        <v>62</v>
      </c>
      <c r="M89">
        <v>62</v>
      </c>
      <c r="O89" s="62" t="s">
        <v>103</v>
      </c>
      <c r="Q89" s="3">
        <f>IF(AND(P89&lt;&gt;"",ISNUMBER(P89),NOT(ISNA(P89))),P89,IF(R89&lt;&gt;"",VLOOKUP(R89,'ESO zone constants'!$D$5:$H$10003,5,FALSE),""))</f>
        <v>3</v>
      </c>
      <c r="R89" t="str">
        <f>IF(AND(O89&lt;&gt;"",NOT(ISERROR(O89))),O89,
IF(AND(P89&lt;&gt;"",ISNUMBER(P89),P89&gt;0,NOT(ISNA(P89))),VLOOKUP(P89,'ESO zone constants'!$A$5:$D$10001,4,FALSE),
IF(AND(K89&lt;&gt;"",K89&gt;0,NOT(ISERROR(K89))),VLOOKUP(K89,'ESO dumped WayshrineInfo'!$K$3:$N$9996,4,FALSE),"")))</f>
        <v>Glenumbra</v>
      </c>
      <c r="T89" s="19" t="str">
        <f>IF(AND(S89&lt;&gt;"",NOT(ISERROR(S89))),S89,IF(Q89&lt;&gt;"",IF(NOT(ISERROR(VLOOKUP(Q89,'ESO Dungeon constants'!$D$3:$H$9999,5,FALSE))),VLOOKUP(Q89,'ESO Dungeon constants'!$D$3:$I$9999,6,FALSE),VLOOKUP(Q89,'ESO zone constants'!$H$3:$K$9989,4,FALSE)),""))</f>
        <v>DLC_BASE_GAME</v>
      </c>
      <c r="U89" s="3" t="str">
        <f>IF(T89&lt;&gt;"",VLOOKUP(T89,'LibSets constants'!$B$4:$C$1012,2,FALSE),"")</f>
        <v>Included in base game</v>
      </c>
      <c r="V89" s="33" t="s">
        <v>1556</v>
      </c>
      <c r="W89" s="41"/>
      <c r="X89" s="41"/>
      <c r="Z89" s="3">
        <f>IF(AND(G89&lt;&gt;"LIBSETS_SETTYPE_BATTLEGROUND",G89&lt;&gt;"LIBSETS_SETTYPE_SPECIAL"),
IF(AND(Y89&lt;&gt;"",ISNUMBER(Y89),NOT(ISNA(Y89))),Y89,
   IF(AND(L89&lt;&gt;"",ISNUMBER(L89),L89&gt;0,NOT(ISNA(L89))),VLOOKUP(L89,'ESO dumped WayshrineInfo'!$K$3:$L$9996,2,FALSE),"")
),"")</f>
        <v>3</v>
      </c>
      <c r="AA89" t="str">
        <f>IF(AND(Z89&lt;&gt;"",ISNUMBER(Z89),NOT(ISNA(Z89))),VLOOKUP(Z89,'ESO zone constants'!$A$5:$D$10001,4,FALSE),"")</f>
        <v>Glenumbra</v>
      </c>
      <c r="AB89" s="33" t="s">
        <v>1557</v>
      </c>
      <c r="AC89" s="41"/>
      <c r="AD89" s="41"/>
      <c r="AE89" s="41"/>
      <c r="AF89" s="3">
        <f>IF(AND(G89&lt;&gt;"LIBSETS_SETTYPE_BATTLEGROUND",G89&lt;&gt;"LIBSETS_SETTYPE_SPECIAL"),
IF(AND(AE89&lt;&gt;"",ISNUMBER(AE89),NOT(ISNA(AE89))),AE89,
   IF(AND(M89&lt;&gt;"",ISNUMBER(M89),M89&gt;0,NOT(ISNA(M89))),VLOOKUP(M89,'ESO dumped WayshrineInfo'!$K$3:$L$9996,2,FALSE),"")
),"")</f>
        <v>3</v>
      </c>
      <c r="AG89" t="str">
        <f>IF(AND(AF89&lt;&gt;"",ISNUMBER(AF89),NOT(ISNA(AF89))),VLOOKUP(AF89,'ESO zone constants'!$A$5:$D$10001,4,FALSE),"")</f>
        <v>Glenumbra</v>
      </c>
      <c r="AH89" s="42" t="s">
        <v>1558</v>
      </c>
      <c r="AI89" s="41"/>
      <c r="AJ89" s="41"/>
      <c r="AK89" s="3">
        <f>IF(AND(G89&lt;&gt;"LIBSETS_SETTYPE_BATTLEGROUND",G89&lt;&gt;"LIBSETS_SETTYPE_SPECIAL"),IF(AL89&lt;&gt;"",VLOOKUP(AL89,'ESO zone constants'!$D$5:$H$4955,5,FALSE),""),"")</f>
        <v>3</v>
      </c>
      <c r="AL89" t="s">
        <v>103</v>
      </c>
      <c r="AM89" s="33" t="s">
        <v>1559</v>
      </c>
      <c r="AN89" s="41"/>
      <c r="AO89" s="41"/>
      <c r="AP89" s="3" t="str">
        <f>IF(AND(G89&lt;&gt;"LIBSETS_SETTYPE_BATTLEGROUND",G89&lt;&gt;"LIBSETS_SETTYPE_SPECIAL"),IF(AQ89&lt;&gt;"",VLOOKUP(AQ89,'ESO zone constants'!$D$5:$H$4955,5,FALSE),""),"")</f>
        <v/>
      </c>
      <c r="AS89" s="41"/>
      <c r="AT89" s="41"/>
      <c r="AU89" s="3" t="str">
        <f>IF(AND(G89&lt;&gt;"LIBSETS_SETTYPE_BATTLEGROUND",G89&lt;&gt;"LIBSETS_SETTYPE_SPECIAL"),IF(AV89&lt;&gt;"",VLOOKUP(AV89,'ESO zone constants'!$D$5:$H$4955,5,FALSE),""),"")</f>
        <v/>
      </c>
      <c r="AX89" s="41"/>
      <c r="AY89" s="41"/>
      <c r="AZ89" s="79" t="s">
        <v>2658</v>
      </c>
      <c r="BA89" s="79"/>
      <c r="BB89" s="79"/>
      <c r="BC89" s="79"/>
      <c r="BD89" s="21" t="str">
        <f t="shared" si="12"/>
        <v>[107] = {wayshrines={62,62,62,}, dlcId=DLC_BASE_GAME</v>
      </c>
      <c r="BE89" s="21" t="str">
        <f t="shared" si="13"/>
        <v>, zoneIds={3,3,3,3}, veteran=false</v>
      </c>
      <c r="BF89" s="21" t="str">
        <f t="shared" si="11"/>
        <v>, setType=LIBSETS_SETTYPE_OVERLAND</v>
      </c>
      <c r="BG89" s="21" t="str">
        <f t="shared" si="14"/>
        <v>, dropMechanic={LIBSETS_DROP_MECHANIC_OVERLAND_BOSS_DELVE,LIBSETS_DROP_MECHANIC_OVERLAND_WORLDBOSS,LIBSETS_DROP_MECHANIC_OVERLAND_BOSS_PUBLIC_DUNGEON,LIBSETS_DROP_MECHANIC_OVERLAND_CHEST}</v>
      </c>
      <c r="BH89" s="21" t="str">
        <f t="shared" si="15"/>
        <v>}, --Wyrd Tree\'s Blessing / Segen des Wyrdbaums   [Glenumbra, Glenumbra, Glenumbra, Glenumbra]</v>
      </c>
    </row>
    <row r="90" spans="1:60" x14ac:dyDescent="0.25">
      <c r="A90" s="12">
        <v>108</v>
      </c>
      <c r="B90" t="s">
        <v>852</v>
      </c>
      <c r="C90" t="s">
        <v>853</v>
      </c>
      <c r="D90" s="3">
        <f t="shared" si="10"/>
        <v>108</v>
      </c>
      <c r="G90" s="8" t="s">
        <v>1473</v>
      </c>
      <c r="I90" t="s">
        <v>91</v>
      </c>
      <c r="J90" t="s">
        <v>91</v>
      </c>
      <c r="K90">
        <v>-1</v>
      </c>
      <c r="L90">
        <v>-1</v>
      </c>
      <c r="M90">
        <v>-1</v>
      </c>
      <c r="O90" s="62" t="s">
        <v>125</v>
      </c>
      <c r="Q90" s="3">
        <f>IF(AND(P90&lt;&gt;"",ISNUMBER(P90),NOT(ISNA(P90))),P90,IF(R90&lt;&gt;"",VLOOKUP(R90,'ESO zone constants'!$D$5:$H$10003,5,FALSE),""))</f>
        <v>181</v>
      </c>
      <c r="R90" t="str">
        <f>IF(AND(O90&lt;&gt;"",NOT(ISERROR(O90))),O90,
IF(AND(P90&lt;&gt;"",ISNUMBER(P90),P90&gt;0,NOT(ISNA(P90))),VLOOKUP(P90,'ESO zone constants'!$A$5:$D$10001,4,FALSE),
IF(AND(K90&lt;&gt;"",K90&gt;0,NOT(ISERROR(K90))),VLOOKUP(K90,'ESO dumped WayshrineInfo'!$K$3:$N$9996,4,FALSE),"")))</f>
        <v>Cyrodiil</v>
      </c>
      <c r="T90" s="19" t="str">
        <f>IF(AND(S90&lt;&gt;"",NOT(ISERROR(S90))),S90,IF(Q90&lt;&gt;"",IF(NOT(ISERROR(VLOOKUP(Q90,'ESO Dungeon constants'!$D$3:$H$9999,5,FALSE))),VLOOKUP(Q90,'ESO Dungeon constants'!$D$3:$I$9999,6,FALSE),VLOOKUP(Q90,'ESO zone constants'!$H$3:$K$9989,4,FALSE)),""))</f>
        <v>DLC_BASE_GAME</v>
      </c>
      <c r="U90" s="3" t="str">
        <f>IF(T90&lt;&gt;"",VLOOKUP(T90,'LibSets constants'!$B$4:$C$1012,2,FALSE),"")</f>
        <v>Included in base game</v>
      </c>
      <c r="V90" s="33" t="s">
        <v>1531</v>
      </c>
      <c r="W90" s="3" t="str">
        <f>IF(V90&lt;&gt;"",IF(V90&lt;&gt;"LIBSETS_DROP_MECHANIC_MONSTER_NAME",VLOOKUP(V90,'LibSets constants'!$I$4:$L$1012,3,FALSE),""),"")</f>
        <v>City Vlastarus (quartermaster)</v>
      </c>
      <c r="X90" s="3" t="str">
        <f>IF(V90&lt;&gt;"",IF(V90&lt;&gt;"LIBSETS_DROP_MECHANIC_MONSTER_NAME",VLOOKUP(V90,'LibSets constants'!$I$4:$L$1012,4,FALSE),""),"")</f>
        <v>Stadt Vlastarus (Quartiermeister)</v>
      </c>
      <c r="Y90" s="62">
        <v>181</v>
      </c>
      <c r="Z90" s="3">
        <f>IF(AND(G90&lt;&gt;"LIBSETS_SETTYPE_BATTLEGROUND",G90&lt;&gt;"LIBSETS_SETTYPE_SPECIAL"),
IF(AND(Y90&lt;&gt;"",ISNUMBER(Y90),NOT(ISNA(Y90))),Y90,
   IF(AND(L90&lt;&gt;"",ISNUMBER(L90),L90&gt;0,NOT(ISNA(L90))),VLOOKUP(L90,'ESO dumped WayshrineInfo'!$K$3:$L$9996,2,FALSE),"")
),"")</f>
        <v>181</v>
      </c>
      <c r="AA90" t="str">
        <f>IF(AND(Z90&lt;&gt;"",ISNUMBER(Z90),NOT(ISNA(Z90))),VLOOKUP(Z90,'ESO zone constants'!$A$5:$D$10001,4,FALSE),"")</f>
        <v>Cyrodiil</v>
      </c>
      <c r="AB90" s="33" t="s">
        <v>3807</v>
      </c>
      <c r="AC90" s="3" t="str">
        <f>IF(AB90&lt;&gt;"",IF(AB90&lt;&gt;"LIBSETS_DROP_MECHANIC_MONSTER_NAME",VLOOKUP(AB90,'LibSets constants'!$I$4:$L$1012,3,FALSE),""),"")</f>
        <v>Cyrodiil board missions</v>
      </c>
      <c r="AD90" s="3" t="str">
        <f>IF(AB90&lt;&gt;"",IF(AB90&lt;&gt;"LIBSETS_DROP_MECHANIC_MONSTER_NAME",VLOOKUP(AB90,'LibSets constants'!$I$4:$L$1012,4,FALSE),""),"")</f>
        <v>Cyrodiil Auftragstafeln</v>
      </c>
      <c r="AE90" s="62">
        <v>181</v>
      </c>
      <c r="AF90" s="3">
        <f>IF(AND(G90&lt;&gt;"LIBSETS_SETTYPE_BATTLEGROUND",G90&lt;&gt;"LIBSETS_SETTYPE_SPECIAL"),
IF(AND(AE90&lt;&gt;"",ISNUMBER(AE90),NOT(ISNA(AE90))),AE90,
   IF(AND(M90&lt;&gt;"",ISNUMBER(M90),M90&gt;0,NOT(ISNA(M90))),VLOOKUP(M90,'ESO dumped WayshrineInfo'!$K$3:$L$9996,2,FALSE),"")
),"")</f>
        <v>181</v>
      </c>
      <c r="AG90" t="str">
        <f>IF(AND(AF90&lt;&gt;"",ISNUMBER(AF90),NOT(ISNA(AF90))),VLOOKUP(AF90,'ESO zone constants'!$A$5:$D$10001,4,FALSE),"")</f>
        <v>Cyrodiil</v>
      </c>
      <c r="AH90" s="33" t="s">
        <v>2784</v>
      </c>
      <c r="AI90" s="3" t="str">
        <f>IF(AH90&lt;&gt;"",IF(AH90&lt;&gt;"LIBSETS_DROP_MECHANIC_MONSTER_NAME",VLOOKUP(AH90,'LibSets constants'!$I$4:$L$1012,3,FALSE),""),"")</f>
        <v>Alliance points elite gear lockbox merchant, Cyrodiil</v>
      </c>
      <c r="AJ90" s="3" t="str">
        <f>IF(AH90&lt;&gt;"",IF(AH90&lt;&gt;"LIBSETS_DROP_MECHANIC_MONSTER_NAME",VLOOKUP(AH90,'LibSets constants'!$I$4:$L$1012,4,FALSE),""),"")</f>
        <v>Allianzpunkte Elite Gear Box Händler, Cyrodiil</v>
      </c>
      <c r="AK90" s="3">
        <f>IF(AND(G90&lt;&gt;"LIBSETS_SETTYPE_BATTLEGROUND",G90&lt;&gt;"LIBSETS_SETTYPE_SPECIAL"),IF(AL90&lt;&gt;"",VLOOKUP(AL90,'ESO zone constants'!$D$5:$H$4955,5,FALSE),""),"")</f>
        <v>181</v>
      </c>
      <c r="AL90" t="s">
        <v>125</v>
      </c>
      <c r="AM90" s="33" t="s">
        <v>3810</v>
      </c>
      <c r="AN90" s="3" t="str">
        <f>IF(AM90&lt;&gt;"",IF(AM90&lt;&gt;"LIBSETS_DROP_MECHANIC_MONSTER_NAME",VLOOKUP(AM90,'LibSets constants'!$I$4:$L$1012,3,FALSE),""),"")</f>
        <v>Cyrodiil: City Cheydinhal / Weynon Priory, Chorrol</v>
      </c>
      <c r="AO90" s="3" t="str">
        <f>IF(AM90&lt;&gt;"",IF(AM90&lt;&gt;"LIBSETS_DROP_MECHANIC_MONSTER_NAME",VLOOKUP(AM90,'LibSets constants'!$I$4:$L$1012,4,FALSE),""),"")</f>
        <v>Cyrodiil: Stadt Cheydinhal / Weynon Priorei, bei Chorrol</v>
      </c>
      <c r="AP90" s="3">
        <f>IF(AND(G90&lt;&gt;"LIBSETS_SETTYPE_BATTLEGROUND",G90&lt;&gt;"LIBSETS_SETTYPE_SPECIAL"),IF(AQ90&lt;&gt;"",VLOOKUP(AQ90,'ESO zone constants'!$D$5:$H$4955,5,FALSE),""),"")</f>
        <v>181</v>
      </c>
      <c r="AQ90" t="s">
        <v>125</v>
      </c>
      <c r="AR90" s="33" t="s">
        <v>1556</v>
      </c>
      <c r="AS90" s="3" t="str">
        <f>IF(AR90&lt;&gt;"",IF(AR90&lt;&gt;"LIBSETS_DROP_MECHANIC_MONSTER_NAME",VLOOKUP(AR90,'LibSets constants'!$I$4:$L$1012,3,FALSE),""),"")</f>
        <v>Delve bosses have a chance to drop a waist or feet.</v>
      </c>
      <c r="AT90" s="3" t="str">
        <f>IF(AR90&lt;&gt;"",IF(AR90&lt;&gt;"LIBSETS_DROP_MECHANIC_MONSTER_NAME",VLOOKUP(AR90,'LibSets constants'!$I$4:$L$1012,4,FALSE),""),"")</f>
        <v>Bosse in Gewölben haben die Chance, eine Taille oder Füße fallen zu lassen.</v>
      </c>
      <c r="AU90" s="3">
        <f>IF(AND(G90&lt;&gt;"LIBSETS_SETTYPE_BATTLEGROUND",G90&lt;&gt;"LIBSETS_SETTYPE_SPECIAL"),IF(AV90&lt;&gt;"",VLOOKUP(AV90,'ESO zone constants'!$D$5:$H$4955,5,FALSE),""),"")</f>
        <v>181</v>
      </c>
      <c r="AV90" t="s">
        <v>125</v>
      </c>
      <c r="AW90" s="33" t="s">
        <v>3282</v>
      </c>
      <c r="AX90" s="3" t="str">
        <f>IF(AW90&lt;&gt;"",IF(AW90&lt;&gt;"LIBSETS_DROP_MECHANIC_MONSTER_NAME",VLOOKUP(AW90,'LibSets constants'!$I$4:$L$1012,3,FALSE),""),"")</f>
        <v>Rewards of dolmen, harrowstorms or magical anomalies</v>
      </c>
      <c r="AY90" s="3" t="str">
        <f>IF(AW90&lt;&gt;"",IF(AW90&lt;&gt;"LIBSETS_DROP_MECHANIC_MONSTER_NAME",VLOOKUP(AW90,'LibSets constants'!$I$4:$L$1012,4,FALSE),""),"")</f>
        <v>Belohnung von Ankern, Gramstürmen oder Magischen Anomalien</v>
      </c>
      <c r="AZ90" s="79" t="s">
        <v>2658</v>
      </c>
      <c r="BA90" s="79"/>
      <c r="BB90" s="79"/>
      <c r="BC90" s="79"/>
      <c r="BD90" s="21" t="str">
        <f t="shared" si="12"/>
        <v>[108] = {wayshrines={-1,-1,-1,}, dlcId=DLC_BASE_GAME</v>
      </c>
      <c r="BE90" s="21" t="str">
        <f t="shared" si="13"/>
        <v>, zoneIds={181,181,181,181,181,181}, veteran=false</v>
      </c>
      <c r="BF90" s="21" t="str">
        <f t="shared" si="11"/>
        <v>, setType=LIBSETS_SETTYPE_CYRODIIL</v>
      </c>
      <c r="BG90" s="21" t="str">
        <f t="shared" si="14"/>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0" s="21" t="str">
        <f t="shared" si="15"/>
        <v>}, --Ravager / Verwüster   [Cyrodiil, Cyrodiil, Cyrodiil, Cyrodiil, Cyrodiil, Cyrodiil]</v>
      </c>
    </row>
    <row r="91" spans="1:60" s="28" customFormat="1" x14ac:dyDescent="0.25">
      <c r="A91" s="12">
        <v>109</v>
      </c>
      <c r="B91" t="s">
        <v>854</v>
      </c>
      <c r="C91" t="s">
        <v>855</v>
      </c>
      <c r="D91" s="3">
        <f t="shared" si="10"/>
        <v>109</v>
      </c>
      <c r="E91"/>
      <c r="F91"/>
      <c r="G91" s="8" t="s">
        <v>1473</v>
      </c>
      <c r="H91"/>
      <c r="I91" t="s">
        <v>91</v>
      </c>
      <c r="J91" t="s">
        <v>91</v>
      </c>
      <c r="K91">
        <v>-1</v>
      </c>
      <c r="L91">
        <v>-1</v>
      </c>
      <c r="M91">
        <v>-1</v>
      </c>
      <c r="N91"/>
      <c r="O91" s="62" t="s">
        <v>125</v>
      </c>
      <c r="P91" s="62"/>
      <c r="Q91" s="3">
        <f>IF(AND(P91&lt;&gt;"",ISNUMBER(P91),NOT(ISNA(P91))),P91,IF(R91&lt;&gt;"",VLOOKUP(R91,'ESO zone constants'!$D$5:$H$10003,5,FALSE),""))</f>
        <v>181</v>
      </c>
      <c r="R91" t="str">
        <f>IF(AND(O91&lt;&gt;"",NOT(ISERROR(O91))),O91,
IF(AND(P91&lt;&gt;"",ISNUMBER(P91),P91&gt;0,NOT(ISNA(P91))),VLOOKUP(P91,'ESO zone constants'!$A$5:$D$10001,4,FALSE),
IF(AND(K91&lt;&gt;"",K91&gt;0,NOT(ISERROR(K91))),VLOOKUP(K91,'ESO dumped WayshrineInfo'!$K$3:$N$9996,4,FALSE),"")))</f>
        <v>Cyrodiil</v>
      </c>
      <c r="S91" s="62"/>
      <c r="T91" s="19" t="str">
        <f>IF(AND(S91&lt;&gt;"",NOT(ISERROR(S91))),S91,IF(Q91&lt;&gt;"",IF(NOT(ISERROR(VLOOKUP(Q91,'ESO Dungeon constants'!$D$3:$H$9999,5,FALSE))),VLOOKUP(Q91,'ESO Dungeon constants'!$D$3:$I$9999,6,FALSE),VLOOKUP(Q91,'ESO zone constants'!$H$3:$K$9989,4,FALSE)),""))</f>
        <v>DLC_BASE_GAME</v>
      </c>
      <c r="U91" s="3" t="str">
        <f>IF(T91&lt;&gt;"",VLOOKUP(T91,'LibSets constants'!$B$4:$C$1012,2,FALSE),"")</f>
        <v>Included in base game</v>
      </c>
      <c r="V91" s="33" t="s">
        <v>2789</v>
      </c>
      <c r="W91" s="3" t="str">
        <f>IF(V91&lt;&gt;"",IF(V91&lt;&gt;"LIBSETS_DROP_MECHANIC_MONSTER_NAME",VLOOKUP(V91,'LibSets constants'!$I$4:$L$1012,3,FALSE),""),"")</f>
        <v>City Cropsford (quartermaster)</v>
      </c>
      <c r="X91" s="3" t="str">
        <f>IF(V91&lt;&gt;"",IF(V91&lt;&gt;"LIBSETS_DROP_MECHANIC_MONSTER_NAME",VLOOKUP(V91,'LibSets constants'!$I$4:$L$1012,4,FALSE),""),"")</f>
        <v>Stadt Erntefurt (Quartiermeister)</v>
      </c>
      <c r="Y91" s="62">
        <v>181</v>
      </c>
      <c r="Z91" s="3">
        <f>IF(AND(G91&lt;&gt;"LIBSETS_SETTYPE_BATTLEGROUND",G91&lt;&gt;"LIBSETS_SETTYPE_SPECIAL"),
IF(AND(Y91&lt;&gt;"",ISNUMBER(Y91),NOT(ISNA(Y91))),Y91,
   IF(AND(L91&lt;&gt;"",ISNUMBER(L91),L91&gt;0,NOT(ISNA(L91))),VLOOKUP(L91,'ESO dumped WayshrineInfo'!$K$3:$L$9996,2,FALSE),"")
),"")</f>
        <v>181</v>
      </c>
      <c r="AA91" t="str">
        <f>IF(AND(Z91&lt;&gt;"",ISNUMBER(Z91),NOT(ISNA(Z91))),VLOOKUP(Z91,'ESO zone constants'!$A$5:$D$10001,4,FALSE),"")</f>
        <v>Cyrodiil</v>
      </c>
      <c r="AB91" s="33" t="s">
        <v>3807</v>
      </c>
      <c r="AC91" s="41" t="str">
        <f>IF(AB91&lt;&gt;"",IF(AB91&lt;&gt;"LIBSETS_DROP_MECHANIC_MONSTER_NAME",VLOOKUP(AB91,'LibSets constants'!$I$4:$L$1012,3,FALSE),""),"")</f>
        <v>Cyrodiil board missions</v>
      </c>
      <c r="AD91" s="41" t="str">
        <f>IF(AB91&lt;&gt;"",IF(AB91&lt;&gt;"LIBSETS_DROP_MECHANIC_MONSTER_NAME",VLOOKUP(AB91,'LibSets constants'!$I$4:$L$1012,4,FALSE),""),"")</f>
        <v>Cyrodiil Auftragstafeln</v>
      </c>
      <c r="AE91" s="62">
        <v>181</v>
      </c>
      <c r="AF91" s="3">
        <f>IF(AND(G91&lt;&gt;"LIBSETS_SETTYPE_BATTLEGROUND",G91&lt;&gt;"LIBSETS_SETTYPE_SPECIAL"),
IF(AND(AE91&lt;&gt;"",ISNUMBER(AE91),NOT(ISNA(AE91))),AE91,
   IF(AND(M91&lt;&gt;"",ISNUMBER(M91),M91&gt;0,NOT(ISNA(M91))),VLOOKUP(M91,'ESO dumped WayshrineInfo'!$K$3:$L$9996,2,FALSE),"")
),"")</f>
        <v>181</v>
      </c>
      <c r="AG91" t="str">
        <f>IF(AND(AF91&lt;&gt;"",ISNUMBER(AF91),NOT(ISNA(AF91))),VLOOKUP(AF91,'ESO zone constants'!$A$5:$D$10001,4,FALSE),"")</f>
        <v>Cyrodiil</v>
      </c>
      <c r="AH91" s="33" t="s">
        <v>2784</v>
      </c>
      <c r="AI91" s="3" t="str">
        <f>IF(AH91&lt;&gt;"",IF(AH91&lt;&gt;"LIBSETS_DROP_MECHANIC_MONSTER_NAME",VLOOKUP(AH91,'LibSets constants'!$I$4:$L$1012,3,FALSE),""),"")</f>
        <v>Alliance points elite gear lockbox merchant, Cyrodiil</v>
      </c>
      <c r="AJ91" s="3" t="str">
        <f>IF(AH91&lt;&gt;"",IF(AH91&lt;&gt;"LIBSETS_DROP_MECHANIC_MONSTER_NAME",VLOOKUP(AH91,'LibSets constants'!$I$4:$L$1012,4,FALSE),""),"")</f>
        <v>Allianzpunkte Elite Gear Box Händler, Cyrodiil</v>
      </c>
      <c r="AK91" s="3">
        <f>IF(AND(G91&lt;&gt;"LIBSETS_SETTYPE_BATTLEGROUND",G91&lt;&gt;"LIBSETS_SETTYPE_SPECIAL"),IF(AL91&lt;&gt;"",VLOOKUP(AL91,'ESO zone constants'!$D$5:$H$4955,5,FALSE),""),"")</f>
        <v>181</v>
      </c>
      <c r="AL91" t="s">
        <v>125</v>
      </c>
      <c r="AM91" s="33" t="s">
        <v>3810</v>
      </c>
      <c r="AN91" s="3" t="str">
        <f>IF(AM91&lt;&gt;"",IF(AM91&lt;&gt;"LIBSETS_DROP_MECHANIC_MONSTER_NAME",VLOOKUP(AM91,'LibSets constants'!$I$4:$L$1012,3,FALSE),""),"")</f>
        <v>Cyrodiil: City Cheydinhal / Weynon Priory, Chorrol</v>
      </c>
      <c r="AO91" s="3" t="str">
        <f>IF(AM91&lt;&gt;"",IF(AM91&lt;&gt;"LIBSETS_DROP_MECHANIC_MONSTER_NAME",VLOOKUP(AM91,'LibSets constants'!$I$4:$L$1012,4,FALSE),""),"")</f>
        <v>Cyrodiil: Stadt Cheydinhal / Weynon Priorei, bei Chorrol</v>
      </c>
      <c r="AP91" s="3">
        <f>IF(AND(G91&lt;&gt;"LIBSETS_SETTYPE_BATTLEGROUND",G91&lt;&gt;"LIBSETS_SETTYPE_SPECIAL"),IF(AQ91&lt;&gt;"",VLOOKUP(AQ91,'ESO zone constants'!$D$5:$H$4955,5,FALSE),""),"")</f>
        <v>181</v>
      </c>
      <c r="AQ91" t="s">
        <v>125</v>
      </c>
      <c r="AR91" s="33" t="s">
        <v>1556</v>
      </c>
      <c r="AS91" s="3" t="str">
        <f>IF(AR91&lt;&gt;"",IF(AR91&lt;&gt;"LIBSETS_DROP_MECHANIC_MONSTER_NAME",VLOOKUP(AR91,'LibSets constants'!$I$4:$L$1012,3,FALSE),""),"")</f>
        <v>Delve bosses have a chance to drop a waist or feet.</v>
      </c>
      <c r="AT91" s="3" t="str">
        <f>IF(AR91&lt;&gt;"",IF(AR91&lt;&gt;"LIBSETS_DROP_MECHANIC_MONSTER_NAME",VLOOKUP(AR91,'LibSets constants'!$I$4:$L$1012,4,FALSE),""),"")</f>
        <v>Bosse in Gewölben haben die Chance, eine Taille oder Füße fallen zu lassen.</v>
      </c>
      <c r="AU91" s="3">
        <f>IF(AND(G91&lt;&gt;"LIBSETS_SETTYPE_BATTLEGROUND",G91&lt;&gt;"LIBSETS_SETTYPE_SPECIAL"),IF(AV91&lt;&gt;"",VLOOKUP(AV91,'ESO zone constants'!$D$5:$H$4955,5,FALSE),""),"")</f>
        <v>181</v>
      </c>
      <c r="AV91" t="s">
        <v>125</v>
      </c>
      <c r="AW91" s="33" t="s">
        <v>3282</v>
      </c>
      <c r="AX91" s="3" t="str">
        <f>IF(AW91&lt;&gt;"",IF(AW91&lt;&gt;"LIBSETS_DROP_MECHANIC_MONSTER_NAME",VLOOKUP(AW91,'LibSets constants'!$I$4:$L$1012,3,FALSE),""),"")</f>
        <v>Rewards of dolmen, harrowstorms or magical anomalies</v>
      </c>
      <c r="AY91" s="3" t="str">
        <f>IF(AW91&lt;&gt;"",IF(AW91&lt;&gt;"LIBSETS_DROP_MECHANIC_MONSTER_NAME",VLOOKUP(AW91,'LibSets constants'!$I$4:$L$1012,4,FALSE),""),"")</f>
        <v>Belohnung von Ankern, Gramstürmen oder Magischen Anomalien</v>
      </c>
      <c r="AZ91" s="79" t="s">
        <v>2658</v>
      </c>
      <c r="BA91" s="79"/>
      <c r="BB91" s="79"/>
      <c r="BC91" s="79"/>
      <c r="BD91" s="21" t="str">
        <f t="shared" si="12"/>
        <v>[109] = {wayshrines={-1,-1,-1,}, dlcId=DLC_BASE_GAME</v>
      </c>
      <c r="BE91" s="21" t="str">
        <f t="shared" si="13"/>
        <v>, zoneIds={181,181,181,181,181,181}, veteran=false</v>
      </c>
      <c r="BF91" s="21" t="str">
        <f t="shared" si="11"/>
        <v>, setType=LIBSETS_SETTYPE_CYRODIIL</v>
      </c>
      <c r="BG91" s="21" t="str">
        <f t="shared" si="14"/>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1" s="21" t="str">
        <f t="shared" si="15"/>
        <v>}, --Light of Cyrodiil / Licht von Cyrodiil   [Cyrodiil, Cyrodiil, Cyrodiil, Cyrodiil, Cyrodiil, Cyrodiil]</v>
      </c>
    </row>
    <row r="92" spans="1:60" x14ac:dyDescent="0.25">
      <c r="A92" s="12">
        <v>110</v>
      </c>
      <c r="B92" t="s">
        <v>856</v>
      </c>
      <c r="C92" t="s">
        <v>857</v>
      </c>
      <c r="D92" s="3">
        <f t="shared" si="10"/>
        <v>110</v>
      </c>
      <c r="G92" s="8" t="s">
        <v>1475</v>
      </c>
      <c r="I92" t="s">
        <v>91</v>
      </c>
      <c r="J92" t="s">
        <v>91</v>
      </c>
      <c r="K92">
        <v>194</v>
      </c>
      <c r="L92">
        <v>194</v>
      </c>
      <c r="M92">
        <v>194</v>
      </c>
      <c r="O92" s="62" t="s">
        <v>96</v>
      </c>
      <c r="Q92" s="3">
        <f>IF(AND(P92&lt;&gt;"",ISNUMBER(P92),NOT(ISNA(P92))),P92,IF(R92&lt;&gt;"",VLOOKUP(R92,'ESO zone constants'!$D$5:$H$10003,5,FALSE),""))</f>
        <v>380</v>
      </c>
      <c r="R92" t="str">
        <f>IF(AND(O92&lt;&gt;"",NOT(ISERROR(O92))),O92,
IF(AND(P92&lt;&gt;"",ISNUMBER(P92),P92&gt;0,NOT(ISNA(P92))),VLOOKUP(P92,'ESO zone constants'!$A$5:$D$10001,4,FALSE),
IF(AND(K92&lt;&gt;"",K92&gt;0,NOT(ISERROR(K92))),VLOOKUP(K92,'ESO dumped WayshrineInfo'!$K$3:$N$9996,4,FALSE),"")))</f>
        <v>The Banished Cells I</v>
      </c>
      <c r="T92" s="19" t="str">
        <f>IF(AND(S92&lt;&gt;"",NOT(ISERROR(S92))),S92,IF(Q92&lt;&gt;"",IF(NOT(ISERROR(VLOOKUP(Q92,'ESO Dungeon constants'!$D$3:$H$9999,5,FALSE))),VLOOKUP(Q92,'ESO Dungeon constants'!$D$3:$I$9999,6,FALSE),VLOOKUP(Q92,'ESO zone constants'!$H$3:$K$9989,4,FALSE)),""))</f>
        <v>DLC_BASE_GAME</v>
      </c>
      <c r="U92" s="3" t="str">
        <f>IF(T92&lt;&gt;"",VLOOKUP(T92,'LibSets constants'!$B$4:$C$1012,2,FALSE),"")</f>
        <v>Included in base game</v>
      </c>
      <c r="V92" s="33" t="s">
        <v>3332</v>
      </c>
      <c r="Y92" s="62">
        <v>935</v>
      </c>
      <c r="Z92" s="3">
        <f>IF(AND(G92&lt;&gt;"LIBSETS_SETTYPE_BATTLEGROUND",G92&lt;&gt;"LIBSETS_SETTYPE_SPECIAL"),
IF(AND(Y92&lt;&gt;"",ISNUMBER(Y92),NOT(ISNA(Y92))),Y92,
   IF(AND(L92&lt;&gt;"",ISNUMBER(L92),L92&gt;0,NOT(ISNA(L92))),VLOOKUP(L92,'ESO dumped WayshrineInfo'!$K$3:$L$9996,2,FALSE),"")
),"")</f>
        <v>935</v>
      </c>
      <c r="AA92" t="str">
        <f>IF(AND(Z92&lt;&gt;"",ISNUMBER(Z92),NOT(ISNA(Z92))),VLOOKUP(Z92,'ESO zone constants'!$A$5:$D$10001,4,FALSE),"")</f>
        <v>The Banished Cells II</v>
      </c>
      <c r="AB92" s="33" t="s">
        <v>3332</v>
      </c>
      <c r="AC92" s="41"/>
      <c r="AD92" s="41"/>
      <c r="AE92" s="41"/>
      <c r="AF92" s="3">
        <f>IF(AND(G92&lt;&gt;"LIBSETS_SETTYPE_BATTLEGROUND",G92&lt;&gt;"LIBSETS_SETTYPE_SPECIAL"),
IF(AND(AE92&lt;&gt;"",ISNUMBER(AE92),NOT(ISNA(AE92))),AE92,
   IF(AND(M92&lt;&gt;"",ISNUMBER(M92),M92&gt;0,NOT(ISNA(M92))),VLOOKUP(M92,'ESO dumped WayshrineInfo'!$K$3:$L$9996,2,FALSE),"")
),"")</f>
        <v>381</v>
      </c>
      <c r="AG92" t="str">
        <f>IF(AND(AF92&lt;&gt;"",ISNUMBER(AF92),NOT(ISNA(AF92))),VLOOKUP(AF92,'ESO zone constants'!$A$5:$D$10001,4,FALSE),"")</f>
        <v>Auridon</v>
      </c>
      <c r="AH92" s="90" t="s">
        <v>3332</v>
      </c>
      <c r="AI92" s="41"/>
      <c r="AJ92" s="41"/>
      <c r="AK92" s="3" t="str">
        <f>IF(AND(G92&lt;&gt;"LIBSETS_SETTYPE_BATTLEGROUND",G92&lt;&gt;"LIBSETS_SETTYPE_SPECIAL"),IF(AL92&lt;&gt;"",VLOOKUP(AL92,'ESO zone constants'!$D$5:$H$4955,5,FALSE),""),"")</f>
        <v/>
      </c>
      <c r="AN92" s="41"/>
      <c r="AO92" s="41"/>
      <c r="AP92" s="3" t="str">
        <f>IF(AND(G92&lt;&gt;"LIBSETS_SETTYPE_BATTLEGROUND",G92&lt;&gt;"LIBSETS_SETTYPE_SPECIAL"),IF(AQ92&lt;&gt;"",VLOOKUP(AQ92,'ESO zone constants'!$D$5:$H$4955,5,FALSE),""),"")</f>
        <v/>
      </c>
      <c r="AS92" s="41"/>
      <c r="AT92" s="41"/>
      <c r="AU92" s="3" t="str">
        <f>IF(AND(G92&lt;&gt;"LIBSETS_SETTYPE_BATTLEGROUND",G92&lt;&gt;"LIBSETS_SETTYPE_SPECIAL"),IF(AV92&lt;&gt;"",VLOOKUP(AV92,'ESO zone constants'!$D$5:$H$4955,5,FALSE),""),"")</f>
        <v/>
      </c>
      <c r="AX92" s="41"/>
      <c r="AY92" s="41"/>
      <c r="AZ92" s="79" t="s">
        <v>2658</v>
      </c>
      <c r="BA92" s="79"/>
      <c r="BB92" s="79"/>
      <c r="BC92" s="79"/>
      <c r="BD92" s="21" t="str">
        <f t="shared" si="12"/>
        <v>[110] = {wayshrines={194,194,194,}, dlcId=DLC_BASE_GAME</v>
      </c>
      <c r="BE92" s="21" t="str">
        <f t="shared" si="13"/>
        <v>, zoneIds={380,935,381}, veteran=false</v>
      </c>
      <c r="BF92" s="21" t="str">
        <f t="shared" si="11"/>
        <v>, setType=LIBSETS_SETTYPE_DUNGEON</v>
      </c>
      <c r="BG92" s="21" t="str">
        <f t="shared" si="14"/>
        <v>, dropMechanic={LIBSETS_DROP_MECHANIC_GROUP_DUNGEON_BOSS,LIBSETS_DROP_MECHANIC_GROUP_DUNGEON_BOSS,LIBSETS_DROP_MECHANIC_GROUP_DUNGEON_BOSS}</v>
      </c>
      <c r="BH92" s="21" t="str">
        <f t="shared" si="15"/>
        <v>}, --Sanctuary / Heiligtum   [The Banished Cells I, The Banished Cells II, Auridon]</v>
      </c>
    </row>
    <row r="93" spans="1:60" x14ac:dyDescent="0.25">
      <c r="A93" s="12">
        <v>111</v>
      </c>
      <c r="B93" t="s">
        <v>858</v>
      </c>
      <c r="C93" t="s">
        <v>859</v>
      </c>
      <c r="D93" s="3">
        <f t="shared" si="10"/>
        <v>111</v>
      </c>
      <c r="G93" s="8" t="s">
        <v>1473</v>
      </c>
      <c r="I93" t="s">
        <v>91</v>
      </c>
      <c r="J93" t="s">
        <v>91</v>
      </c>
      <c r="K93">
        <v>-1</v>
      </c>
      <c r="L93">
        <v>-1</v>
      </c>
      <c r="M93">
        <v>-1</v>
      </c>
      <c r="O93" s="62" t="s">
        <v>125</v>
      </c>
      <c r="Q93" s="3">
        <f>IF(AND(P93&lt;&gt;"",ISNUMBER(P93),NOT(ISNA(P93))),P93,IF(R93&lt;&gt;"",VLOOKUP(R93,'ESO zone constants'!$D$5:$H$10003,5,FALSE),""))</f>
        <v>181</v>
      </c>
      <c r="R93" t="str">
        <f>IF(AND(O93&lt;&gt;"",NOT(ISERROR(O93))),O93,
IF(AND(P93&lt;&gt;"",ISNUMBER(P93),P93&gt;0,NOT(ISNA(P93))),VLOOKUP(P93,'ESO zone constants'!$A$5:$D$10001,4,FALSE),
IF(AND(K93&lt;&gt;"",K93&gt;0,NOT(ISERROR(K93))),VLOOKUP(K93,'ESO dumped WayshrineInfo'!$K$3:$N$9996,4,FALSE),"")))</f>
        <v>Cyrodiil</v>
      </c>
      <c r="T93" s="19" t="str">
        <f>IF(AND(S93&lt;&gt;"",NOT(ISERROR(S93))),S93,IF(Q93&lt;&gt;"",IF(NOT(ISERROR(VLOOKUP(Q93,'ESO Dungeon constants'!$D$3:$H$9999,5,FALSE))),VLOOKUP(Q93,'ESO Dungeon constants'!$D$3:$I$9999,6,FALSE),VLOOKUP(Q93,'ESO zone constants'!$H$3:$K$9989,4,FALSE)),""))</f>
        <v>DLC_BASE_GAME</v>
      </c>
      <c r="U93" s="3" t="str">
        <f>IF(T93&lt;&gt;"",VLOOKUP(T93,'LibSets constants'!$B$4:$C$1012,2,FALSE),"")</f>
        <v>Included in base game</v>
      </c>
      <c r="V93" s="33" t="s">
        <v>1529</v>
      </c>
      <c r="W93" s="3" t="str">
        <f>IF(V93&lt;&gt;"",IF(V93&lt;&gt;"LIBSETS_DROP_MECHANIC_MONSTER_NAME",VLOOKUP(V93,'LibSets constants'!$I$4:$L$1012,3,FALSE),""),"")</f>
        <v>City Bruma (quartermaster)</v>
      </c>
      <c r="X93" s="3" t="str">
        <f>IF(V93&lt;&gt;"",IF(V93&lt;&gt;"LIBSETS_DROP_MECHANIC_MONSTER_NAME",VLOOKUP(V93,'LibSets constants'!$I$4:$L$1012,4,FALSE),""),"")</f>
        <v>Stadt Bruma (Quartiermeister)</v>
      </c>
      <c r="Y93" s="62">
        <v>181</v>
      </c>
      <c r="Z93" s="3">
        <f>IF(AND(G93&lt;&gt;"LIBSETS_SETTYPE_BATTLEGROUND",G93&lt;&gt;"LIBSETS_SETTYPE_SPECIAL"),
IF(AND(Y93&lt;&gt;"",ISNUMBER(Y93),NOT(ISNA(Y93))),Y93,
   IF(AND(L93&lt;&gt;"",ISNUMBER(L93),L93&gt;0,NOT(ISNA(L93))),VLOOKUP(L93,'ESO dumped WayshrineInfo'!$K$3:$L$9996,2,FALSE),"")
),"")</f>
        <v>181</v>
      </c>
      <c r="AA93" t="str">
        <f>IF(AND(Z93&lt;&gt;"",ISNUMBER(Z93),NOT(ISNA(Z93))),VLOOKUP(Z93,'ESO zone constants'!$A$5:$D$10001,4,FALSE),"")</f>
        <v>Cyrodiil</v>
      </c>
      <c r="AB93" s="33" t="s">
        <v>3807</v>
      </c>
      <c r="AC93" s="41" t="str">
        <f>IF(AB93&lt;&gt;"",IF(AB93&lt;&gt;"LIBSETS_DROP_MECHANIC_MONSTER_NAME",VLOOKUP(AB93,'LibSets constants'!$I$4:$L$1012,3,FALSE),""),"")</f>
        <v>Cyrodiil board missions</v>
      </c>
      <c r="AD93" s="41" t="str">
        <f>IF(AB93&lt;&gt;"",IF(AB93&lt;&gt;"LIBSETS_DROP_MECHANIC_MONSTER_NAME",VLOOKUP(AB93,'LibSets constants'!$I$4:$L$1012,4,FALSE),""),"")</f>
        <v>Cyrodiil Auftragstafeln</v>
      </c>
      <c r="AE93" s="62">
        <v>181</v>
      </c>
      <c r="AF93" s="3">
        <f>IF(AND(G93&lt;&gt;"LIBSETS_SETTYPE_BATTLEGROUND",G93&lt;&gt;"LIBSETS_SETTYPE_SPECIAL"),
IF(AND(AE93&lt;&gt;"",ISNUMBER(AE93),NOT(ISNA(AE93))),AE93,
   IF(AND(M93&lt;&gt;"",ISNUMBER(M93),M93&gt;0,NOT(ISNA(M93))),VLOOKUP(M93,'ESO dumped WayshrineInfo'!$K$3:$L$9996,2,FALSE),"")
),"")</f>
        <v>181</v>
      </c>
      <c r="AG93" t="str">
        <f>IF(AND(AF93&lt;&gt;"",ISNUMBER(AF93),NOT(ISNA(AF93))),VLOOKUP(AF93,'ESO zone constants'!$A$5:$D$10001,4,FALSE),"")</f>
        <v>Cyrodiil</v>
      </c>
      <c r="AH93" s="33" t="s">
        <v>2784</v>
      </c>
      <c r="AI93" s="3" t="str">
        <f>IF(AH93&lt;&gt;"",IF(AH93&lt;&gt;"LIBSETS_DROP_MECHANIC_MONSTER_NAME",VLOOKUP(AH93,'LibSets constants'!$I$4:$L$1012,3,FALSE),""),"")</f>
        <v>Alliance points elite gear lockbox merchant, Cyrodiil</v>
      </c>
      <c r="AJ93" s="3" t="str">
        <f>IF(AH93&lt;&gt;"",IF(AH93&lt;&gt;"LIBSETS_DROP_MECHANIC_MONSTER_NAME",VLOOKUP(AH93,'LibSets constants'!$I$4:$L$1012,4,FALSE),""),"")</f>
        <v>Allianzpunkte Elite Gear Box Händler, Cyrodiil</v>
      </c>
      <c r="AK93" s="3">
        <f>IF(AND(G93&lt;&gt;"LIBSETS_SETTYPE_BATTLEGROUND",G93&lt;&gt;"LIBSETS_SETTYPE_SPECIAL"),IF(AL93&lt;&gt;"",VLOOKUP(AL93,'ESO zone constants'!$D$5:$H$4955,5,FALSE),""),"")</f>
        <v>181</v>
      </c>
      <c r="AL93" t="s">
        <v>125</v>
      </c>
      <c r="AM93" s="33" t="s">
        <v>3810</v>
      </c>
      <c r="AN93" s="3" t="str">
        <f>IF(AM93&lt;&gt;"",IF(AM93&lt;&gt;"LIBSETS_DROP_MECHANIC_MONSTER_NAME",VLOOKUP(AM93,'LibSets constants'!$I$4:$L$1012,3,FALSE),""),"")</f>
        <v>Cyrodiil: City Cheydinhal / Weynon Priory, Chorrol</v>
      </c>
      <c r="AO93" s="3" t="str">
        <f>IF(AM93&lt;&gt;"",IF(AM93&lt;&gt;"LIBSETS_DROP_MECHANIC_MONSTER_NAME",VLOOKUP(AM93,'LibSets constants'!$I$4:$L$1012,4,FALSE),""),"")</f>
        <v>Cyrodiil: Stadt Cheydinhal / Weynon Priorei, bei Chorrol</v>
      </c>
      <c r="AP93" s="3">
        <f>IF(AND(G93&lt;&gt;"LIBSETS_SETTYPE_BATTLEGROUND",G93&lt;&gt;"LIBSETS_SETTYPE_SPECIAL"),IF(AQ93&lt;&gt;"",VLOOKUP(AQ93,'ESO zone constants'!$D$5:$H$4955,5,FALSE),""),"")</f>
        <v>181</v>
      </c>
      <c r="AQ93" t="s">
        <v>125</v>
      </c>
      <c r="AR93" s="33" t="s">
        <v>1556</v>
      </c>
      <c r="AS93" s="3" t="str">
        <f>IF(AR93&lt;&gt;"",IF(AR93&lt;&gt;"LIBSETS_DROP_MECHANIC_MONSTER_NAME",VLOOKUP(AR93,'LibSets constants'!$I$4:$L$1012,3,FALSE),""),"")</f>
        <v>Delve bosses have a chance to drop a waist or feet.</v>
      </c>
      <c r="AT93" s="3" t="str">
        <f>IF(AR93&lt;&gt;"",IF(AR93&lt;&gt;"LIBSETS_DROP_MECHANIC_MONSTER_NAME",VLOOKUP(AR93,'LibSets constants'!$I$4:$L$1012,4,FALSE),""),"")</f>
        <v>Bosse in Gewölben haben die Chance, eine Taille oder Füße fallen zu lassen.</v>
      </c>
      <c r="AU93" s="3">
        <f>IF(AND(G93&lt;&gt;"LIBSETS_SETTYPE_BATTLEGROUND",G93&lt;&gt;"LIBSETS_SETTYPE_SPECIAL"),IF(AV93&lt;&gt;"",VLOOKUP(AV93,'ESO zone constants'!$D$5:$H$4955,5,FALSE),""),"")</f>
        <v>181</v>
      </c>
      <c r="AV93" t="s">
        <v>125</v>
      </c>
      <c r="AW93" s="33" t="s">
        <v>3282</v>
      </c>
      <c r="AX93" s="3" t="str">
        <f>IF(AW93&lt;&gt;"",IF(AW93&lt;&gt;"LIBSETS_DROP_MECHANIC_MONSTER_NAME",VLOOKUP(AW93,'LibSets constants'!$I$4:$L$1012,3,FALSE),""),"")</f>
        <v>Rewards of dolmen, harrowstorms or magical anomalies</v>
      </c>
      <c r="AY93" s="3" t="str">
        <f>IF(AW93&lt;&gt;"",IF(AW93&lt;&gt;"LIBSETS_DROP_MECHANIC_MONSTER_NAME",VLOOKUP(AW93,'LibSets constants'!$I$4:$L$1012,4,FALSE),""),"")</f>
        <v>Belohnung von Ankern, Gramstürmen oder Magischen Anomalien</v>
      </c>
      <c r="AZ93" s="79" t="s">
        <v>2658</v>
      </c>
      <c r="BA93" s="79"/>
      <c r="BB93" s="79"/>
      <c r="BC93" s="79"/>
      <c r="BD93" s="21" t="str">
        <f t="shared" si="12"/>
        <v>[111] = {wayshrines={-1,-1,-1,}, dlcId=DLC_BASE_GAME</v>
      </c>
      <c r="BE93" s="21" t="str">
        <f t="shared" si="13"/>
        <v>, zoneIds={181,181,181,181,181,181}, veteran=false</v>
      </c>
      <c r="BF93" s="21" t="str">
        <f t="shared" si="11"/>
        <v>, setType=LIBSETS_SETTYPE_CYRODIIL</v>
      </c>
      <c r="BG93" s="21" t="str">
        <f t="shared" si="14"/>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3" s="21" t="str">
        <f t="shared" si="15"/>
        <v>}, --Ward of Cyrodiil / Schutz von Cyrodiil   [Cyrodiil, Cyrodiil, Cyrodiil, Cyrodiil, Cyrodiil, Cyrodiil]</v>
      </c>
    </row>
    <row r="94" spans="1:60" x14ac:dyDescent="0.25">
      <c r="A94" s="12">
        <v>112</v>
      </c>
      <c r="B94" t="s">
        <v>860</v>
      </c>
      <c r="C94" t="s">
        <v>861</v>
      </c>
      <c r="D94" s="3">
        <f t="shared" si="10"/>
        <v>112</v>
      </c>
      <c r="G94" s="8" t="s">
        <v>1478</v>
      </c>
      <c r="I94" t="s">
        <v>91</v>
      </c>
      <c r="J94" t="s">
        <v>91</v>
      </c>
      <c r="K94">
        <v>17</v>
      </c>
      <c r="L94">
        <v>17</v>
      </c>
      <c r="M94">
        <v>17</v>
      </c>
      <c r="O94" s="62" t="s">
        <v>104</v>
      </c>
      <c r="Q94" s="3">
        <f>IF(AND(P94&lt;&gt;"",ISNUMBER(P94),NOT(ISNA(P94))),P94,IF(R94&lt;&gt;"",VLOOKUP(R94,'ESO zone constants'!$D$5:$H$10003,5,FALSE),""))</f>
        <v>19</v>
      </c>
      <c r="R94" t="str">
        <f>IF(AND(O94&lt;&gt;"",NOT(ISERROR(O94))),O94,
IF(AND(P94&lt;&gt;"",ISNUMBER(P94),P94&gt;0,NOT(ISNA(P94))),VLOOKUP(P94,'ESO zone constants'!$A$5:$D$10001,4,FALSE),
IF(AND(K94&lt;&gt;"",K94&gt;0,NOT(ISERROR(K94))),VLOOKUP(K94,'ESO dumped WayshrineInfo'!$K$3:$N$9996,4,FALSE),"")))</f>
        <v>Stormhaven</v>
      </c>
      <c r="T94" s="19" t="str">
        <f>IF(AND(S94&lt;&gt;"",NOT(ISERROR(S94))),S94,IF(Q94&lt;&gt;"",IF(NOT(ISERROR(VLOOKUP(Q94,'ESO Dungeon constants'!$D$3:$H$9999,5,FALSE))),VLOOKUP(Q94,'ESO Dungeon constants'!$D$3:$I$9999,6,FALSE),VLOOKUP(Q94,'ESO zone constants'!$H$3:$K$9989,4,FALSE)),""))</f>
        <v>DLC_BASE_GAME</v>
      </c>
      <c r="U94" s="3" t="str">
        <f>IF(T94&lt;&gt;"",VLOOKUP(T94,'LibSets constants'!$B$4:$C$1012,2,FALSE),"")</f>
        <v>Included in base game</v>
      </c>
      <c r="V94" s="33" t="s">
        <v>1556</v>
      </c>
      <c r="Y94" s="62"/>
      <c r="Z94" s="3">
        <f>IF(AND(G94&lt;&gt;"LIBSETS_SETTYPE_BATTLEGROUND",G94&lt;&gt;"LIBSETS_SETTYPE_SPECIAL"),
IF(AND(Y94&lt;&gt;"",ISNUMBER(Y94),NOT(ISNA(Y94))),Y94,
   IF(AND(L94&lt;&gt;"",ISNUMBER(L94),L94&gt;0,NOT(ISNA(L94))),VLOOKUP(L94,'ESO dumped WayshrineInfo'!$K$3:$L$9996,2,FALSE),"")
),"")</f>
        <v>19</v>
      </c>
      <c r="AA94" t="str">
        <f>IF(AND(Z94&lt;&gt;"",ISNUMBER(Z94),NOT(ISNA(Z94))),VLOOKUP(Z94,'ESO zone constants'!$A$5:$D$10001,4,FALSE),"")</f>
        <v>Stormhaven</v>
      </c>
      <c r="AB94" s="33" t="s">
        <v>1557</v>
      </c>
      <c r="AC94" s="41"/>
      <c r="AD94" s="41"/>
      <c r="AE94" s="41"/>
      <c r="AF94" s="3">
        <f>IF(AND(G94&lt;&gt;"LIBSETS_SETTYPE_BATTLEGROUND",G94&lt;&gt;"LIBSETS_SETTYPE_SPECIAL"),
IF(AND(AE94&lt;&gt;"",ISNUMBER(AE94),NOT(ISNA(AE94))),AE94,
   IF(AND(M94&lt;&gt;"",ISNUMBER(M94),M94&gt;0,NOT(ISNA(M94))),VLOOKUP(M94,'ESO dumped WayshrineInfo'!$K$3:$L$9996,2,FALSE),"")
),"")</f>
        <v>19</v>
      </c>
      <c r="AG94" t="str">
        <f>IF(AND(AF94&lt;&gt;"",ISNUMBER(AF94),NOT(ISNA(AF94))),VLOOKUP(AF94,'ESO zone constants'!$A$5:$D$10001,4,FALSE),"")</f>
        <v>Stormhaven</v>
      </c>
      <c r="AH94" s="42" t="s">
        <v>1558</v>
      </c>
      <c r="AI94" s="41"/>
      <c r="AJ94" s="41"/>
      <c r="AK94" s="3">
        <f>IF(AND(G94&lt;&gt;"LIBSETS_SETTYPE_BATTLEGROUND",G94&lt;&gt;"LIBSETS_SETTYPE_SPECIAL"),IF(AL94&lt;&gt;"",VLOOKUP(AL94,'ESO zone constants'!$D$5:$H$4955,5,FALSE),""),"")</f>
        <v>19</v>
      </c>
      <c r="AL94" t="s">
        <v>104</v>
      </c>
      <c r="AM94" s="33" t="s">
        <v>1559</v>
      </c>
      <c r="AN94" s="41"/>
      <c r="AO94" s="41"/>
      <c r="AP94" s="3" t="str">
        <f>IF(AND(G94&lt;&gt;"LIBSETS_SETTYPE_BATTLEGROUND",G94&lt;&gt;"LIBSETS_SETTYPE_SPECIAL"),IF(AQ94&lt;&gt;"",VLOOKUP(AQ94,'ESO zone constants'!$D$5:$H$4955,5,FALSE),""),"")</f>
        <v/>
      </c>
      <c r="AS94" s="41"/>
      <c r="AT94" s="41"/>
      <c r="AU94" s="3" t="str">
        <f>IF(AND(G94&lt;&gt;"LIBSETS_SETTYPE_BATTLEGROUND",G94&lt;&gt;"LIBSETS_SETTYPE_SPECIAL"),IF(AV94&lt;&gt;"",VLOOKUP(AV94,'ESO zone constants'!$D$5:$H$4955,5,FALSE),""),"")</f>
        <v/>
      </c>
      <c r="AX94" s="41"/>
      <c r="AY94" s="41"/>
      <c r="AZ94" s="79" t="s">
        <v>2659</v>
      </c>
      <c r="BA94" s="79"/>
      <c r="BB94" s="79"/>
      <c r="BC94" s="79"/>
      <c r="BD94" s="21" t="str">
        <f t="shared" si="12"/>
        <v>[112] = {wayshrines={17,17,17,}, dlcId=DLC_BASE_GAME</v>
      </c>
      <c r="BE94" s="21" t="str">
        <f t="shared" si="13"/>
        <v>, zoneIds={19,19,19,19}, veteran=false</v>
      </c>
      <c r="BF94" s="21" t="str">
        <f t="shared" si="11"/>
        <v>, setType=LIBSETS_SETTYPE_OVERLAND</v>
      </c>
      <c r="BG94" s="21" t="str">
        <f t="shared" si="14"/>
        <v>, isProcSetAllowedInPvP=1, dropMechanic={LIBSETS_DROP_MECHANIC_OVERLAND_BOSS_DELVE,LIBSETS_DROP_MECHANIC_OVERLAND_WORLDBOSS,LIBSETS_DROP_MECHANIC_OVERLAND_BOSS_PUBLIC_DUNGEON,LIBSETS_DROP_MECHANIC_OVERLAND_CHEST}</v>
      </c>
      <c r="BH94" s="21" t="str">
        <f t="shared" si="15"/>
        <v>}, --Night Terror / Nachtschrecken   [Stormhaven, Stormhaven, Stormhaven, Stormhaven]</v>
      </c>
    </row>
    <row r="95" spans="1:60" x14ac:dyDescent="0.25">
      <c r="A95" s="12">
        <v>113</v>
      </c>
      <c r="B95" t="s">
        <v>862</v>
      </c>
      <c r="C95" t="s">
        <v>863</v>
      </c>
      <c r="D95" s="3">
        <f t="shared" si="10"/>
        <v>113</v>
      </c>
      <c r="G95" s="8" t="s">
        <v>1473</v>
      </c>
      <c r="I95" t="s">
        <v>91</v>
      </c>
      <c r="J95" t="s">
        <v>91</v>
      </c>
      <c r="K95">
        <v>-1</v>
      </c>
      <c r="L95">
        <v>-1</v>
      </c>
      <c r="M95">
        <v>-1</v>
      </c>
      <c r="O95" s="62" t="s">
        <v>125</v>
      </c>
      <c r="Q95" s="3">
        <f>IF(AND(P95&lt;&gt;"",ISNUMBER(P95),NOT(ISNA(P95))),P95,IF(R95&lt;&gt;"",VLOOKUP(R95,'ESO zone constants'!$D$5:$H$10003,5,FALSE),""))</f>
        <v>181</v>
      </c>
      <c r="R95" t="str">
        <f>IF(AND(O95&lt;&gt;"",NOT(ISERROR(O95))),O95,
IF(AND(P95&lt;&gt;"",ISNUMBER(P95),P95&gt;0,NOT(ISNA(P95))),VLOOKUP(P95,'ESO zone constants'!$A$5:$D$10001,4,FALSE),
IF(AND(K95&lt;&gt;"",K95&gt;0,NOT(ISERROR(K95))),VLOOKUP(K95,'ESO dumped WayshrineInfo'!$K$3:$N$9996,4,FALSE),"")))</f>
        <v>Cyrodiil</v>
      </c>
      <c r="T95" s="19" t="str">
        <f>IF(AND(S95&lt;&gt;"",NOT(ISERROR(S95))),S95,IF(Q95&lt;&gt;"",IF(NOT(ISERROR(VLOOKUP(Q95,'ESO Dungeon constants'!$D$3:$H$9999,5,FALSE))),VLOOKUP(Q95,'ESO Dungeon constants'!$D$3:$I$9999,6,FALSE),VLOOKUP(Q95,'ESO zone constants'!$H$3:$K$9989,4,FALSE)),""))</f>
        <v>DLC_BASE_GAME</v>
      </c>
      <c r="U95" s="3" t="str">
        <f>IF(T95&lt;&gt;"",VLOOKUP(T95,'LibSets constants'!$B$4:$C$1012,2,FALSE),"")</f>
        <v>Included in base game</v>
      </c>
      <c r="V95" s="33" t="s">
        <v>1531</v>
      </c>
      <c r="W95" s="3" t="str">
        <f>IF(V95&lt;&gt;"",IF(V95&lt;&gt;"LIBSETS_DROP_MECHANIC_MONSTER_NAME",VLOOKUP(V95,'LibSets constants'!$I$4:$L$1012,3,FALSE),""),"")</f>
        <v>City Vlastarus (quartermaster)</v>
      </c>
      <c r="X95" s="3" t="str">
        <f>IF(V95&lt;&gt;"",IF(V95&lt;&gt;"LIBSETS_DROP_MECHANIC_MONSTER_NAME",VLOOKUP(V95,'LibSets constants'!$I$4:$L$1012,4,FALSE),""),"")</f>
        <v>Stadt Vlastarus (Quartiermeister)</v>
      </c>
      <c r="Y95" s="62">
        <v>181</v>
      </c>
      <c r="Z95" s="3">
        <f>IF(AND(G95&lt;&gt;"LIBSETS_SETTYPE_BATTLEGROUND",G95&lt;&gt;"LIBSETS_SETTYPE_SPECIAL"),
IF(AND(Y95&lt;&gt;"",ISNUMBER(Y95),NOT(ISNA(Y95))),Y95,
   IF(AND(L95&lt;&gt;"",ISNUMBER(L95),L95&gt;0,NOT(ISNA(L95))),VLOOKUP(L95,'ESO dumped WayshrineInfo'!$K$3:$L$9996,2,FALSE),"")
),"")</f>
        <v>181</v>
      </c>
      <c r="AA95" t="str">
        <f>IF(AND(Z95&lt;&gt;"",ISNUMBER(Z95),NOT(ISNA(Z95))),VLOOKUP(Z95,'ESO zone constants'!$A$5:$D$10001,4,FALSE),"")</f>
        <v>Cyrodiil</v>
      </c>
      <c r="AB95" s="33" t="s">
        <v>3807</v>
      </c>
      <c r="AC95" s="3" t="str">
        <f>IF(AB95&lt;&gt;"",IF(AB95&lt;&gt;"LIBSETS_DROP_MECHANIC_MONSTER_NAME",VLOOKUP(AB95,'LibSets constants'!$I$4:$L$1012,3,FALSE),""),"")</f>
        <v>Cyrodiil board missions</v>
      </c>
      <c r="AD95" s="3" t="str">
        <f>IF(AB95&lt;&gt;"",IF(AB95&lt;&gt;"LIBSETS_DROP_MECHANIC_MONSTER_NAME",VLOOKUP(AB95,'LibSets constants'!$I$4:$L$1012,4,FALSE),""),"")</f>
        <v>Cyrodiil Auftragstafeln</v>
      </c>
      <c r="AE95" s="62">
        <v>181</v>
      </c>
      <c r="AF95" s="3">
        <f>IF(AND(G95&lt;&gt;"LIBSETS_SETTYPE_BATTLEGROUND",G95&lt;&gt;"LIBSETS_SETTYPE_SPECIAL"),
IF(AND(AE95&lt;&gt;"",ISNUMBER(AE95),NOT(ISNA(AE95))),AE95,
   IF(AND(M95&lt;&gt;"",ISNUMBER(M95),M95&gt;0,NOT(ISNA(M95))),VLOOKUP(M95,'ESO dumped WayshrineInfo'!$K$3:$L$9996,2,FALSE),"")
),"")</f>
        <v>181</v>
      </c>
      <c r="AG95" t="str">
        <f>IF(AND(AF95&lt;&gt;"",ISNUMBER(AF95),NOT(ISNA(AF95))),VLOOKUP(AF95,'ESO zone constants'!$A$5:$D$10001,4,FALSE),"")</f>
        <v>Cyrodiil</v>
      </c>
      <c r="AH95" s="33" t="s">
        <v>2784</v>
      </c>
      <c r="AI95" s="3" t="str">
        <f>IF(AH95&lt;&gt;"",IF(AH95&lt;&gt;"LIBSETS_DROP_MECHANIC_MONSTER_NAME",VLOOKUP(AH95,'LibSets constants'!$I$4:$L$1012,3,FALSE),""),"")</f>
        <v>Alliance points elite gear lockbox merchant, Cyrodiil</v>
      </c>
      <c r="AJ95" s="3" t="str">
        <f>IF(AH95&lt;&gt;"",IF(AH95&lt;&gt;"LIBSETS_DROP_MECHANIC_MONSTER_NAME",VLOOKUP(AH95,'LibSets constants'!$I$4:$L$1012,4,FALSE),""),"")</f>
        <v>Allianzpunkte Elite Gear Box Händler, Cyrodiil</v>
      </c>
      <c r="AK95" s="3">
        <f>IF(AND(G95&lt;&gt;"LIBSETS_SETTYPE_BATTLEGROUND",G95&lt;&gt;"LIBSETS_SETTYPE_SPECIAL"),IF(AL95&lt;&gt;"",VLOOKUP(AL95,'ESO zone constants'!$D$5:$H$4955,5,FALSE),""),"")</f>
        <v>181</v>
      </c>
      <c r="AL95" t="s">
        <v>125</v>
      </c>
      <c r="AM95" s="33" t="s">
        <v>3810</v>
      </c>
      <c r="AN95" s="3" t="str">
        <f>IF(AM95&lt;&gt;"",IF(AM95&lt;&gt;"LIBSETS_DROP_MECHANIC_MONSTER_NAME",VLOOKUP(AM95,'LibSets constants'!$I$4:$L$1012,3,FALSE),""),"")</f>
        <v>Cyrodiil: City Cheydinhal / Weynon Priory, Chorrol</v>
      </c>
      <c r="AO95" s="3" t="str">
        <f>IF(AM95&lt;&gt;"",IF(AM95&lt;&gt;"LIBSETS_DROP_MECHANIC_MONSTER_NAME",VLOOKUP(AM95,'LibSets constants'!$I$4:$L$1012,4,FALSE),""),"")</f>
        <v>Cyrodiil: Stadt Cheydinhal / Weynon Priorei, bei Chorrol</v>
      </c>
      <c r="AP95" s="3">
        <f>IF(AND(G95&lt;&gt;"LIBSETS_SETTYPE_BATTLEGROUND",G95&lt;&gt;"LIBSETS_SETTYPE_SPECIAL"),IF(AQ95&lt;&gt;"",VLOOKUP(AQ95,'ESO zone constants'!$D$5:$H$4955,5,FALSE),""),"")</f>
        <v>181</v>
      </c>
      <c r="AQ95" t="s">
        <v>125</v>
      </c>
      <c r="AR95" s="33" t="s">
        <v>1556</v>
      </c>
      <c r="AS95" s="3" t="str">
        <f>IF(AR95&lt;&gt;"",IF(AR95&lt;&gt;"LIBSETS_DROP_MECHANIC_MONSTER_NAME",VLOOKUP(AR95,'LibSets constants'!$I$4:$L$1012,3,FALSE),""),"")</f>
        <v>Delve bosses have a chance to drop a waist or feet.</v>
      </c>
      <c r="AT95" s="3" t="str">
        <f>IF(AR95&lt;&gt;"",IF(AR95&lt;&gt;"LIBSETS_DROP_MECHANIC_MONSTER_NAME",VLOOKUP(AR95,'LibSets constants'!$I$4:$L$1012,4,FALSE),""),"")</f>
        <v>Bosse in Gewölben haben die Chance, eine Taille oder Füße fallen zu lassen.</v>
      </c>
      <c r="AU95" s="3">
        <f>IF(AND(G95&lt;&gt;"LIBSETS_SETTYPE_BATTLEGROUND",G95&lt;&gt;"LIBSETS_SETTYPE_SPECIAL"),IF(AV95&lt;&gt;"",VLOOKUP(AV95,'ESO zone constants'!$D$5:$H$4955,5,FALSE),""),"")</f>
        <v>181</v>
      </c>
      <c r="AV95" t="s">
        <v>125</v>
      </c>
      <c r="AW95" s="33" t="s">
        <v>3282</v>
      </c>
      <c r="AX95" s="3" t="str">
        <f>IF(AW95&lt;&gt;"",IF(AW95&lt;&gt;"LIBSETS_DROP_MECHANIC_MONSTER_NAME",VLOOKUP(AW95,'LibSets constants'!$I$4:$L$1012,3,FALSE),""),"")</f>
        <v>Rewards of dolmen, harrowstorms or magical anomalies</v>
      </c>
      <c r="AY95" s="3" t="str">
        <f>IF(AW95&lt;&gt;"",IF(AW95&lt;&gt;"LIBSETS_DROP_MECHANIC_MONSTER_NAME",VLOOKUP(AW95,'LibSets constants'!$I$4:$L$1012,4,FALSE),""),"")</f>
        <v>Belohnung von Ankern, Gramstürmen oder Magischen Anomalien</v>
      </c>
      <c r="AZ95" s="79" t="s">
        <v>2658</v>
      </c>
      <c r="BA95" s="79"/>
      <c r="BB95" s="79"/>
      <c r="BC95" s="79"/>
      <c r="BD95" s="21" t="str">
        <f t="shared" si="12"/>
        <v>[113] = {wayshrines={-1,-1,-1,}, dlcId=DLC_BASE_GAME</v>
      </c>
      <c r="BE95" s="21" t="str">
        <f t="shared" si="13"/>
        <v>, zoneIds={181,181,181,181,181,181}, veteran=false</v>
      </c>
      <c r="BF95" s="21" t="str">
        <f t="shared" si="11"/>
        <v>, setType=LIBSETS_SETTYPE_CYRODIIL</v>
      </c>
      <c r="BG95" s="21" t="str">
        <f t="shared" si="14"/>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5" s="21" t="str">
        <f t="shared" si="15"/>
        <v>}, --Crest of Cyrodiil / Wappen von Cyrodiil   [Cyrodiil, Cyrodiil, Cyrodiil, Cyrodiil, Cyrodiil, Cyrodiil]</v>
      </c>
    </row>
    <row r="96" spans="1:60" x14ac:dyDescent="0.25">
      <c r="A96" s="12">
        <v>114</v>
      </c>
      <c r="B96" t="s">
        <v>864</v>
      </c>
      <c r="C96" t="s">
        <v>865</v>
      </c>
      <c r="D96" s="3">
        <f t="shared" si="10"/>
        <v>114</v>
      </c>
      <c r="G96" s="8" t="s">
        <v>1478</v>
      </c>
      <c r="I96" t="s">
        <v>91</v>
      </c>
      <c r="J96" t="s">
        <v>91</v>
      </c>
      <c r="K96">
        <v>162</v>
      </c>
      <c r="L96">
        <v>162</v>
      </c>
      <c r="M96">
        <v>162</v>
      </c>
      <c r="O96" s="62" t="s">
        <v>265</v>
      </c>
      <c r="Q96" s="3">
        <f>IF(AND(P96&lt;&gt;"",ISNUMBER(P96),NOT(ISNA(P96))),P96,IF(R96&lt;&gt;"",VLOOKUP(R96,'ESO zone constants'!$D$5:$H$10003,5,FALSE),""))</f>
        <v>382</v>
      </c>
      <c r="R96" t="str">
        <f>IF(AND(O96&lt;&gt;"",NOT(ISERROR(O96))),O96,
IF(AND(P96&lt;&gt;"",ISNUMBER(P96),P96&gt;0,NOT(ISNA(P96))),VLOOKUP(P96,'ESO zone constants'!$A$5:$D$10001,4,FALSE),
IF(AND(K96&lt;&gt;"",K96&gt;0,NOT(ISERROR(K96))),VLOOKUP(K96,'ESO dumped WayshrineInfo'!$K$3:$N$9996,4,FALSE),"")))</f>
        <v>Reaper's March</v>
      </c>
      <c r="T96" s="19" t="str">
        <f>IF(AND(S96&lt;&gt;"",NOT(ISERROR(S96))),S96,IF(Q96&lt;&gt;"",IF(NOT(ISERROR(VLOOKUP(Q96,'ESO Dungeon constants'!$D$3:$H$9999,5,FALSE))),VLOOKUP(Q96,'ESO Dungeon constants'!$D$3:$I$9999,6,FALSE),VLOOKUP(Q96,'ESO zone constants'!$H$3:$K$9989,4,FALSE)),""))</f>
        <v>DLC_BASE_GAME</v>
      </c>
      <c r="U96" s="3" t="str">
        <f>IF(T96&lt;&gt;"",VLOOKUP(T96,'LibSets constants'!$B$4:$C$1012,2,FALSE),"")</f>
        <v>Included in base game</v>
      </c>
      <c r="V96" s="33" t="s">
        <v>1556</v>
      </c>
      <c r="Y96" s="62"/>
      <c r="Z96" s="3">
        <f>IF(AND(G96&lt;&gt;"LIBSETS_SETTYPE_BATTLEGROUND",G96&lt;&gt;"LIBSETS_SETTYPE_SPECIAL"),
IF(AND(Y96&lt;&gt;"",ISNUMBER(Y96),NOT(ISNA(Y96))),Y96,
   IF(AND(L96&lt;&gt;"",ISNUMBER(L96),L96&gt;0,NOT(ISNA(L96))),VLOOKUP(L96,'ESO dumped WayshrineInfo'!$K$3:$L$9996,2,FALSE),"")
),"")</f>
        <v>382</v>
      </c>
      <c r="AA96" t="str">
        <f>IF(AND(Z96&lt;&gt;"",ISNUMBER(Z96),NOT(ISNA(Z96))),VLOOKUP(Z96,'ESO zone constants'!$A$5:$D$10001,4,FALSE),"")</f>
        <v>Reaper's March</v>
      </c>
      <c r="AB96" s="33" t="s">
        <v>1557</v>
      </c>
      <c r="AC96" s="41"/>
      <c r="AD96" s="41"/>
      <c r="AE96" s="41"/>
      <c r="AF96" s="3">
        <f>IF(AND(G96&lt;&gt;"LIBSETS_SETTYPE_BATTLEGROUND",G96&lt;&gt;"LIBSETS_SETTYPE_SPECIAL"),
IF(AND(AE96&lt;&gt;"",ISNUMBER(AE96),NOT(ISNA(AE96))),AE96,
   IF(AND(M96&lt;&gt;"",ISNUMBER(M96),M96&gt;0,NOT(ISNA(M96))),VLOOKUP(M96,'ESO dumped WayshrineInfo'!$K$3:$L$9996,2,FALSE),"")
),"")</f>
        <v>382</v>
      </c>
      <c r="AG96" t="str">
        <f>IF(AND(AF96&lt;&gt;"",ISNUMBER(AF96),NOT(ISNA(AF96))),VLOOKUP(AF96,'ESO zone constants'!$A$5:$D$10001,4,FALSE),"")</f>
        <v>Reaper's March</v>
      </c>
      <c r="AH96" s="42" t="s">
        <v>1558</v>
      </c>
      <c r="AI96" s="41"/>
      <c r="AJ96" s="41"/>
      <c r="AK96" s="3">
        <f>IF(AND(G96&lt;&gt;"LIBSETS_SETTYPE_BATTLEGROUND",G96&lt;&gt;"LIBSETS_SETTYPE_SPECIAL"),IF(AL96&lt;&gt;"",VLOOKUP(AL96,'ESO zone constants'!$D$5:$H$4955,5,FALSE),""),"")</f>
        <v>382</v>
      </c>
      <c r="AL96" t="s">
        <v>265</v>
      </c>
      <c r="AM96" s="33" t="s">
        <v>1559</v>
      </c>
      <c r="AN96" s="41"/>
      <c r="AO96" s="41"/>
      <c r="AP96" s="3" t="str">
        <f>IF(AND(G96&lt;&gt;"LIBSETS_SETTYPE_BATTLEGROUND",G96&lt;&gt;"LIBSETS_SETTYPE_SPECIAL"),IF(AQ96&lt;&gt;"",VLOOKUP(AQ96,'ESO zone constants'!$D$5:$H$4955,5,FALSE),""),"")</f>
        <v/>
      </c>
      <c r="AS96" s="41"/>
      <c r="AT96" s="41"/>
      <c r="AU96" s="3" t="str">
        <f>IF(AND(G96&lt;&gt;"LIBSETS_SETTYPE_BATTLEGROUND",G96&lt;&gt;"LIBSETS_SETTYPE_SPECIAL"),IF(AV96&lt;&gt;"",VLOOKUP(AV96,'ESO zone constants'!$D$5:$H$4955,5,FALSE),""),"")</f>
        <v/>
      </c>
      <c r="AX96" s="41"/>
      <c r="AY96" s="41"/>
      <c r="AZ96" s="79" t="s">
        <v>2658</v>
      </c>
      <c r="BA96" s="79"/>
      <c r="BB96" s="79"/>
      <c r="BC96" s="79"/>
      <c r="BD96" s="21" t="str">
        <f t="shared" si="12"/>
        <v>[114] = {wayshrines={162,162,162,}, dlcId=DLC_BASE_GAME</v>
      </c>
      <c r="BE96" s="21" t="str">
        <f t="shared" si="13"/>
        <v>, zoneIds={382,382,382,382}, veteran=false</v>
      </c>
      <c r="BF96" s="21" t="str">
        <f t="shared" si="11"/>
        <v>, setType=LIBSETS_SETTYPE_OVERLAND</v>
      </c>
      <c r="BG96" s="21" t="str">
        <f t="shared" si="14"/>
        <v>, dropMechanic={LIBSETS_DROP_MECHANIC_OVERLAND_BOSS_DELVE,LIBSETS_DROP_MECHANIC_OVERLAND_WORLDBOSS,LIBSETS_DROP_MECHANIC_OVERLAND_BOSS_PUBLIC_DUNGEON,LIBSETS_DROP_MECHANIC_OVERLAND_CHEST}</v>
      </c>
      <c r="BH96" s="21" t="str">
        <f t="shared" si="15"/>
        <v>}, --Soulshine / Seelenschein   [Reaper's March, Reaper's March, Reaper's March, Reaper's March]</v>
      </c>
    </row>
    <row r="97" spans="1:60" x14ac:dyDescent="0.25">
      <c r="A97" s="12">
        <v>116</v>
      </c>
      <c r="B97" t="s">
        <v>866</v>
      </c>
      <c r="C97" t="s">
        <v>867</v>
      </c>
      <c r="D97" s="3">
        <f t="shared" si="10"/>
        <v>116</v>
      </c>
      <c r="G97" s="8" t="s">
        <v>1475</v>
      </c>
      <c r="I97" t="s">
        <v>91</v>
      </c>
      <c r="J97" t="s">
        <v>91</v>
      </c>
      <c r="K97">
        <v>194</v>
      </c>
      <c r="L97">
        <v>194</v>
      </c>
      <c r="M97">
        <v>194</v>
      </c>
      <c r="O97" s="62" t="s">
        <v>96</v>
      </c>
      <c r="Q97" s="3">
        <f>IF(AND(P97&lt;&gt;"",ISNUMBER(P97),NOT(ISNA(P97))),P97,IF(R97&lt;&gt;"",VLOOKUP(R97,'ESO zone constants'!$D$5:$H$10003,5,FALSE),""))</f>
        <v>380</v>
      </c>
      <c r="R97" t="str">
        <f>IF(AND(O97&lt;&gt;"",NOT(ISERROR(O97))),O97,
IF(AND(P97&lt;&gt;"",ISNUMBER(P97),P97&gt;0,NOT(ISNA(P97))),VLOOKUP(P97,'ESO zone constants'!$A$5:$D$10001,4,FALSE),
IF(AND(K97&lt;&gt;"",K97&gt;0,NOT(ISERROR(K97))),VLOOKUP(K97,'ESO dumped WayshrineInfo'!$K$3:$N$9996,4,FALSE),"")))</f>
        <v>The Banished Cells I</v>
      </c>
      <c r="T97" s="19" t="str">
        <f>IF(AND(S97&lt;&gt;"",NOT(ISERROR(S97))),S97,IF(Q97&lt;&gt;"",IF(NOT(ISERROR(VLOOKUP(Q97,'ESO Dungeon constants'!$D$3:$H$9999,5,FALSE))),VLOOKUP(Q97,'ESO Dungeon constants'!$D$3:$I$9999,6,FALSE),VLOOKUP(Q97,'ESO zone constants'!$H$3:$K$9989,4,FALSE)),""))</f>
        <v>DLC_BASE_GAME</v>
      </c>
      <c r="U97" s="3" t="str">
        <f>IF(T97&lt;&gt;"",VLOOKUP(T97,'LibSets constants'!$B$4:$C$1012,2,FALSE),"")</f>
        <v>Included in base game</v>
      </c>
      <c r="V97" s="33" t="s">
        <v>3332</v>
      </c>
      <c r="Y97" s="62"/>
      <c r="Z97" s="3">
        <f>IF(AND(G97&lt;&gt;"LIBSETS_SETTYPE_BATTLEGROUND",G97&lt;&gt;"LIBSETS_SETTYPE_SPECIAL"),
IF(AND(Y97&lt;&gt;"",ISNUMBER(Y97),NOT(ISNA(Y97))),Y97,
   IF(AND(L97&lt;&gt;"",ISNUMBER(L97),L97&gt;0,NOT(ISNA(L97))),VLOOKUP(L97,'ESO dumped WayshrineInfo'!$K$3:$L$9996,2,FALSE),"")
),"")</f>
        <v>381</v>
      </c>
      <c r="AA97" t="str">
        <f>IF(AND(Z97&lt;&gt;"",ISNUMBER(Z97),NOT(ISNA(Z97))),VLOOKUP(Z97,'ESO zone constants'!$A$5:$D$10001,4,FALSE),"")</f>
        <v>Auridon</v>
      </c>
      <c r="AB97" s="33" t="s">
        <v>3332</v>
      </c>
      <c r="AC97" s="41"/>
      <c r="AD97" s="41"/>
      <c r="AE97" s="41"/>
      <c r="AF97" s="3">
        <f>IF(AND(G97&lt;&gt;"LIBSETS_SETTYPE_BATTLEGROUND",G97&lt;&gt;"LIBSETS_SETTYPE_SPECIAL"),
IF(AND(AE97&lt;&gt;"",ISNUMBER(AE97),NOT(ISNA(AE97))),AE97,
   IF(AND(M97&lt;&gt;"",ISNUMBER(M97),M97&gt;0,NOT(ISNA(M97))),VLOOKUP(M97,'ESO dumped WayshrineInfo'!$K$3:$L$9996,2,FALSE),"")
),"")</f>
        <v>381</v>
      </c>
      <c r="AG97" t="str">
        <f>IF(AND(AF97&lt;&gt;"",ISNUMBER(AF97),NOT(ISNA(AF97))),VLOOKUP(AF97,'ESO zone constants'!$A$5:$D$10001,4,FALSE),"")</f>
        <v>Auridon</v>
      </c>
      <c r="AH97" s="42"/>
      <c r="AI97" s="41"/>
      <c r="AJ97" s="41"/>
      <c r="AK97" s="3">
        <f>IF(AND(G97&lt;&gt;"LIBSETS_SETTYPE_BATTLEGROUND",G97&lt;&gt;"LIBSETS_SETTYPE_SPECIAL"),IF(AL97&lt;&gt;"",VLOOKUP(AL97,'ESO zone constants'!$D$5:$H$4955,5,FALSE),""),"")</f>
        <v>146</v>
      </c>
      <c r="AL97" t="s">
        <v>62</v>
      </c>
      <c r="AN97" s="41"/>
      <c r="AO97" s="41"/>
      <c r="AP97" s="3">
        <f>IF(AND(G97&lt;&gt;"LIBSETS_SETTYPE_BATTLEGROUND",G97&lt;&gt;"LIBSETS_SETTYPE_SPECIAL"),IF(AQ97&lt;&gt;"",VLOOKUP(AQ97,'ESO zone constants'!$D$5:$H$4955,5,FALSE),""),"")</f>
        <v>126</v>
      </c>
      <c r="AQ97" t="s">
        <v>43</v>
      </c>
      <c r="AS97" s="41"/>
      <c r="AT97" s="41"/>
      <c r="AU97" s="3">
        <f>IF(AND(G97&lt;&gt;"LIBSETS_SETTYPE_BATTLEGROUND",G97&lt;&gt;"LIBSETS_SETTYPE_SPECIAL"),IF(AV97&lt;&gt;"",VLOOKUP(AV97,'ESO zone constants'!$D$5:$H$4955,5,FALSE),""),"")</f>
        <v>63</v>
      </c>
      <c r="AV97" t="s">
        <v>61</v>
      </c>
      <c r="AX97" s="41"/>
      <c r="AY97" s="41"/>
      <c r="AZ97" s="79" t="s">
        <v>2658</v>
      </c>
      <c r="BA97" s="79"/>
      <c r="BB97" s="79"/>
      <c r="BC97" s="79"/>
      <c r="BD97" s="21" t="str">
        <f t="shared" si="12"/>
        <v>[116] = {wayshrines={194,194,194,}, dlcId=DLC_BASE_GAME</v>
      </c>
      <c r="BE97" s="21" t="str">
        <f t="shared" si="13"/>
        <v>, zoneIds={380,381,381,146,126,63}, veteran=false</v>
      </c>
      <c r="BF97" s="21" t="str">
        <f t="shared" si="11"/>
        <v>, setType=LIBSETS_SETTYPE_DUNGEON</v>
      </c>
      <c r="BG97" s="21" t="str">
        <f t="shared" si="14"/>
        <v>, dropMechanic={LIBSETS_DROP_MECHANIC_GROUP_DUNGEON_BOSS,LIBSETS_DROP_MECHANIC_GROUP_DUNGEON_BOSS}</v>
      </c>
      <c r="BH97" s="21" t="str">
        <f t="shared" si="15"/>
        <v>}, --The Destruction Suite / Garnitur der Zerstörung   [The Banished Cells I, Auridon, Auridon, Wayrest Sewers I, Elden Hollow I, Darkshade Caverns I]</v>
      </c>
    </row>
    <row r="98" spans="1:60" x14ac:dyDescent="0.25">
      <c r="A98" s="12">
        <v>117</v>
      </c>
      <c r="B98" t="s">
        <v>868</v>
      </c>
      <c r="C98" t="s">
        <v>1439</v>
      </c>
      <c r="D98" s="3">
        <f t="shared" si="10"/>
        <v>117</v>
      </c>
      <c r="G98" s="8" t="s">
        <v>1475</v>
      </c>
      <c r="I98" t="s">
        <v>91</v>
      </c>
      <c r="J98" t="s">
        <v>91</v>
      </c>
      <c r="K98">
        <v>194</v>
      </c>
      <c r="L98">
        <v>194</v>
      </c>
      <c r="M98">
        <v>194</v>
      </c>
      <c r="O98" s="62" t="s">
        <v>96</v>
      </c>
      <c r="Q98" s="3">
        <f>IF(AND(P98&lt;&gt;"",ISNUMBER(P98),NOT(ISNA(P98))),P98,IF(R98&lt;&gt;"",VLOOKUP(R98,'ESO zone constants'!$D$5:$H$10003,5,FALSE),""))</f>
        <v>380</v>
      </c>
      <c r="R98" t="str">
        <f>IF(AND(O98&lt;&gt;"",NOT(ISERROR(O98))),O98,
IF(AND(P98&lt;&gt;"",ISNUMBER(P98),P98&gt;0,NOT(ISNA(P98))),VLOOKUP(P98,'ESO zone constants'!$A$5:$D$10001,4,FALSE),
IF(AND(K98&lt;&gt;"",K98&gt;0,NOT(ISERROR(K98))),VLOOKUP(K98,'ESO dumped WayshrineInfo'!$K$3:$N$9996,4,FALSE),"")))</f>
        <v>The Banished Cells I</v>
      </c>
      <c r="T98" s="19" t="str">
        <f>IF(AND(S98&lt;&gt;"",NOT(ISERROR(S98))),S98,IF(Q98&lt;&gt;"",IF(NOT(ISERROR(VLOOKUP(Q98,'ESO Dungeon constants'!$D$3:$H$9999,5,FALSE))),VLOOKUP(Q98,'ESO Dungeon constants'!$D$3:$I$9999,6,FALSE),VLOOKUP(Q98,'ESO zone constants'!$H$3:$K$9989,4,FALSE)),""))</f>
        <v>DLC_BASE_GAME</v>
      </c>
      <c r="U98" s="3" t="str">
        <f>IF(T98&lt;&gt;"",VLOOKUP(T98,'LibSets constants'!$B$4:$C$1012,2,FALSE),"")</f>
        <v>Included in base game</v>
      </c>
      <c r="V98" s="33" t="s">
        <v>3332</v>
      </c>
      <c r="Y98" s="62"/>
      <c r="Z98" s="3">
        <f>IF(AND(G98&lt;&gt;"LIBSETS_SETTYPE_BATTLEGROUND",G98&lt;&gt;"LIBSETS_SETTYPE_SPECIAL"),
IF(AND(Y98&lt;&gt;"",ISNUMBER(Y98),NOT(ISNA(Y98))),Y98,
   IF(AND(L98&lt;&gt;"",ISNUMBER(L98),L98&gt;0,NOT(ISNA(L98))),VLOOKUP(L98,'ESO dumped WayshrineInfo'!$K$3:$L$9996,2,FALSE),"")
),"")</f>
        <v>381</v>
      </c>
      <c r="AA98" t="str">
        <f>IF(AND(Z98&lt;&gt;"",ISNUMBER(Z98),NOT(ISNA(Z98))),VLOOKUP(Z98,'ESO zone constants'!$A$5:$D$10001,4,FALSE),"")</f>
        <v>Auridon</v>
      </c>
      <c r="AB98" s="33" t="s">
        <v>3332</v>
      </c>
      <c r="AC98" s="41"/>
      <c r="AD98" s="41"/>
      <c r="AE98" s="41"/>
      <c r="AF98" s="3">
        <f>IF(AND(G98&lt;&gt;"LIBSETS_SETTYPE_BATTLEGROUND",G98&lt;&gt;"LIBSETS_SETTYPE_SPECIAL"),
IF(AND(AE98&lt;&gt;"",ISNUMBER(AE98),NOT(ISNA(AE98))),AE98,
   IF(AND(M98&lt;&gt;"",ISNUMBER(M98),M98&gt;0,NOT(ISNA(M98))),VLOOKUP(M98,'ESO dumped WayshrineInfo'!$K$3:$L$9996,2,FALSE),"")
),"")</f>
        <v>381</v>
      </c>
      <c r="AG98" t="str">
        <f>IF(AND(AF98&lt;&gt;"",ISNUMBER(AF98),NOT(ISNA(AF98))),VLOOKUP(AF98,'ESO zone constants'!$A$5:$D$10001,4,FALSE),"")</f>
        <v>Auridon</v>
      </c>
      <c r="AH98" s="42"/>
      <c r="AI98" s="41"/>
      <c r="AJ98" s="41"/>
      <c r="AK98" s="3">
        <f>IF(AND(G98&lt;&gt;"LIBSETS_SETTYPE_BATTLEGROUND",G98&lt;&gt;"LIBSETS_SETTYPE_SPECIAL"),IF(AL98&lt;&gt;"",VLOOKUP(AL98,'ESO zone constants'!$D$5:$H$4955,5,FALSE),""),"")</f>
        <v>146</v>
      </c>
      <c r="AL98" t="s">
        <v>62</v>
      </c>
      <c r="AN98" s="41"/>
      <c r="AO98" s="41"/>
      <c r="AP98" s="3">
        <f>IF(AND(G98&lt;&gt;"LIBSETS_SETTYPE_BATTLEGROUND",G98&lt;&gt;"LIBSETS_SETTYPE_SPECIAL"),IF(AQ98&lt;&gt;"",VLOOKUP(AQ98,'ESO zone constants'!$D$5:$H$4955,5,FALSE),""),"")</f>
        <v>126</v>
      </c>
      <c r="AQ98" t="s">
        <v>43</v>
      </c>
      <c r="AS98" s="41"/>
      <c r="AT98" s="41"/>
      <c r="AU98" s="3">
        <f>IF(AND(G98&lt;&gt;"LIBSETS_SETTYPE_BATTLEGROUND",G98&lt;&gt;"LIBSETS_SETTYPE_SPECIAL"),IF(AV98&lt;&gt;"",VLOOKUP(AV98,'ESO zone constants'!$D$5:$H$4955,5,FALSE),""),"")</f>
        <v>63</v>
      </c>
      <c r="AV98" t="s">
        <v>61</v>
      </c>
      <c r="AX98" s="41"/>
      <c r="AY98" s="41"/>
      <c r="AZ98" s="79" t="s">
        <v>2659</v>
      </c>
      <c r="BA98" s="79"/>
      <c r="BB98" s="79"/>
      <c r="BC98" s="79"/>
      <c r="BD98" s="21" t="str">
        <f t="shared" si="12"/>
        <v>[117] = {wayshrines={194,194,194,}, dlcId=DLC_BASE_GAME</v>
      </c>
      <c r="BE98" s="21" t="str">
        <f t="shared" si="13"/>
        <v>, zoneIds={380,381,381,146,126,63}, veteran=false</v>
      </c>
      <c r="BF98" s="21" t="str">
        <f t="shared" si="11"/>
        <v>, setType=LIBSETS_SETTYPE_DUNGEON</v>
      </c>
      <c r="BG98" s="21" t="str">
        <f t="shared" si="14"/>
        <v>, isProcSetAllowedInPvP=1, dropMechanic={LIBSETS_DROP_MECHANIC_GROUP_DUNGEON_BOSS,LIBSETS_DROP_MECHANIC_GROUP_DUNGEON_BOSS}</v>
      </c>
      <c r="BH98" s="21" t="str">
        <f t="shared" si="15"/>
        <v>}, --Relics of the Physician, Ansur / Relikte des Mediziners Ansur   [The Banished Cells I, Auridon, Auridon, Wayrest Sewers I, Elden Hollow I, Darkshade Caverns I]</v>
      </c>
    </row>
    <row r="99" spans="1:60" x14ac:dyDescent="0.25">
      <c r="A99" s="12">
        <v>118</v>
      </c>
      <c r="B99" t="s">
        <v>869</v>
      </c>
      <c r="C99" t="s">
        <v>870</v>
      </c>
      <c r="D99" s="3">
        <f t="shared" si="10"/>
        <v>118</v>
      </c>
      <c r="G99" s="8" t="s">
        <v>1475</v>
      </c>
      <c r="I99" t="s">
        <v>91</v>
      </c>
      <c r="J99" t="s">
        <v>91</v>
      </c>
      <c r="K99">
        <v>194</v>
      </c>
      <c r="L99">
        <v>194</v>
      </c>
      <c r="M99">
        <v>194</v>
      </c>
      <c r="O99" s="62" t="s">
        <v>96</v>
      </c>
      <c r="Q99" s="3">
        <f>IF(AND(P99&lt;&gt;"",ISNUMBER(P99),NOT(ISNA(P99))),P99,IF(R99&lt;&gt;"",VLOOKUP(R99,'ESO zone constants'!$D$5:$H$10003,5,FALSE),""))</f>
        <v>380</v>
      </c>
      <c r="R99" t="str">
        <f>IF(AND(O99&lt;&gt;"",NOT(ISERROR(O99))),O99,
IF(AND(P99&lt;&gt;"",ISNUMBER(P99),P99&gt;0,NOT(ISNA(P99))),VLOOKUP(P99,'ESO zone constants'!$A$5:$D$10001,4,FALSE),
IF(AND(K99&lt;&gt;"",K99&gt;0,NOT(ISERROR(K99))),VLOOKUP(K99,'ESO dumped WayshrineInfo'!$K$3:$N$9996,4,FALSE),"")))</f>
        <v>The Banished Cells I</v>
      </c>
      <c r="T99" s="19" t="str">
        <f>IF(AND(S99&lt;&gt;"",NOT(ISERROR(S99))),S99,IF(Q99&lt;&gt;"",IF(NOT(ISERROR(VLOOKUP(Q99,'ESO Dungeon constants'!$D$3:$H$9999,5,FALSE))),VLOOKUP(Q99,'ESO Dungeon constants'!$D$3:$I$9999,6,FALSE),VLOOKUP(Q99,'ESO zone constants'!$H$3:$K$9989,4,FALSE)),""))</f>
        <v>DLC_BASE_GAME</v>
      </c>
      <c r="U99" s="3" t="str">
        <f>IF(T99&lt;&gt;"",VLOOKUP(T99,'LibSets constants'!$B$4:$C$1012,2,FALSE),"")</f>
        <v>Included in base game</v>
      </c>
      <c r="V99" s="33" t="s">
        <v>3332</v>
      </c>
      <c r="Y99" s="62"/>
      <c r="Z99" s="3">
        <f>IF(AND(G99&lt;&gt;"LIBSETS_SETTYPE_BATTLEGROUND",G99&lt;&gt;"LIBSETS_SETTYPE_SPECIAL"),
IF(AND(Y99&lt;&gt;"",ISNUMBER(Y99),NOT(ISNA(Y99))),Y99,
   IF(AND(L99&lt;&gt;"",ISNUMBER(L99),L99&gt;0,NOT(ISNA(L99))),VLOOKUP(L99,'ESO dumped WayshrineInfo'!$K$3:$L$9996,2,FALSE),"")
),"")</f>
        <v>381</v>
      </c>
      <c r="AA99" t="str">
        <f>IF(AND(Z99&lt;&gt;"",ISNUMBER(Z99),NOT(ISNA(Z99))),VLOOKUP(Z99,'ESO zone constants'!$A$5:$D$10001,4,FALSE),"")</f>
        <v>Auridon</v>
      </c>
      <c r="AB99" s="33" t="s">
        <v>3332</v>
      </c>
      <c r="AC99" s="41"/>
      <c r="AD99" s="41"/>
      <c r="AE99" s="41"/>
      <c r="AF99" s="3">
        <f>IF(AND(G99&lt;&gt;"LIBSETS_SETTYPE_BATTLEGROUND",G99&lt;&gt;"LIBSETS_SETTYPE_SPECIAL"),
IF(AND(AE99&lt;&gt;"",ISNUMBER(AE99),NOT(ISNA(AE99))),AE99,
   IF(AND(M99&lt;&gt;"",ISNUMBER(M99),M99&gt;0,NOT(ISNA(M99))),VLOOKUP(M99,'ESO dumped WayshrineInfo'!$K$3:$L$9996,2,FALSE),"")
),"")</f>
        <v>381</v>
      </c>
      <c r="AG99" t="str">
        <f>IF(AND(AF99&lt;&gt;"",ISNUMBER(AF99),NOT(ISNA(AF99))),VLOOKUP(AF99,'ESO zone constants'!$A$5:$D$10001,4,FALSE),"")</f>
        <v>Auridon</v>
      </c>
      <c r="AH99" s="42"/>
      <c r="AI99" s="41"/>
      <c r="AJ99" s="41"/>
      <c r="AK99" s="3">
        <f>IF(AND(G99&lt;&gt;"LIBSETS_SETTYPE_BATTLEGROUND",G99&lt;&gt;"LIBSETS_SETTYPE_SPECIAL"),IF(AL99&lt;&gt;"",VLOOKUP(AL99,'ESO zone constants'!$D$5:$H$4955,5,FALSE),""),"")</f>
        <v>146</v>
      </c>
      <c r="AL99" t="s">
        <v>62</v>
      </c>
      <c r="AN99" s="41"/>
      <c r="AO99" s="41"/>
      <c r="AP99" s="3">
        <f>IF(AND(G99&lt;&gt;"LIBSETS_SETTYPE_BATTLEGROUND",G99&lt;&gt;"LIBSETS_SETTYPE_SPECIAL"),IF(AQ99&lt;&gt;"",VLOOKUP(AQ99,'ESO zone constants'!$D$5:$H$4955,5,FALSE),""),"")</f>
        <v>126</v>
      </c>
      <c r="AQ99" t="s">
        <v>43</v>
      </c>
      <c r="AS99" s="41"/>
      <c r="AT99" s="41"/>
      <c r="AU99" s="3">
        <f>IF(AND(G99&lt;&gt;"LIBSETS_SETTYPE_BATTLEGROUND",G99&lt;&gt;"LIBSETS_SETTYPE_SPECIAL"),IF(AV99&lt;&gt;"",VLOOKUP(AV99,'ESO zone constants'!$D$5:$H$4955,5,FALSE),""),"")</f>
        <v>63</v>
      </c>
      <c r="AV99" t="s">
        <v>61</v>
      </c>
      <c r="AX99" s="41"/>
      <c r="AY99" s="41"/>
      <c r="AZ99" s="79" t="s">
        <v>2658</v>
      </c>
      <c r="BA99" s="79"/>
      <c r="BB99" s="79"/>
      <c r="BC99" s="79"/>
      <c r="BD99" s="21" t="str">
        <f t="shared" si="12"/>
        <v>[118] = {wayshrines={194,194,194,}, dlcId=DLC_BASE_GAME</v>
      </c>
      <c r="BE99" s="21" t="str">
        <f t="shared" si="13"/>
        <v>, zoneIds={380,381,381,146,126,63}, veteran=false</v>
      </c>
      <c r="BF99" s="21" t="str">
        <f t="shared" si="11"/>
        <v>, setType=LIBSETS_SETTYPE_DUNGEON</v>
      </c>
      <c r="BG99" s="21" t="str">
        <f t="shared" si="14"/>
        <v>, dropMechanic={LIBSETS_DROP_MECHANIC_GROUP_DUNGEON_BOSS,LIBSETS_DROP_MECHANIC_GROUP_DUNGEON_BOSS}</v>
      </c>
      <c r="BH99" s="21" t="str">
        <f t="shared" si="15"/>
        <v>}, --Treasures of the Earthforge / Schätze der Erdenschmiede   [The Banished Cells I, Auridon, Auridon, Wayrest Sewers I, Elden Hollow I, Darkshade Caverns I]</v>
      </c>
    </row>
    <row r="100" spans="1:60" x14ac:dyDescent="0.25">
      <c r="A100" s="12">
        <v>119</v>
      </c>
      <c r="B100" t="s">
        <v>871</v>
      </c>
      <c r="C100" t="s">
        <v>872</v>
      </c>
      <c r="D100" s="3">
        <f t="shared" si="10"/>
        <v>119</v>
      </c>
      <c r="G100" s="8" t="s">
        <v>1475</v>
      </c>
      <c r="I100" t="s">
        <v>91</v>
      </c>
      <c r="J100" t="s">
        <v>91</v>
      </c>
      <c r="K100">
        <v>194</v>
      </c>
      <c r="L100">
        <v>194</v>
      </c>
      <c r="M100">
        <v>194</v>
      </c>
      <c r="O100" s="62" t="s">
        <v>96</v>
      </c>
      <c r="Q100" s="3">
        <f>IF(AND(P100&lt;&gt;"",ISNUMBER(P100),NOT(ISNA(P100))),P100,IF(R100&lt;&gt;"",VLOOKUP(R100,'ESO zone constants'!$D$5:$H$10003,5,FALSE),""))</f>
        <v>380</v>
      </c>
      <c r="R100" t="str">
        <f>IF(AND(O100&lt;&gt;"",NOT(ISERROR(O100))),O100,
IF(AND(P100&lt;&gt;"",ISNUMBER(P100),P100&gt;0,NOT(ISNA(P100))),VLOOKUP(P100,'ESO zone constants'!$A$5:$D$10001,4,FALSE),
IF(AND(K100&lt;&gt;"",K100&gt;0,NOT(ISERROR(K100))),VLOOKUP(K100,'ESO dumped WayshrineInfo'!$K$3:$N$9996,4,FALSE),"")))</f>
        <v>The Banished Cells I</v>
      </c>
      <c r="T100" s="19" t="str">
        <f>IF(AND(S100&lt;&gt;"",NOT(ISERROR(S100))),S100,IF(Q100&lt;&gt;"",IF(NOT(ISERROR(VLOOKUP(Q100,'ESO Dungeon constants'!$D$3:$H$9999,5,FALSE))),VLOOKUP(Q100,'ESO Dungeon constants'!$D$3:$I$9999,6,FALSE),VLOOKUP(Q100,'ESO zone constants'!$H$3:$K$9989,4,FALSE)),""))</f>
        <v>DLC_BASE_GAME</v>
      </c>
      <c r="U100" s="3" t="str">
        <f>IF(T100&lt;&gt;"",VLOOKUP(T100,'LibSets constants'!$B$4:$C$1012,2,FALSE),"")</f>
        <v>Included in base game</v>
      </c>
      <c r="V100" s="33" t="s">
        <v>3332</v>
      </c>
      <c r="Y100" s="62"/>
      <c r="Z100" s="3">
        <f>IF(AND(G100&lt;&gt;"LIBSETS_SETTYPE_BATTLEGROUND",G100&lt;&gt;"LIBSETS_SETTYPE_SPECIAL"),
IF(AND(Y100&lt;&gt;"",ISNUMBER(Y100),NOT(ISNA(Y100))),Y100,
   IF(AND(L100&lt;&gt;"",ISNUMBER(L100),L100&gt;0,NOT(ISNA(L100))),VLOOKUP(L100,'ESO dumped WayshrineInfo'!$K$3:$L$9996,2,FALSE),"")
),"")</f>
        <v>381</v>
      </c>
      <c r="AA100" t="str">
        <f>IF(AND(Z100&lt;&gt;"",ISNUMBER(Z100),NOT(ISNA(Z100))),VLOOKUP(Z100,'ESO zone constants'!$A$5:$D$10001,4,FALSE),"")</f>
        <v>Auridon</v>
      </c>
      <c r="AB100" s="33" t="s">
        <v>3332</v>
      </c>
      <c r="AC100" s="41"/>
      <c r="AD100" s="41"/>
      <c r="AE100" s="41"/>
      <c r="AF100" s="3">
        <f>IF(AND(G100&lt;&gt;"LIBSETS_SETTYPE_BATTLEGROUND",G100&lt;&gt;"LIBSETS_SETTYPE_SPECIAL"),
IF(AND(AE100&lt;&gt;"",ISNUMBER(AE100),NOT(ISNA(AE100))),AE100,
   IF(AND(M100&lt;&gt;"",ISNUMBER(M100),M100&gt;0,NOT(ISNA(M100))),VLOOKUP(M100,'ESO dumped WayshrineInfo'!$K$3:$L$9996,2,FALSE),"")
),"")</f>
        <v>381</v>
      </c>
      <c r="AG100" t="str">
        <f>IF(AND(AF100&lt;&gt;"",ISNUMBER(AF100),NOT(ISNA(AF100))),VLOOKUP(AF100,'ESO zone constants'!$A$5:$D$10001,4,FALSE),"")</f>
        <v>Auridon</v>
      </c>
      <c r="AH100" s="42"/>
      <c r="AI100" s="41"/>
      <c r="AJ100" s="41"/>
      <c r="AK100" s="3">
        <f>IF(AND(G100&lt;&gt;"LIBSETS_SETTYPE_BATTLEGROUND",G100&lt;&gt;"LIBSETS_SETTYPE_SPECIAL"),IF(AL100&lt;&gt;"",VLOOKUP(AL100,'ESO zone constants'!$D$5:$H$4955,5,FALSE),""),"")</f>
        <v>146</v>
      </c>
      <c r="AL100" t="s">
        <v>62</v>
      </c>
      <c r="AN100" s="41"/>
      <c r="AO100" s="41"/>
      <c r="AP100" s="3">
        <f>IF(AND(G100&lt;&gt;"LIBSETS_SETTYPE_BATTLEGROUND",G100&lt;&gt;"LIBSETS_SETTYPE_SPECIAL"),IF(AQ100&lt;&gt;"",VLOOKUP(AQ100,'ESO zone constants'!$D$5:$H$4955,5,FALSE),""),"")</f>
        <v>126</v>
      </c>
      <c r="AQ100" t="s">
        <v>43</v>
      </c>
      <c r="AS100" s="41"/>
      <c r="AT100" s="41"/>
      <c r="AU100" s="3">
        <f>IF(AND(G100&lt;&gt;"LIBSETS_SETTYPE_BATTLEGROUND",G100&lt;&gt;"LIBSETS_SETTYPE_SPECIAL"),IF(AV100&lt;&gt;"",VLOOKUP(AV100,'ESO zone constants'!$D$5:$H$4955,5,FALSE),""),"")</f>
        <v>63</v>
      </c>
      <c r="AV100" t="s">
        <v>61</v>
      </c>
      <c r="AX100" s="41"/>
      <c r="AY100" s="41"/>
      <c r="AZ100" s="79" t="s">
        <v>2658</v>
      </c>
      <c r="BA100" s="79"/>
      <c r="BB100" s="79"/>
      <c r="BC100" s="79"/>
      <c r="BD100" s="21" t="str">
        <f t="shared" si="12"/>
        <v>[119] = {wayshrines={194,194,194,}, dlcId=DLC_BASE_GAME</v>
      </c>
      <c r="BE100" s="21" t="str">
        <f t="shared" si="13"/>
        <v>, zoneIds={380,381,381,146,126,63}, veteran=false</v>
      </c>
      <c r="BF100" s="21" t="str">
        <f t="shared" si="11"/>
        <v>, setType=LIBSETS_SETTYPE_DUNGEON</v>
      </c>
      <c r="BG100" s="21" t="str">
        <f t="shared" si="14"/>
        <v>, dropMechanic={LIBSETS_DROP_MECHANIC_GROUP_DUNGEON_BOSS,LIBSETS_DROP_MECHANIC_GROUP_DUNGEON_BOSS}</v>
      </c>
      <c r="BH100" s="21" t="str">
        <f t="shared" si="15"/>
        <v>}, --Relics of the Rebellion / Relikte der Rebellion   [The Banished Cells I, Auridon, Auridon, Wayrest Sewers I, Elden Hollow I, Darkshade Caverns I]</v>
      </c>
    </row>
    <row r="101" spans="1:60" x14ac:dyDescent="0.25">
      <c r="A101" s="12">
        <v>120</v>
      </c>
      <c r="B101" t="s">
        <v>873</v>
      </c>
      <c r="C101" t="s">
        <v>874</v>
      </c>
      <c r="D101" s="3">
        <f t="shared" si="10"/>
        <v>120</v>
      </c>
      <c r="G101" s="8" t="s">
        <v>1475</v>
      </c>
      <c r="I101" t="s">
        <v>91</v>
      </c>
      <c r="J101" t="s">
        <v>91</v>
      </c>
      <c r="K101">
        <v>194</v>
      </c>
      <c r="L101">
        <v>194</v>
      </c>
      <c r="M101">
        <v>194</v>
      </c>
      <c r="O101" s="62" t="s">
        <v>96</v>
      </c>
      <c r="Q101" s="3">
        <f>IF(AND(P101&lt;&gt;"",ISNUMBER(P101),NOT(ISNA(P101))),P101,IF(R101&lt;&gt;"",VLOOKUP(R101,'ESO zone constants'!$D$5:$H$10003,5,FALSE),""))</f>
        <v>380</v>
      </c>
      <c r="R101" t="str">
        <f>IF(AND(O101&lt;&gt;"",NOT(ISERROR(O101))),O101,
IF(AND(P101&lt;&gt;"",ISNUMBER(P101),P101&gt;0,NOT(ISNA(P101))),VLOOKUP(P101,'ESO zone constants'!$A$5:$D$10001,4,FALSE),
IF(AND(K101&lt;&gt;"",K101&gt;0,NOT(ISERROR(K101))),VLOOKUP(K101,'ESO dumped WayshrineInfo'!$K$3:$N$9996,4,FALSE),"")))</f>
        <v>The Banished Cells I</v>
      </c>
      <c r="T101" s="19" t="str">
        <f>IF(AND(S101&lt;&gt;"",NOT(ISERROR(S101))),S101,IF(Q101&lt;&gt;"",IF(NOT(ISERROR(VLOOKUP(Q101,'ESO Dungeon constants'!$D$3:$H$9999,5,FALSE))),VLOOKUP(Q101,'ESO Dungeon constants'!$D$3:$I$9999,6,FALSE),VLOOKUP(Q101,'ESO zone constants'!$H$3:$K$9989,4,FALSE)),""))</f>
        <v>DLC_BASE_GAME</v>
      </c>
      <c r="U101" s="3" t="str">
        <f>IF(T101&lt;&gt;"",VLOOKUP(T101,'LibSets constants'!$B$4:$C$1012,2,FALSE),"")</f>
        <v>Included in base game</v>
      </c>
      <c r="V101" s="33" t="s">
        <v>3332</v>
      </c>
      <c r="Y101" s="62"/>
      <c r="Z101" s="3">
        <f>IF(AND(G101&lt;&gt;"LIBSETS_SETTYPE_BATTLEGROUND",G101&lt;&gt;"LIBSETS_SETTYPE_SPECIAL"),
IF(AND(Y101&lt;&gt;"",ISNUMBER(Y101),NOT(ISNA(Y101))),Y101,
   IF(AND(L101&lt;&gt;"",ISNUMBER(L101),L101&gt;0,NOT(ISNA(L101))),VLOOKUP(L101,'ESO dumped WayshrineInfo'!$K$3:$L$9996,2,FALSE),"")
),"")</f>
        <v>381</v>
      </c>
      <c r="AA101" t="str">
        <f>IF(AND(Z101&lt;&gt;"",ISNUMBER(Z101),NOT(ISNA(Z101))),VLOOKUP(Z101,'ESO zone constants'!$A$5:$D$10001,4,FALSE),"")</f>
        <v>Auridon</v>
      </c>
      <c r="AB101" s="33" t="s">
        <v>3332</v>
      </c>
      <c r="AC101" s="41"/>
      <c r="AD101" s="41"/>
      <c r="AE101" s="41"/>
      <c r="AF101" s="3">
        <f>IF(AND(G101&lt;&gt;"LIBSETS_SETTYPE_BATTLEGROUND",G101&lt;&gt;"LIBSETS_SETTYPE_SPECIAL"),
IF(AND(AE101&lt;&gt;"",ISNUMBER(AE101),NOT(ISNA(AE101))),AE101,
   IF(AND(M101&lt;&gt;"",ISNUMBER(M101),M101&gt;0,NOT(ISNA(M101))),VLOOKUP(M101,'ESO dumped WayshrineInfo'!$K$3:$L$9996,2,FALSE),"")
),"")</f>
        <v>381</v>
      </c>
      <c r="AG101" t="str">
        <f>IF(AND(AF101&lt;&gt;"",ISNUMBER(AF101),NOT(ISNA(AF101))),VLOOKUP(AF101,'ESO zone constants'!$A$5:$D$10001,4,FALSE),"")</f>
        <v>Auridon</v>
      </c>
      <c r="AH101" s="42"/>
      <c r="AI101" s="41"/>
      <c r="AJ101" s="41"/>
      <c r="AK101" s="3">
        <f>IF(AND(G101&lt;&gt;"LIBSETS_SETTYPE_BATTLEGROUND",G101&lt;&gt;"LIBSETS_SETTYPE_SPECIAL"),IF(AL101&lt;&gt;"",VLOOKUP(AL101,'ESO zone constants'!$D$5:$H$4955,5,FALSE),""),"")</f>
        <v>146</v>
      </c>
      <c r="AL101" t="s">
        <v>62</v>
      </c>
      <c r="AN101" s="41"/>
      <c r="AO101" s="41"/>
      <c r="AP101" s="3">
        <f>IF(AND(G101&lt;&gt;"LIBSETS_SETTYPE_BATTLEGROUND",G101&lt;&gt;"LIBSETS_SETTYPE_SPECIAL"),IF(AQ101&lt;&gt;"",VLOOKUP(AQ101,'ESO zone constants'!$D$5:$H$4955,5,FALSE),""),"")</f>
        <v>126</v>
      </c>
      <c r="AQ101" t="s">
        <v>43</v>
      </c>
      <c r="AS101" s="41"/>
      <c r="AT101" s="41"/>
      <c r="AU101" s="3">
        <f>IF(AND(G101&lt;&gt;"LIBSETS_SETTYPE_BATTLEGROUND",G101&lt;&gt;"LIBSETS_SETTYPE_SPECIAL"),IF(AV101&lt;&gt;"",VLOOKUP(AV101,'ESO zone constants'!$D$5:$H$4955,5,FALSE),""),"")</f>
        <v>63</v>
      </c>
      <c r="AV101" t="s">
        <v>61</v>
      </c>
      <c r="AX101" s="41"/>
      <c r="AY101" s="41"/>
      <c r="AZ101" s="79" t="s">
        <v>2658</v>
      </c>
      <c r="BA101" s="79"/>
      <c r="BB101" s="79"/>
      <c r="BC101" s="79"/>
      <c r="BD101" s="21" t="str">
        <f t="shared" si="12"/>
        <v>[120] = {wayshrines={194,194,194,}, dlcId=DLC_BASE_GAME</v>
      </c>
      <c r="BE101" s="21" t="str">
        <f t="shared" si="13"/>
        <v>, zoneIds={380,381,381,146,126,63}, veteran=false</v>
      </c>
      <c r="BF101" s="21" t="str">
        <f t="shared" si="11"/>
        <v>, setType=LIBSETS_SETTYPE_DUNGEON</v>
      </c>
      <c r="BG101" s="21" t="str">
        <f t="shared" si="14"/>
        <v>, dropMechanic={LIBSETS_DROP_MECHANIC_GROUP_DUNGEON_BOSS,LIBSETS_DROP_MECHANIC_GROUP_DUNGEON_BOSS}</v>
      </c>
      <c r="BH101" s="21" t="str">
        <f t="shared" si="15"/>
        <v>}, --Arms of Infernace / Waffen Infernals   [The Banished Cells I, Auridon, Auridon, Wayrest Sewers I, Elden Hollow I, Darkshade Caverns I]</v>
      </c>
    </row>
    <row r="102" spans="1:60" x14ac:dyDescent="0.25">
      <c r="A102" s="12">
        <v>121</v>
      </c>
      <c r="B102" t="s">
        <v>875</v>
      </c>
      <c r="C102" t="s">
        <v>876</v>
      </c>
      <c r="D102" s="3">
        <f t="shared" si="10"/>
        <v>121</v>
      </c>
      <c r="G102" s="8" t="s">
        <v>1475</v>
      </c>
      <c r="I102" t="s">
        <v>91</v>
      </c>
      <c r="J102" t="s">
        <v>91</v>
      </c>
      <c r="K102">
        <v>194</v>
      </c>
      <c r="L102">
        <v>194</v>
      </c>
      <c r="M102">
        <v>194</v>
      </c>
      <c r="O102" s="62" t="s">
        <v>96</v>
      </c>
      <c r="Q102" s="3">
        <f>IF(AND(P102&lt;&gt;"",ISNUMBER(P102),NOT(ISNA(P102))),P102,IF(R102&lt;&gt;"",VLOOKUP(R102,'ESO zone constants'!$D$5:$H$10003,5,FALSE),""))</f>
        <v>380</v>
      </c>
      <c r="R102" t="str">
        <f>IF(AND(O102&lt;&gt;"",NOT(ISERROR(O102))),O102,
IF(AND(P102&lt;&gt;"",ISNUMBER(P102),P102&gt;0,NOT(ISNA(P102))),VLOOKUP(P102,'ESO zone constants'!$A$5:$D$10001,4,FALSE),
IF(AND(K102&lt;&gt;"",K102&gt;0,NOT(ISERROR(K102))),VLOOKUP(K102,'ESO dumped WayshrineInfo'!$K$3:$N$9996,4,FALSE),"")))</f>
        <v>The Banished Cells I</v>
      </c>
      <c r="T102" s="19" t="str">
        <f>IF(AND(S102&lt;&gt;"",NOT(ISERROR(S102))),S102,IF(Q102&lt;&gt;"",IF(NOT(ISERROR(VLOOKUP(Q102,'ESO Dungeon constants'!$D$3:$H$9999,5,FALSE))),VLOOKUP(Q102,'ESO Dungeon constants'!$D$3:$I$9999,6,FALSE),VLOOKUP(Q102,'ESO zone constants'!$H$3:$K$9989,4,FALSE)),""))</f>
        <v>DLC_BASE_GAME</v>
      </c>
      <c r="U102" s="3" t="str">
        <f>IF(T102&lt;&gt;"",VLOOKUP(T102,'LibSets constants'!$B$4:$C$1012,2,FALSE),"")</f>
        <v>Included in base game</v>
      </c>
      <c r="V102" s="33" t="s">
        <v>3332</v>
      </c>
      <c r="Y102" s="62"/>
      <c r="Z102" s="3">
        <f>IF(AND(G102&lt;&gt;"LIBSETS_SETTYPE_BATTLEGROUND",G102&lt;&gt;"LIBSETS_SETTYPE_SPECIAL"),
IF(AND(Y102&lt;&gt;"",ISNUMBER(Y102),NOT(ISNA(Y102))),Y102,
   IF(AND(L102&lt;&gt;"",ISNUMBER(L102),L102&gt;0,NOT(ISNA(L102))),VLOOKUP(L102,'ESO dumped WayshrineInfo'!$K$3:$L$9996,2,FALSE),"")
),"")</f>
        <v>381</v>
      </c>
      <c r="AA102" t="str">
        <f>IF(AND(Z102&lt;&gt;"",ISNUMBER(Z102),NOT(ISNA(Z102))),VLOOKUP(Z102,'ESO zone constants'!$A$5:$D$10001,4,FALSE),"")</f>
        <v>Auridon</v>
      </c>
      <c r="AB102" s="33" t="s">
        <v>3332</v>
      </c>
      <c r="AC102" s="41"/>
      <c r="AD102" s="41"/>
      <c r="AE102" s="41"/>
      <c r="AF102" s="3">
        <f>IF(AND(G102&lt;&gt;"LIBSETS_SETTYPE_BATTLEGROUND",G102&lt;&gt;"LIBSETS_SETTYPE_SPECIAL"),
IF(AND(AE102&lt;&gt;"",ISNUMBER(AE102),NOT(ISNA(AE102))),AE102,
   IF(AND(M102&lt;&gt;"",ISNUMBER(M102),M102&gt;0,NOT(ISNA(M102))),VLOOKUP(M102,'ESO dumped WayshrineInfo'!$K$3:$L$9996,2,FALSE),"")
),"")</f>
        <v>381</v>
      </c>
      <c r="AG102" t="str">
        <f>IF(AND(AF102&lt;&gt;"",ISNUMBER(AF102),NOT(ISNA(AF102))),VLOOKUP(AF102,'ESO zone constants'!$A$5:$D$10001,4,FALSE),"")</f>
        <v>Auridon</v>
      </c>
      <c r="AH102" s="42"/>
      <c r="AI102" s="41"/>
      <c r="AJ102" s="41"/>
      <c r="AK102" s="3">
        <f>IF(AND(G102&lt;&gt;"LIBSETS_SETTYPE_BATTLEGROUND",G102&lt;&gt;"LIBSETS_SETTYPE_SPECIAL"),IF(AL102&lt;&gt;"",VLOOKUP(AL102,'ESO zone constants'!$D$5:$H$4955,5,FALSE),""),"")</f>
        <v>146</v>
      </c>
      <c r="AL102" t="s">
        <v>62</v>
      </c>
      <c r="AN102" s="41"/>
      <c r="AO102" s="41"/>
      <c r="AP102" s="3">
        <f>IF(AND(G102&lt;&gt;"LIBSETS_SETTYPE_BATTLEGROUND",G102&lt;&gt;"LIBSETS_SETTYPE_SPECIAL"),IF(AQ102&lt;&gt;"",VLOOKUP(AQ102,'ESO zone constants'!$D$5:$H$4955,5,FALSE),""),"")</f>
        <v>126</v>
      </c>
      <c r="AQ102" t="s">
        <v>43</v>
      </c>
      <c r="AS102" s="41"/>
      <c r="AT102" s="41"/>
      <c r="AU102" s="3">
        <f>IF(AND(G102&lt;&gt;"LIBSETS_SETTYPE_BATTLEGROUND",G102&lt;&gt;"LIBSETS_SETTYPE_SPECIAL"),IF(AV102&lt;&gt;"",VLOOKUP(AV102,'ESO zone constants'!$D$5:$H$4955,5,FALSE),""),"")</f>
        <v>63</v>
      </c>
      <c r="AV102" t="s">
        <v>61</v>
      </c>
      <c r="AX102" s="41"/>
      <c r="AY102" s="41"/>
      <c r="AZ102" s="79" t="s">
        <v>2658</v>
      </c>
      <c r="BA102" s="79"/>
      <c r="BB102" s="79"/>
      <c r="BC102" s="79"/>
      <c r="BD102" s="21" t="str">
        <f t="shared" si="12"/>
        <v>[121] = {wayshrines={194,194,194,}, dlcId=DLC_BASE_GAME</v>
      </c>
      <c r="BE102" s="21" t="str">
        <f t="shared" si="13"/>
        <v>, zoneIds={380,381,381,146,126,63}, veteran=false</v>
      </c>
      <c r="BF102" s="21" t="str">
        <f t="shared" si="11"/>
        <v>, setType=LIBSETS_SETTYPE_DUNGEON</v>
      </c>
      <c r="BG102" s="21" t="str">
        <f t="shared" si="14"/>
        <v>, dropMechanic={LIBSETS_DROP_MECHANIC_GROUP_DUNGEON_BOSS,LIBSETS_DROP_MECHANIC_GROUP_DUNGEON_BOSS}</v>
      </c>
      <c r="BH102" s="21" t="str">
        <f t="shared" si="15"/>
        <v>}, --Arms of the Ancestors / Waffen der Ahnen   [The Banished Cells I, Auridon, Auridon, Wayrest Sewers I, Elden Hollow I, Darkshade Caverns I]</v>
      </c>
    </row>
    <row r="103" spans="1:60" x14ac:dyDescent="0.25">
      <c r="A103" s="12">
        <v>122</v>
      </c>
      <c r="B103" t="s">
        <v>877</v>
      </c>
      <c r="C103" t="s">
        <v>878</v>
      </c>
      <c r="D103" s="3">
        <f t="shared" si="10"/>
        <v>122</v>
      </c>
      <c r="G103" s="8" t="s">
        <v>1475</v>
      </c>
      <c r="I103" t="s">
        <v>91</v>
      </c>
      <c r="J103" t="s">
        <v>91</v>
      </c>
      <c r="K103">
        <v>190</v>
      </c>
      <c r="L103">
        <v>190</v>
      </c>
      <c r="M103">
        <v>190</v>
      </c>
      <c r="O103" s="62" t="s">
        <v>49</v>
      </c>
      <c r="Q103" s="3">
        <f>IF(AND(P103&lt;&gt;"",ISNUMBER(P103),NOT(ISNA(P103))),P103,IF(R103&lt;&gt;"",VLOOKUP(R103,'ESO zone constants'!$D$5:$H$10003,5,FALSE),""))</f>
        <v>130</v>
      </c>
      <c r="R103" t="str">
        <f>IF(AND(O103&lt;&gt;"",NOT(ISERROR(O103))),O103,
IF(AND(P103&lt;&gt;"",ISNUMBER(P103),P103&gt;0,NOT(ISNA(P103))),VLOOKUP(P103,'ESO zone constants'!$A$5:$D$10001,4,FALSE),
IF(AND(K103&lt;&gt;"",K103&gt;0,NOT(ISERROR(K103))),VLOOKUP(K103,'ESO dumped WayshrineInfo'!$K$3:$N$9996,4,FALSE),"")))</f>
        <v>Crypt of Hearts I</v>
      </c>
      <c r="T103" s="19" t="str">
        <f>IF(AND(S103&lt;&gt;"",NOT(ISERROR(S103))),S103,IF(Q103&lt;&gt;"",IF(NOT(ISERROR(VLOOKUP(Q103,'ESO Dungeon constants'!$D$3:$H$9999,5,FALSE))),VLOOKUP(Q103,'ESO Dungeon constants'!$D$3:$I$9999,6,FALSE),VLOOKUP(Q103,'ESO zone constants'!$H$3:$K$9989,4,FALSE)),""))</f>
        <v>DLC_BASE_GAME</v>
      </c>
      <c r="U103" s="3" t="str">
        <f>IF(T103&lt;&gt;"",VLOOKUP(T103,'LibSets constants'!$B$4:$C$1012,2,FALSE),"")</f>
        <v>Included in base game</v>
      </c>
      <c r="V103" s="33" t="s">
        <v>3332</v>
      </c>
      <c r="Y103" s="62">
        <v>932</v>
      </c>
      <c r="Z103" s="3">
        <f>IF(AND(G103&lt;&gt;"LIBSETS_SETTYPE_BATTLEGROUND",G103&lt;&gt;"LIBSETS_SETTYPE_SPECIAL"),
IF(AND(Y103&lt;&gt;"",ISNUMBER(Y103),NOT(ISNA(Y103))),Y103,
   IF(AND(L103&lt;&gt;"",ISNUMBER(L103),L103&gt;0,NOT(ISNA(L103))),VLOOKUP(L103,'ESO dumped WayshrineInfo'!$K$3:$L$9996,2,FALSE),"")
),"")</f>
        <v>932</v>
      </c>
      <c r="AA103" t="str">
        <f>IF(AND(Z103&lt;&gt;"",ISNUMBER(Z103),NOT(ISNA(Z103))),VLOOKUP(Z103,'ESO zone constants'!$A$5:$D$10001,4,FALSE),"")</f>
        <v>Crypt of Hearts II</v>
      </c>
      <c r="AB103" s="33" t="s">
        <v>3332</v>
      </c>
      <c r="AC103" s="41"/>
      <c r="AD103" s="41"/>
      <c r="AE103" s="41"/>
      <c r="AF103" s="3">
        <f>IF(AND(G103&lt;&gt;"LIBSETS_SETTYPE_BATTLEGROUND",G103&lt;&gt;"LIBSETS_SETTYPE_SPECIAL"),
IF(AND(AE103&lt;&gt;"",ISNUMBER(AE103),NOT(ISNA(AE103))),AE103,
   IF(AND(M103&lt;&gt;"",ISNUMBER(M103),M103&gt;0,NOT(ISNA(M103))),VLOOKUP(M103,'ESO dumped WayshrineInfo'!$K$3:$L$9996,2,FALSE),"")
),"")</f>
        <v>20</v>
      </c>
      <c r="AG103" t="str">
        <f>IF(AND(AF103&lt;&gt;"",ISNUMBER(AF103),NOT(ISNA(AF103))),VLOOKUP(AF103,'ESO zone constants'!$A$5:$D$10001,4,FALSE),"")</f>
        <v>Rivenspire</v>
      </c>
      <c r="AH103" s="90" t="s">
        <v>3332</v>
      </c>
      <c r="AI103" s="41"/>
      <c r="AJ103" s="41"/>
      <c r="AK103" s="3" t="str">
        <f>IF(AND(G103&lt;&gt;"LIBSETS_SETTYPE_BATTLEGROUND",G103&lt;&gt;"LIBSETS_SETTYPE_SPECIAL"),IF(AL103&lt;&gt;"",VLOOKUP(AL103,'ESO zone constants'!$D$5:$H$4955,5,FALSE),""),"")</f>
        <v/>
      </c>
      <c r="AN103" s="41"/>
      <c r="AO103" s="41"/>
      <c r="AP103" s="3" t="str">
        <f>IF(AND(G103&lt;&gt;"LIBSETS_SETTYPE_BATTLEGROUND",G103&lt;&gt;"LIBSETS_SETTYPE_SPECIAL"),IF(AQ103&lt;&gt;"",VLOOKUP(AQ103,'ESO zone constants'!$D$5:$H$4955,5,FALSE),""),"")</f>
        <v/>
      </c>
      <c r="AS103" s="41"/>
      <c r="AT103" s="41"/>
      <c r="AU103" s="3" t="str">
        <f>IF(AND(G103&lt;&gt;"LIBSETS_SETTYPE_BATTLEGROUND",G103&lt;&gt;"LIBSETS_SETTYPE_SPECIAL"),IF(AV103&lt;&gt;"",VLOOKUP(AV103,'ESO zone constants'!$D$5:$H$4955,5,FALSE),""),"")</f>
        <v/>
      </c>
      <c r="AX103" s="41"/>
      <c r="AY103" s="41"/>
      <c r="AZ103" s="79" t="s">
        <v>2658</v>
      </c>
      <c r="BA103" s="79"/>
      <c r="BB103" s="79"/>
      <c r="BC103" s="79"/>
      <c r="BD103" s="21" t="str">
        <f t="shared" si="12"/>
        <v>[122] = {wayshrines={190,190,190,}, dlcId=DLC_BASE_GAME</v>
      </c>
      <c r="BE103" s="21" t="str">
        <f t="shared" si="13"/>
        <v>, zoneIds={130,932,20}, veteran=false</v>
      </c>
      <c r="BF103" s="21" t="str">
        <f t="shared" si="11"/>
        <v>, setType=LIBSETS_SETTYPE_DUNGEON</v>
      </c>
      <c r="BG103" s="21" t="str">
        <f t="shared" si="14"/>
        <v>, dropMechanic={LIBSETS_DROP_MECHANIC_GROUP_DUNGEON_BOSS,LIBSETS_DROP_MECHANIC_GROUP_DUNGEON_BOSS,LIBSETS_DROP_MECHANIC_GROUP_DUNGEON_BOSS}</v>
      </c>
      <c r="BH103" s="21" t="str">
        <f t="shared" si="15"/>
        <v>}, --Ebon Armory / Ebenerzarsenal   [Crypt of Hearts I, Crypt of Hearts II, Rivenspire]</v>
      </c>
    </row>
    <row r="104" spans="1:60" x14ac:dyDescent="0.25">
      <c r="A104" s="12">
        <v>123</v>
      </c>
      <c r="B104" t="s">
        <v>879</v>
      </c>
      <c r="C104" t="s">
        <v>2583</v>
      </c>
      <c r="D104" s="3">
        <f t="shared" si="10"/>
        <v>123</v>
      </c>
      <c r="G104" s="8" t="s">
        <v>1475</v>
      </c>
      <c r="I104" t="s">
        <v>91</v>
      </c>
      <c r="J104" t="s">
        <v>91</v>
      </c>
      <c r="K104">
        <v>185</v>
      </c>
      <c r="L104">
        <v>185</v>
      </c>
      <c r="M104">
        <v>185</v>
      </c>
      <c r="O104" s="62" t="s">
        <v>59</v>
      </c>
      <c r="Q104" s="3">
        <f>IF(AND(P104&lt;&gt;"",ISNUMBER(P104),NOT(ISNA(P104))),P104,IF(R104&lt;&gt;"",VLOOKUP(R104,'ESO zone constants'!$D$5:$H$10003,5,FALSE),""))</f>
        <v>31</v>
      </c>
      <c r="R104" t="str">
        <f>IF(AND(O104&lt;&gt;"",NOT(ISERROR(O104))),O104,
IF(AND(P104&lt;&gt;"",ISNUMBER(P104),P104&gt;0,NOT(ISNA(P104))),VLOOKUP(P104,'ESO zone constants'!$A$5:$D$10001,4,FALSE),
IF(AND(K104&lt;&gt;"",K104&gt;0,NOT(ISERROR(K104))),VLOOKUP(K104,'ESO dumped WayshrineInfo'!$K$3:$N$9996,4,FALSE),"")))</f>
        <v>Selene's Web</v>
      </c>
      <c r="T104" s="19" t="str">
        <f>IF(AND(S104&lt;&gt;"",NOT(ISERROR(S104))),S104,IF(Q104&lt;&gt;"",IF(NOT(ISERROR(VLOOKUP(Q104,'ESO Dungeon constants'!$D$3:$H$9999,5,FALSE))),VLOOKUP(Q104,'ESO Dungeon constants'!$D$3:$I$9999,6,FALSE),VLOOKUP(Q104,'ESO zone constants'!$H$3:$K$9989,4,FALSE)),""))</f>
        <v>DLC_BASE_GAME</v>
      </c>
      <c r="U104" s="3" t="str">
        <f>IF(T104&lt;&gt;"",VLOOKUP(T104,'LibSets constants'!$B$4:$C$1012,2,FALSE),"")</f>
        <v>Included in base game</v>
      </c>
      <c r="V104" s="33" t="s">
        <v>3332</v>
      </c>
      <c r="Y104" s="62"/>
      <c r="Z104" s="3">
        <f>IF(AND(G104&lt;&gt;"LIBSETS_SETTYPE_BATTLEGROUND",G104&lt;&gt;"LIBSETS_SETTYPE_SPECIAL"),
IF(AND(Y104&lt;&gt;"",ISNUMBER(Y104),NOT(ISNA(Y104))),Y104,
   IF(AND(L104&lt;&gt;"",ISNUMBER(L104),L104&gt;0,NOT(ISNA(L104))),VLOOKUP(L104,'ESO dumped WayshrineInfo'!$K$3:$L$9996,2,FALSE),"")
),"")</f>
        <v>382</v>
      </c>
      <c r="AA104" t="str">
        <f>IF(AND(Z104&lt;&gt;"",ISNUMBER(Z104),NOT(ISNA(Z104))),VLOOKUP(Z104,'ESO zone constants'!$A$5:$D$10001,4,FALSE),"")</f>
        <v>Reaper's March</v>
      </c>
      <c r="AB104" s="33" t="s">
        <v>3332</v>
      </c>
      <c r="AF104" s="3">
        <f>IF(AND(G104&lt;&gt;"LIBSETS_SETTYPE_BATTLEGROUND",G104&lt;&gt;"LIBSETS_SETTYPE_SPECIAL"),
IF(AND(AE104&lt;&gt;"",ISNUMBER(AE104),NOT(ISNA(AE104))),AE104,
   IF(AND(M104&lt;&gt;"",ISNUMBER(M104),M104&gt;0,NOT(ISNA(M104))),VLOOKUP(M104,'ESO dumped WayshrineInfo'!$K$3:$L$9996,2,FALSE),"")
),"")</f>
        <v>382</v>
      </c>
      <c r="AG104" t="str">
        <f>IF(AND(AF104&lt;&gt;"",ISNUMBER(AF104),NOT(ISNA(AF104))),VLOOKUP(AF104,'ESO zone constants'!$A$5:$D$10001,4,FALSE),"")</f>
        <v>Reaper's March</v>
      </c>
      <c r="AH104" s="42"/>
      <c r="AK104" s="3" t="str">
        <f>IF(AND(G104&lt;&gt;"LIBSETS_SETTYPE_BATTLEGROUND",G104&lt;&gt;"LIBSETS_SETTYPE_SPECIAL"),IF(AL104&lt;&gt;"",VLOOKUP(AL104,'ESO zone constants'!$D$5:$H$4955,5,FALSE),""),"")</f>
        <v/>
      </c>
      <c r="AP104" s="3" t="str">
        <f>IF(AND(G104&lt;&gt;"LIBSETS_SETTYPE_BATTLEGROUND",G104&lt;&gt;"LIBSETS_SETTYPE_SPECIAL"),IF(AQ104&lt;&gt;"",VLOOKUP(AQ104,'ESO zone constants'!$D$5:$H$4955,5,FALSE),""),"")</f>
        <v/>
      </c>
      <c r="AU104" s="3" t="str">
        <f>IF(AND(G104&lt;&gt;"LIBSETS_SETTYPE_BATTLEGROUND",G104&lt;&gt;"LIBSETS_SETTYPE_SPECIAL"),IF(AV104&lt;&gt;"",VLOOKUP(AV104,'ESO zone constants'!$D$5:$H$4955,5,FALSE),""),"")</f>
        <v/>
      </c>
      <c r="AZ104" s="79" t="s">
        <v>2658</v>
      </c>
      <c r="BA104" s="79"/>
      <c r="BB104" s="79"/>
      <c r="BC104" s="79"/>
      <c r="BD104" s="21" t="str">
        <f t="shared" si="12"/>
        <v>[123] = {wayshrines={185,185,185,}, dlcId=DLC_BASE_GAME</v>
      </c>
      <c r="BE104" s="21" t="str">
        <f t="shared" si="13"/>
        <v>, zoneIds={31,382,382}, veteran=false</v>
      </c>
      <c r="BF104" s="21" t="str">
        <f t="shared" si="11"/>
        <v>, setType=LIBSETS_SETTYPE_DUNGEON</v>
      </c>
      <c r="BG104" s="21" t="str">
        <f t="shared" si="14"/>
        <v>, dropMechanic={LIBSETS_DROP_MECHANIC_GROUP_DUNGEON_BOSS,LIBSETS_DROP_MECHANIC_GROUP_DUNGEON_BOSS}</v>
      </c>
      <c r="BH104" s="21" t="str">
        <f t="shared" si="15"/>
        <v>}, --Hircine\'s Veneer / Hircines Schein   [Selene's Web, Reaper's March, Reaper's March]</v>
      </c>
    </row>
    <row r="105" spans="1:60" x14ac:dyDescent="0.25">
      <c r="A105" s="12">
        <v>124</v>
      </c>
      <c r="B105" t="s">
        <v>880</v>
      </c>
      <c r="C105" t="s">
        <v>2584</v>
      </c>
      <c r="D105" s="3">
        <f t="shared" si="10"/>
        <v>124</v>
      </c>
      <c r="G105" s="8" t="s">
        <v>1475</v>
      </c>
      <c r="I105" t="s">
        <v>91</v>
      </c>
      <c r="J105" t="s">
        <v>91</v>
      </c>
      <c r="K105">
        <v>184</v>
      </c>
      <c r="L105">
        <v>184</v>
      </c>
      <c r="M105">
        <v>184</v>
      </c>
      <c r="O105" s="62" t="s">
        <v>47</v>
      </c>
      <c r="Q105" s="3">
        <f>IF(AND(P105&lt;&gt;"",ISNUMBER(P105),NOT(ISNA(P105))),P105,IF(R105&lt;&gt;"",VLOOKUP(R105,'ESO zone constants'!$D$5:$H$10003,5,FALSE),""))</f>
        <v>11</v>
      </c>
      <c r="R105" t="str">
        <f>IF(AND(O105&lt;&gt;"",NOT(ISERROR(O105))),O105,
IF(AND(P105&lt;&gt;"",ISNUMBER(P105),P105&gt;0,NOT(ISNA(P105))),VLOOKUP(P105,'ESO zone constants'!$A$5:$D$10001,4,FALSE),
IF(AND(K105&lt;&gt;"",K105&gt;0,NOT(ISERROR(K105))),VLOOKUP(K105,'ESO dumped WayshrineInfo'!$K$3:$N$9996,4,FALSE),"")))</f>
        <v>Vaults of Madness</v>
      </c>
      <c r="T105" s="19" t="str">
        <f>IF(AND(S105&lt;&gt;"",NOT(ISERROR(S105))),S105,IF(Q105&lt;&gt;"",IF(NOT(ISERROR(VLOOKUP(Q105,'ESO Dungeon constants'!$D$3:$H$9999,5,FALSE))),VLOOKUP(Q105,'ESO Dungeon constants'!$D$3:$I$9999,6,FALSE),VLOOKUP(Q105,'ESO zone constants'!$H$3:$K$9989,4,FALSE)),""))</f>
        <v>DLC_BASE_GAME</v>
      </c>
      <c r="U105" s="3" t="str">
        <f>IF(T105&lt;&gt;"",VLOOKUP(T105,'LibSets constants'!$B$4:$C$1012,2,FALSE),"")</f>
        <v>Included in base game</v>
      </c>
      <c r="V105" s="33" t="s">
        <v>3332</v>
      </c>
      <c r="Y105" s="62"/>
      <c r="Z105" s="3">
        <f>IF(AND(G105&lt;&gt;"LIBSETS_SETTYPE_BATTLEGROUND",G105&lt;&gt;"LIBSETS_SETTYPE_SPECIAL"),
IF(AND(Y105&lt;&gt;"",ISNUMBER(Y105),NOT(ISNA(Y105))),Y105,
   IF(AND(L105&lt;&gt;"",ISNUMBER(L105),L105&gt;0,NOT(ISNA(L105))),VLOOKUP(L105,'ESO dumped WayshrineInfo'!$K$3:$L$9996,2,FALSE),"")
),"")</f>
        <v>347</v>
      </c>
      <c r="AA105" t="str">
        <f>IF(AND(Z105&lt;&gt;"",ISNUMBER(Z105),NOT(ISNA(Z105))),VLOOKUP(Z105,'ESO zone constants'!$A$5:$D$10001,4,FALSE),"")</f>
        <v>Coldharbour</v>
      </c>
      <c r="AB105" s="33" t="s">
        <v>3332</v>
      </c>
      <c r="AC105" s="41"/>
      <c r="AD105" s="41"/>
      <c r="AE105" s="41"/>
      <c r="AF105" s="3">
        <f>IF(AND(G105&lt;&gt;"LIBSETS_SETTYPE_BATTLEGROUND",G105&lt;&gt;"LIBSETS_SETTYPE_SPECIAL"),
IF(AND(AE105&lt;&gt;"",ISNUMBER(AE105),NOT(ISNA(AE105))),AE105,
   IF(AND(M105&lt;&gt;"",ISNUMBER(M105),M105&gt;0,NOT(ISNA(M105))),VLOOKUP(M105,'ESO dumped WayshrineInfo'!$K$3:$L$9996,2,FALSE),"")
),"")</f>
        <v>347</v>
      </c>
      <c r="AG105" t="str">
        <f>IF(AND(AF105&lt;&gt;"",ISNUMBER(AF105),NOT(ISNA(AF105))),VLOOKUP(AF105,'ESO zone constants'!$A$5:$D$10001,4,FALSE),"")</f>
        <v>Coldharbour</v>
      </c>
      <c r="AH105" s="42"/>
      <c r="AI105" s="41"/>
      <c r="AJ105" s="41"/>
      <c r="AK105" s="3" t="str">
        <f>IF(AND(G105&lt;&gt;"LIBSETS_SETTYPE_BATTLEGROUND",G105&lt;&gt;"LIBSETS_SETTYPE_SPECIAL"),IF(AL105&lt;&gt;"",VLOOKUP(AL105,'ESO zone constants'!$D$5:$H$4955,5,FALSE),""),"")</f>
        <v/>
      </c>
      <c r="AN105" s="41"/>
      <c r="AO105" s="41"/>
      <c r="AP105" s="3" t="str">
        <f>IF(AND(G105&lt;&gt;"LIBSETS_SETTYPE_BATTLEGROUND",G105&lt;&gt;"LIBSETS_SETTYPE_SPECIAL"),IF(AQ105&lt;&gt;"",VLOOKUP(AQ105,'ESO zone constants'!$D$5:$H$4955,5,FALSE),""),"")</f>
        <v/>
      </c>
      <c r="AS105" s="41"/>
      <c r="AT105" s="41"/>
      <c r="AU105" s="3" t="str">
        <f>IF(AND(G105&lt;&gt;"LIBSETS_SETTYPE_BATTLEGROUND",G105&lt;&gt;"LIBSETS_SETTYPE_SPECIAL"),IF(AV105&lt;&gt;"",VLOOKUP(AV105,'ESO zone constants'!$D$5:$H$4955,5,FALSE),""),"")</f>
        <v/>
      </c>
      <c r="AX105" s="41"/>
      <c r="AY105" s="41"/>
      <c r="AZ105" s="79" t="s">
        <v>2658</v>
      </c>
      <c r="BA105" s="79"/>
      <c r="BB105" s="79"/>
      <c r="BC105" s="79"/>
      <c r="BD105" s="21" t="str">
        <f t="shared" si="12"/>
        <v>[124] = {wayshrines={184,184,184,}, dlcId=DLC_BASE_GAME</v>
      </c>
      <c r="BE105" s="21" t="str">
        <f t="shared" si="13"/>
        <v>, zoneIds={11,347,347}, veteran=false</v>
      </c>
      <c r="BF105" s="21" t="str">
        <f t="shared" si="11"/>
        <v>, setType=LIBSETS_SETTYPE_DUNGEON</v>
      </c>
      <c r="BG105" s="21" t="str">
        <f t="shared" si="14"/>
        <v>, dropMechanic={LIBSETS_DROP_MECHANIC_GROUP_DUNGEON_BOSS,LIBSETS_DROP_MECHANIC_GROUP_DUNGEON_BOSS}</v>
      </c>
      <c r="BH105" s="21" t="str">
        <f t="shared" si="15"/>
        <v>}, --The Worm\'s Raiment / Garderobe des Wurms   [Vaults of Madness, Coldharbour, Coldharbour]</v>
      </c>
    </row>
    <row r="106" spans="1:60" x14ac:dyDescent="0.25">
      <c r="A106" s="12">
        <v>125</v>
      </c>
      <c r="B106" t="s">
        <v>881</v>
      </c>
      <c r="C106" t="s">
        <v>882</v>
      </c>
      <c r="D106" s="3">
        <f t="shared" si="10"/>
        <v>125</v>
      </c>
      <c r="G106" s="8" t="s">
        <v>1473</v>
      </c>
      <c r="I106" t="s">
        <v>91</v>
      </c>
      <c r="J106" t="s">
        <v>91</v>
      </c>
      <c r="K106">
        <v>-1</v>
      </c>
      <c r="L106">
        <v>-1</v>
      </c>
      <c r="M106">
        <v>-1</v>
      </c>
      <c r="O106" s="62" t="s">
        <v>125</v>
      </c>
      <c r="Q106" s="3">
        <f>IF(AND(P106&lt;&gt;"",ISNUMBER(P106),NOT(ISNA(P106))),P106,IF(R106&lt;&gt;"",VLOOKUP(R106,'ESO zone constants'!$D$5:$H$10003,5,FALSE),""))</f>
        <v>181</v>
      </c>
      <c r="R106" t="str">
        <f>IF(AND(O106&lt;&gt;"",NOT(ISERROR(O106))),O106,
IF(AND(P106&lt;&gt;"",ISNUMBER(P106),P106&gt;0,NOT(ISNA(P106))),VLOOKUP(P106,'ESO zone constants'!$A$5:$D$10001,4,FALSE),
IF(AND(K106&lt;&gt;"",K106&gt;0,NOT(ISERROR(K106))),VLOOKUP(K106,'ESO dumped WayshrineInfo'!$K$3:$N$9996,4,FALSE),"")))</f>
        <v>Cyrodiil</v>
      </c>
      <c r="T106" s="19" t="str">
        <f>IF(AND(S106&lt;&gt;"",NOT(ISERROR(S106))),S106,IF(Q106&lt;&gt;"",IF(NOT(ISERROR(VLOOKUP(Q106,'ESO Dungeon constants'!$D$3:$H$9999,5,FALSE))),VLOOKUP(Q106,'ESO Dungeon constants'!$D$3:$I$9999,6,FALSE),VLOOKUP(Q106,'ESO zone constants'!$H$3:$K$9989,4,FALSE)),""))</f>
        <v>DLC_BASE_GAME</v>
      </c>
      <c r="U106" s="3" t="str">
        <f>IF(T106&lt;&gt;"",VLOOKUP(T106,'LibSets constants'!$B$4:$C$1012,2,FALSE),"")</f>
        <v>Included in base game</v>
      </c>
      <c r="V106" s="33" t="s">
        <v>2789</v>
      </c>
      <c r="W106" s="3" t="str">
        <f>IF(V106&lt;&gt;"",IF(V106&lt;&gt;"LIBSETS_DROP_MECHANIC_MONSTER_NAME",VLOOKUP(V106,'LibSets constants'!$I$4:$L$1012,3,FALSE),""),"")</f>
        <v>City Cropsford (quartermaster)</v>
      </c>
      <c r="X106" s="3" t="str">
        <f>IF(V106&lt;&gt;"",IF(V106&lt;&gt;"LIBSETS_DROP_MECHANIC_MONSTER_NAME",VLOOKUP(V106,'LibSets constants'!$I$4:$L$1012,4,FALSE),""),"")</f>
        <v>Stadt Erntefurt (Quartiermeister)</v>
      </c>
      <c r="Y106" s="62">
        <v>181</v>
      </c>
      <c r="Z106" s="3">
        <f>IF(AND(G106&lt;&gt;"LIBSETS_SETTYPE_BATTLEGROUND",G106&lt;&gt;"LIBSETS_SETTYPE_SPECIAL"),
IF(AND(Y106&lt;&gt;"",ISNUMBER(Y106),NOT(ISNA(Y106))),Y106,
   IF(AND(L106&lt;&gt;"",ISNUMBER(L106),L106&gt;0,NOT(ISNA(L106))),VLOOKUP(L106,'ESO dumped WayshrineInfo'!$K$3:$L$9996,2,FALSE),"")
),"")</f>
        <v>181</v>
      </c>
      <c r="AA106" t="str">
        <f>IF(AND(Z106&lt;&gt;"",ISNUMBER(Z106),NOT(ISNA(Z106))),VLOOKUP(Z106,'ESO zone constants'!$A$5:$D$10001,4,FALSE),"")</f>
        <v>Cyrodiil</v>
      </c>
      <c r="AB106" s="33" t="s">
        <v>3807</v>
      </c>
      <c r="AC106" s="41" t="str">
        <f>IF(AB106&lt;&gt;"",IF(AB106&lt;&gt;"LIBSETS_DROP_MECHANIC_MONSTER_NAME",VLOOKUP(AB106,'LibSets constants'!$I$4:$L$1012,3,FALSE),""),"")</f>
        <v>Cyrodiil board missions</v>
      </c>
      <c r="AD106" s="41" t="str">
        <f>IF(AB106&lt;&gt;"",IF(AB106&lt;&gt;"LIBSETS_DROP_MECHANIC_MONSTER_NAME",VLOOKUP(AB106,'LibSets constants'!$I$4:$L$1012,4,FALSE),""),"")</f>
        <v>Cyrodiil Auftragstafeln</v>
      </c>
      <c r="AE106" s="62">
        <v>181</v>
      </c>
      <c r="AF106" s="3">
        <f>IF(AND(G106&lt;&gt;"LIBSETS_SETTYPE_BATTLEGROUND",G106&lt;&gt;"LIBSETS_SETTYPE_SPECIAL"),
IF(AND(AE106&lt;&gt;"",ISNUMBER(AE106),NOT(ISNA(AE106))),AE106,
   IF(AND(M106&lt;&gt;"",ISNUMBER(M106),M106&gt;0,NOT(ISNA(M106))),VLOOKUP(M106,'ESO dumped WayshrineInfo'!$K$3:$L$9996,2,FALSE),"")
),"")</f>
        <v>181</v>
      </c>
      <c r="AG106" t="str">
        <f>IF(AND(AF106&lt;&gt;"",ISNUMBER(AF106),NOT(ISNA(AF106))),VLOOKUP(AF106,'ESO zone constants'!$A$5:$D$10001,4,FALSE),"")</f>
        <v>Cyrodiil</v>
      </c>
      <c r="AH106" s="33" t="s">
        <v>2784</v>
      </c>
      <c r="AI106" s="3" t="str">
        <f>IF(AH106&lt;&gt;"",IF(AH106&lt;&gt;"LIBSETS_DROP_MECHANIC_MONSTER_NAME",VLOOKUP(AH106,'LibSets constants'!$I$4:$L$1012,3,FALSE),""),"")</f>
        <v>Alliance points elite gear lockbox merchant, Cyrodiil</v>
      </c>
      <c r="AJ106" s="3" t="str">
        <f>IF(AH106&lt;&gt;"",IF(AH106&lt;&gt;"LIBSETS_DROP_MECHANIC_MONSTER_NAME",VLOOKUP(AH106,'LibSets constants'!$I$4:$L$1012,4,FALSE),""),"")</f>
        <v>Allianzpunkte Elite Gear Box Händler, Cyrodiil</v>
      </c>
      <c r="AK106" s="3">
        <f>IF(AND(G106&lt;&gt;"LIBSETS_SETTYPE_BATTLEGROUND",G106&lt;&gt;"LIBSETS_SETTYPE_SPECIAL"),IF(AL106&lt;&gt;"",VLOOKUP(AL106,'ESO zone constants'!$D$5:$H$4955,5,FALSE),""),"")</f>
        <v>181</v>
      </c>
      <c r="AL106" t="s">
        <v>125</v>
      </c>
      <c r="AM106" s="33" t="s">
        <v>3810</v>
      </c>
      <c r="AN106" s="3" t="str">
        <f>IF(AM106&lt;&gt;"",IF(AM106&lt;&gt;"LIBSETS_DROP_MECHANIC_MONSTER_NAME",VLOOKUP(AM106,'LibSets constants'!$I$4:$L$1012,3,FALSE),""),"")</f>
        <v>Cyrodiil: City Cheydinhal / Weynon Priory, Chorrol</v>
      </c>
      <c r="AO106" s="3" t="str">
        <f>IF(AM106&lt;&gt;"",IF(AM106&lt;&gt;"LIBSETS_DROP_MECHANIC_MONSTER_NAME",VLOOKUP(AM106,'LibSets constants'!$I$4:$L$1012,4,FALSE),""),"")</f>
        <v>Cyrodiil: Stadt Cheydinhal / Weynon Priorei, bei Chorrol</v>
      </c>
      <c r="AP106" s="3">
        <f>IF(AND(G106&lt;&gt;"LIBSETS_SETTYPE_BATTLEGROUND",G106&lt;&gt;"LIBSETS_SETTYPE_SPECIAL"),IF(AQ106&lt;&gt;"",VLOOKUP(AQ106,'ESO zone constants'!$D$5:$H$4955,5,FALSE),""),"")</f>
        <v>181</v>
      </c>
      <c r="AQ106" t="s">
        <v>125</v>
      </c>
      <c r="AR106" s="33" t="s">
        <v>1556</v>
      </c>
      <c r="AS106" s="3" t="str">
        <f>IF(AR106&lt;&gt;"",IF(AR106&lt;&gt;"LIBSETS_DROP_MECHANIC_MONSTER_NAME",VLOOKUP(AR106,'LibSets constants'!$I$4:$L$1012,3,FALSE),""),"")</f>
        <v>Delve bosses have a chance to drop a waist or feet.</v>
      </c>
      <c r="AT106" s="3" t="str">
        <f>IF(AR106&lt;&gt;"",IF(AR106&lt;&gt;"LIBSETS_DROP_MECHANIC_MONSTER_NAME",VLOOKUP(AR106,'LibSets constants'!$I$4:$L$1012,4,FALSE),""),"")</f>
        <v>Bosse in Gewölben haben die Chance, eine Taille oder Füße fallen zu lassen.</v>
      </c>
      <c r="AU106" s="3">
        <f>IF(AND(G106&lt;&gt;"LIBSETS_SETTYPE_BATTLEGROUND",G106&lt;&gt;"LIBSETS_SETTYPE_SPECIAL"),IF(AV106&lt;&gt;"",VLOOKUP(AV106,'ESO zone constants'!$D$5:$H$4955,5,FALSE),""),"")</f>
        <v>181</v>
      </c>
      <c r="AV106" t="s">
        <v>125</v>
      </c>
      <c r="AW106" s="33" t="s">
        <v>3282</v>
      </c>
      <c r="AX106" s="3" t="str">
        <f>IF(AW106&lt;&gt;"",IF(AW106&lt;&gt;"LIBSETS_DROP_MECHANIC_MONSTER_NAME",VLOOKUP(AW106,'LibSets constants'!$I$4:$L$1012,3,FALSE),""),"")</f>
        <v>Rewards of dolmen, harrowstorms or magical anomalies</v>
      </c>
      <c r="AY106" s="3" t="str">
        <f>IF(AW106&lt;&gt;"",IF(AW106&lt;&gt;"LIBSETS_DROP_MECHANIC_MONSTER_NAME",VLOOKUP(AW106,'LibSets constants'!$I$4:$L$1012,4,FALSE),""),"")</f>
        <v>Belohnung von Ankern, Gramstürmen oder Magischen Anomalien</v>
      </c>
      <c r="AZ106" s="79" t="s">
        <v>2659</v>
      </c>
      <c r="BA106" s="79"/>
      <c r="BB106" s="79"/>
      <c r="BC106" s="79"/>
      <c r="BD106" s="21" t="str">
        <f t="shared" si="12"/>
        <v>[125] = {wayshrines={-1,-1,-1,}, dlcId=DLC_BASE_GAME</v>
      </c>
      <c r="BE106" s="21" t="str">
        <f t="shared" si="13"/>
        <v>, zoneIds={181,181,181,181,181,181}, veteran=false</v>
      </c>
      <c r="BF106" s="21" t="str">
        <f t="shared" si="11"/>
        <v>, setType=LIBSETS_SETTYPE_CYRODIIL</v>
      </c>
      <c r="BG106" s="21" t="str">
        <f t="shared" si="14"/>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6" s="21" t="str">
        <f t="shared" si="15"/>
        <v>}, --Wrath of the Imperium / Zorn des Kaiserreichs   [Cyrodiil, Cyrodiil, Cyrodiil, Cyrodiil, Cyrodiil, Cyrodiil]</v>
      </c>
    </row>
    <row r="107" spans="1:60" x14ac:dyDescent="0.25">
      <c r="A107" s="12">
        <v>126</v>
      </c>
      <c r="B107" t="s">
        <v>2787</v>
      </c>
      <c r="C107" t="s">
        <v>883</v>
      </c>
      <c r="D107" s="3">
        <f t="shared" si="10"/>
        <v>126</v>
      </c>
      <c r="E107" s="40"/>
      <c r="G107" s="8" t="s">
        <v>1473</v>
      </c>
      <c r="I107" t="s">
        <v>91</v>
      </c>
      <c r="J107" t="s">
        <v>91</v>
      </c>
      <c r="K107">
        <v>-1</v>
      </c>
      <c r="L107">
        <v>-1</v>
      </c>
      <c r="M107">
        <v>-1</v>
      </c>
      <c r="O107" s="62" t="s">
        <v>125</v>
      </c>
      <c r="Q107" s="3">
        <f>IF(AND(P107&lt;&gt;"",ISNUMBER(P107),NOT(ISNA(P107))),P107,IF(R107&lt;&gt;"",VLOOKUP(R107,'ESO zone constants'!$D$5:$H$10003,5,FALSE),""))</f>
        <v>181</v>
      </c>
      <c r="R107" t="str">
        <f>IF(AND(O107&lt;&gt;"",NOT(ISERROR(O107))),O107,
IF(AND(P107&lt;&gt;"",ISNUMBER(P107),P107&gt;0,NOT(ISNA(P107))),VLOOKUP(P107,'ESO zone constants'!$A$5:$D$10001,4,FALSE),
IF(AND(K107&lt;&gt;"",K107&gt;0,NOT(ISERROR(K107))),VLOOKUP(K107,'ESO dumped WayshrineInfo'!$K$3:$N$9996,4,FALSE),"")))</f>
        <v>Cyrodiil</v>
      </c>
      <c r="T107" s="19" t="str">
        <f>IF(AND(S107&lt;&gt;"",NOT(ISERROR(S107))),S107,IF(Q107&lt;&gt;"",IF(NOT(ISERROR(VLOOKUP(Q107,'ESO Dungeon constants'!$D$3:$H$9999,5,FALSE))),VLOOKUP(Q107,'ESO Dungeon constants'!$D$3:$I$9999,6,FALSE),VLOOKUP(Q107,'ESO zone constants'!$H$3:$K$9989,4,FALSE)),""))</f>
        <v>DLC_BASE_GAME</v>
      </c>
      <c r="U107" s="3" t="str">
        <f>IF(T107&lt;&gt;"",VLOOKUP(T107,'LibSets constants'!$B$4:$C$1012,2,FALSE),"")</f>
        <v>Included in base game</v>
      </c>
      <c r="V107" s="33" t="s">
        <v>2789</v>
      </c>
      <c r="W107" s="3" t="str">
        <f>IF(V107&lt;&gt;"",IF(V107&lt;&gt;"LIBSETS_DROP_MECHANIC_MONSTER_NAME",VLOOKUP(V107,'LibSets constants'!$I$4:$L$1012,3,FALSE),""),"")</f>
        <v>City Cropsford (quartermaster)</v>
      </c>
      <c r="X107" s="3" t="str">
        <f>IF(V107&lt;&gt;"",IF(V107&lt;&gt;"LIBSETS_DROP_MECHANIC_MONSTER_NAME",VLOOKUP(V107,'LibSets constants'!$I$4:$L$1012,4,FALSE),""),"")</f>
        <v>Stadt Erntefurt (Quartiermeister)</v>
      </c>
      <c r="Y107" s="62">
        <v>181</v>
      </c>
      <c r="Z107" s="3">
        <f>IF(AND(G107&lt;&gt;"LIBSETS_SETTYPE_BATTLEGROUND",G107&lt;&gt;"LIBSETS_SETTYPE_SPECIAL"),
IF(AND(Y107&lt;&gt;"",ISNUMBER(Y107),NOT(ISNA(Y107))),Y107,
   IF(AND(L107&lt;&gt;"",ISNUMBER(L107),L107&gt;0,NOT(ISNA(L107))),VLOOKUP(L107,'ESO dumped WayshrineInfo'!$K$3:$L$9996,2,FALSE),"")
),"")</f>
        <v>181</v>
      </c>
      <c r="AA107" t="str">
        <f>IF(AND(Z107&lt;&gt;"",ISNUMBER(Z107),NOT(ISNA(Z107))),VLOOKUP(Z107,'ESO zone constants'!$A$5:$D$10001,4,FALSE),"")</f>
        <v>Cyrodiil</v>
      </c>
      <c r="AB107" s="33" t="s">
        <v>3807</v>
      </c>
      <c r="AC107" s="3" t="str">
        <f>IF(AB107&lt;&gt;"",IF(AB107&lt;&gt;"LIBSETS_DROP_MECHANIC_MONSTER_NAME",VLOOKUP(AB107,'LibSets constants'!$I$4:$L$1012,3,FALSE),""),"")</f>
        <v>Cyrodiil board missions</v>
      </c>
      <c r="AD107" s="3" t="str">
        <f>IF(AB107&lt;&gt;"",IF(AB107&lt;&gt;"LIBSETS_DROP_MECHANIC_MONSTER_NAME",VLOOKUP(AB107,'LibSets constants'!$I$4:$L$1012,4,FALSE),""),"")</f>
        <v>Cyrodiil Auftragstafeln</v>
      </c>
      <c r="AE107" s="62">
        <v>181</v>
      </c>
      <c r="AF107" s="3">
        <f>IF(AND(G107&lt;&gt;"LIBSETS_SETTYPE_BATTLEGROUND",G107&lt;&gt;"LIBSETS_SETTYPE_SPECIAL"),
IF(AND(AE107&lt;&gt;"",ISNUMBER(AE107),NOT(ISNA(AE107))),AE107,
   IF(AND(M107&lt;&gt;"",ISNUMBER(M107),M107&gt;0,NOT(ISNA(M107))),VLOOKUP(M107,'ESO dumped WayshrineInfo'!$K$3:$L$9996,2,FALSE),"")
),"")</f>
        <v>181</v>
      </c>
      <c r="AG107" t="str">
        <f>IF(AND(AF107&lt;&gt;"",ISNUMBER(AF107),NOT(ISNA(AF107))),VLOOKUP(AF107,'ESO zone constants'!$A$5:$D$10001,4,FALSE),"")</f>
        <v>Cyrodiil</v>
      </c>
      <c r="AH107" s="33" t="s">
        <v>2784</v>
      </c>
      <c r="AI107" s="3" t="str">
        <f>IF(AH107&lt;&gt;"",IF(AH107&lt;&gt;"LIBSETS_DROP_MECHANIC_MONSTER_NAME",VLOOKUP(AH107,'LibSets constants'!$I$4:$L$1012,3,FALSE),""),"")</f>
        <v>Alliance points elite gear lockbox merchant, Cyrodiil</v>
      </c>
      <c r="AJ107" s="3" t="str">
        <f>IF(AH107&lt;&gt;"",IF(AH107&lt;&gt;"LIBSETS_DROP_MECHANIC_MONSTER_NAME",VLOOKUP(AH107,'LibSets constants'!$I$4:$L$1012,4,FALSE),""),"")</f>
        <v>Allianzpunkte Elite Gear Box Händler, Cyrodiil</v>
      </c>
      <c r="AK107" s="3">
        <f>IF(AND(G107&lt;&gt;"LIBSETS_SETTYPE_BATTLEGROUND",G107&lt;&gt;"LIBSETS_SETTYPE_SPECIAL"),IF(AL107&lt;&gt;"",VLOOKUP(AL107,'ESO zone constants'!$D$5:$H$4955,5,FALSE),""),"")</f>
        <v>181</v>
      </c>
      <c r="AL107" t="s">
        <v>125</v>
      </c>
      <c r="AM107" s="33" t="s">
        <v>3810</v>
      </c>
      <c r="AN107" s="3" t="str">
        <f>IF(AM107&lt;&gt;"",IF(AM107&lt;&gt;"LIBSETS_DROP_MECHANIC_MONSTER_NAME",VLOOKUP(AM107,'LibSets constants'!$I$4:$L$1012,3,FALSE),""),"")</f>
        <v>Cyrodiil: City Cheydinhal / Weynon Priory, Chorrol</v>
      </c>
      <c r="AO107" s="3" t="str">
        <f>IF(AM107&lt;&gt;"",IF(AM107&lt;&gt;"LIBSETS_DROP_MECHANIC_MONSTER_NAME",VLOOKUP(AM107,'LibSets constants'!$I$4:$L$1012,4,FALSE),""),"")</f>
        <v>Cyrodiil: Stadt Cheydinhal / Weynon Priorei, bei Chorrol</v>
      </c>
      <c r="AP107" s="3">
        <f>IF(AND(G107&lt;&gt;"LIBSETS_SETTYPE_BATTLEGROUND",G107&lt;&gt;"LIBSETS_SETTYPE_SPECIAL"),IF(AQ107&lt;&gt;"",VLOOKUP(AQ107,'ESO zone constants'!$D$5:$H$4955,5,FALSE),""),"")</f>
        <v>181</v>
      </c>
      <c r="AQ107" t="s">
        <v>125</v>
      </c>
      <c r="AR107" s="33" t="s">
        <v>1556</v>
      </c>
      <c r="AS107" s="3" t="str">
        <f>IF(AR107&lt;&gt;"",IF(AR107&lt;&gt;"LIBSETS_DROP_MECHANIC_MONSTER_NAME",VLOOKUP(AR107,'LibSets constants'!$I$4:$L$1012,3,FALSE),""),"")</f>
        <v>Delve bosses have a chance to drop a waist or feet.</v>
      </c>
      <c r="AT107" s="3" t="str">
        <f>IF(AR107&lt;&gt;"",IF(AR107&lt;&gt;"LIBSETS_DROP_MECHANIC_MONSTER_NAME",VLOOKUP(AR107,'LibSets constants'!$I$4:$L$1012,4,FALSE),""),"")</f>
        <v>Bosse in Gewölben haben die Chance, eine Taille oder Füße fallen zu lassen.</v>
      </c>
      <c r="AU107" s="3">
        <f>IF(AND(G107&lt;&gt;"LIBSETS_SETTYPE_BATTLEGROUND",G107&lt;&gt;"LIBSETS_SETTYPE_SPECIAL"),IF(AV107&lt;&gt;"",VLOOKUP(AV107,'ESO zone constants'!$D$5:$H$4955,5,FALSE),""),"")</f>
        <v>181</v>
      </c>
      <c r="AV107" t="s">
        <v>125</v>
      </c>
      <c r="AW107" s="33" t="s">
        <v>3282</v>
      </c>
      <c r="AX107" s="3" t="str">
        <f>IF(AW107&lt;&gt;"",IF(AW107&lt;&gt;"LIBSETS_DROP_MECHANIC_MONSTER_NAME",VLOOKUP(AW107,'LibSets constants'!$I$4:$L$1012,3,FALSE),""),"")</f>
        <v>Rewards of dolmen, harrowstorms or magical anomalies</v>
      </c>
      <c r="AY107" s="3" t="str">
        <f>IF(AW107&lt;&gt;"",IF(AW107&lt;&gt;"LIBSETS_DROP_MECHANIC_MONSTER_NAME",VLOOKUP(AW107,'LibSets constants'!$I$4:$L$1012,4,FALSE),""),"")</f>
        <v>Belohnung von Ankern, Gramstürmen oder Magischen Anomalien</v>
      </c>
      <c r="AZ107" s="79" t="s">
        <v>2659</v>
      </c>
      <c r="BA107" s="79"/>
      <c r="BB107" s="79"/>
      <c r="BC107" s="79"/>
      <c r="BD107" s="21" t="str">
        <f t="shared" si="12"/>
        <v>[126] = {wayshrines={-1,-1,-1,}, dlcId=DLC_BASE_GAME</v>
      </c>
      <c r="BE107" s="21" t="str">
        <f t="shared" si="13"/>
        <v>, zoneIds={181,181,181,181,181,181}, veteran=false</v>
      </c>
      <c r="BF107" s="21" t="str">
        <f t="shared" si="11"/>
        <v>, setType=LIBSETS_SETTYPE_CYRODIIL</v>
      </c>
      <c r="BG107" s="21" t="str">
        <f t="shared" si="14"/>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7" s="21" t="str">
        <f t="shared" si="15"/>
        <v>}, --Grace of the Ancients / Anmut der Ahnen   [Cyrodiil, Cyrodiil, Cyrodiil, Cyrodiil, Cyrodiil, Cyrodiil]</v>
      </c>
    </row>
    <row r="108" spans="1:60" x14ac:dyDescent="0.25">
      <c r="A108" s="12">
        <v>127</v>
      </c>
      <c r="B108" t="s">
        <v>884</v>
      </c>
      <c r="C108" t="s">
        <v>885</v>
      </c>
      <c r="D108" s="3">
        <f t="shared" si="10"/>
        <v>127</v>
      </c>
      <c r="G108" s="8" t="s">
        <v>1473</v>
      </c>
      <c r="I108" t="s">
        <v>91</v>
      </c>
      <c r="J108" t="s">
        <v>91</v>
      </c>
      <c r="K108">
        <v>-1</v>
      </c>
      <c r="L108">
        <v>-1</v>
      </c>
      <c r="M108">
        <v>-1</v>
      </c>
      <c r="O108" s="62" t="s">
        <v>125</v>
      </c>
      <c r="Q108" s="3">
        <f>IF(AND(P108&lt;&gt;"",ISNUMBER(P108),NOT(ISNA(P108))),P108,IF(R108&lt;&gt;"",VLOOKUP(R108,'ESO zone constants'!$D$5:$H$10003,5,FALSE),""))</f>
        <v>181</v>
      </c>
      <c r="R108" t="str">
        <f>IF(AND(O108&lt;&gt;"",NOT(ISERROR(O108))),O108,
IF(AND(P108&lt;&gt;"",ISNUMBER(P108),P108&gt;0,NOT(ISNA(P108))),VLOOKUP(P108,'ESO zone constants'!$A$5:$D$10001,4,FALSE),
IF(AND(K108&lt;&gt;"",K108&gt;0,NOT(ISERROR(K108))),VLOOKUP(K108,'ESO dumped WayshrineInfo'!$K$3:$N$9996,4,FALSE),"")))</f>
        <v>Cyrodiil</v>
      </c>
      <c r="T108" s="19" t="str">
        <f>IF(AND(S108&lt;&gt;"",NOT(ISERROR(S108))),S108,IF(Q108&lt;&gt;"",IF(NOT(ISERROR(VLOOKUP(Q108,'ESO Dungeon constants'!$D$3:$H$9999,5,FALSE))),VLOOKUP(Q108,'ESO Dungeon constants'!$D$3:$I$9999,6,FALSE),VLOOKUP(Q108,'ESO zone constants'!$H$3:$K$9989,4,FALSE)),""))</f>
        <v>DLC_BASE_GAME</v>
      </c>
      <c r="U108" s="3" t="str">
        <f>IF(T108&lt;&gt;"",VLOOKUP(T108,'LibSets constants'!$B$4:$C$1012,2,FALSE),"")</f>
        <v>Included in base game</v>
      </c>
      <c r="V108" s="33" t="s">
        <v>1529</v>
      </c>
      <c r="W108" s="3" t="str">
        <f>IF(V108&lt;&gt;"",IF(V108&lt;&gt;"LIBSETS_DROP_MECHANIC_MONSTER_NAME",VLOOKUP(V108,'LibSets constants'!$I$4:$L$1012,3,FALSE),""),"")</f>
        <v>City Bruma (quartermaster)</v>
      </c>
      <c r="X108" s="3" t="str">
        <f>IF(V108&lt;&gt;"",IF(V108&lt;&gt;"LIBSETS_DROP_MECHANIC_MONSTER_NAME",VLOOKUP(V108,'LibSets constants'!$I$4:$L$1012,4,FALSE),""),"")</f>
        <v>Stadt Bruma (Quartiermeister)</v>
      </c>
      <c r="Y108" s="62">
        <v>181</v>
      </c>
      <c r="Z108" s="3">
        <f>IF(AND(G108&lt;&gt;"LIBSETS_SETTYPE_BATTLEGROUND",G108&lt;&gt;"LIBSETS_SETTYPE_SPECIAL"),
IF(AND(Y108&lt;&gt;"",ISNUMBER(Y108),NOT(ISNA(Y108))),Y108,
   IF(AND(L108&lt;&gt;"",ISNUMBER(L108),L108&gt;0,NOT(ISNA(L108))),VLOOKUP(L108,'ESO dumped WayshrineInfo'!$K$3:$L$9996,2,FALSE),"")
),"")</f>
        <v>181</v>
      </c>
      <c r="AA108" t="str">
        <f>IF(AND(Z108&lt;&gt;"",ISNUMBER(Z108),NOT(ISNA(Z108))),VLOOKUP(Z108,'ESO zone constants'!$A$5:$D$10001,4,FALSE),"")</f>
        <v>Cyrodiil</v>
      </c>
      <c r="AB108" s="33" t="s">
        <v>3807</v>
      </c>
      <c r="AC108" s="3" t="str">
        <f>IF(AB108&lt;&gt;"",IF(AB108&lt;&gt;"LIBSETS_DROP_MECHANIC_MONSTER_NAME",VLOOKUP(AB108,'LibSets constants'!$I$4:$L$1012,3,FALSE),""),"")</f>
        <v>Cyrodiil board missions</v>
      </c>
      <c r="AD108" s="3" t="str">
        <f>IF(AB108&lt;&gt;"",IF(AB108&lt;&gt;"LIBSETS_DROP_MECHANIC_MONSTER_NAME",VLOOKUP(AB108,'LibSets constants'!$I$4:$L$1012,4,FALSE),""),"")</f>
        <v>Cyrodiil Auftragstafeln</v>
      </c>
      <c r="AE108" s="62">
        <v>181</v>
      </c>
      <c r="AF108" s="3">
        <f>IF(AND(G108&lt;&gt;"LIBSETS_SETTYPE_BATTLEGROUND",G108&lt;&gt;"LIBSETS_SETTYPE_SPECIAL"),
IF(AND(AE108&lt;&gt;"",ISNUMBER(AE108),NOT(ISNA(AE108))),AE108,
   IF(AND(M108&lt;&gt;"",ISNUMBER(M108),M108&gt;0,NOT(ISNA(M108))),VLOOKUP(M108,'ESO dumped WayshrineInfo'!$K$3:$L$9996,2,FALSE),"")
),"")</f>
        <v>181</v>
      </c>
      <c r="AG108" t="str">
        <f>IF(AND(AF108&lt;&gt;"",ISNUMBER(AF108),NOT(ISNA(AF108))),VLOOKUP(AF108,'ESO zone constants'!$A$5:$D$10001,4,FALSE),"")</f>
        <v>Cyrodiil</v>
      </c>
      <c r="AH108" s="33" t="s">
        <v>2784</v>
      </c>
      <c r="AI108" s="3" t="str">
        <f>IF(AH108&lt;&gt;"",IF(AH108&lt;&gt;"LIBSETS_DROP_MECHANIC_MONSTER_NAME",VLOOKUP(AH108,'LibSets constants'!$I$4:$L$1012,3,FALSE),""),"")</f>
        <v>Alliance points elite gear lockbox merchant, Cyrodiil</v>
      </c>
      <c r="AJ108" s="3" t="str">
        <f>IF(AH108&lt;&gt;"",IF(AH108&lt;&gt;"LIBSETS_DROP_MECHANIC_MONSTER_NAME",VLOOKUP(AH108,'LibSets constants'!$I$4:$L$1012,4,FALSE),""),"")</f>
        <v>Allianzpunkte Elite Gear Box Händler, Cyrodiil</v>
      </c>
      <c r="AK108" s="3">
        <f>IF(AND(G108&lt;&gt;"LIBSETS_SETTYPE_BATTLEGROUND",G108&lt;&gt;"LIBSETS_SETTYPE_SPECIAL"),IF(AL108&lt;&gt;"",VLOOKUP(AL108,'ESO zone constants'!$D$5:$H$4955,5,FALSE),""),"")</f>
        <v>181</v>
      </c>
      <c r="AL108" t="s">
        <v>125</v>
      </c>
      <c r="AM108" s="33" t="s">
        <v>3810</v>
      </c>
      <c r="AN108" s="3" t="str">
        <f>IF(AM108&lt;&gt;"",IF(AM108&lt;&gt;"LIBSETS_DROP_MECHANIC_MONSTER_NAME",VLOOKUP(AM108,'LibSets constants'!$I$4:$L$1012,3,FALSE),""),"")</f>
        <v>Cyrodiil: City Cheydinhal / Weynon Priory, Chorrol</v>
      </c>
      <c r="AO108" s="3" t="str">
        <f>IF(AM108&lt;&gt;"",IF(AM108&lt;&gt;"LIBSETS_DROP_MECHANIC_MONSTER_NAME",VLOOKUP(AM108,'LibSets constants'!$I$4:$L$1012,4,FALSE),""),"")</f>
        <v>Cyrodiil: Stadt Cheydinhal / Weynon Priorei, bei Chorrol</v>
      </c>
      <c r="AP108" s="3">
        <f>IF(AND(G108&lt;&gt;"LIBSETS_SETTYPE_BATTLEGROUND",G108&lt;&gt;"LIBSETS_SETTYPE_SPECIAL"),IF(AQ108&lt;&gt;"",VLOOKUP(AQ108,'ESO zone constants'!$D$5:$H$4955,5,FALSE),""),"")</f>
        <v>181</v>
      </c>
      <c r="AQ108" t="s">
        <v>125</v>
      </c>
      <c r="AR108" s="33" t="s">
        <v>1556</v>
      </c>
      <c r="AS108" s="3" t="str">
        <f>IF(AR108&lt;&gt;"",IF(AR108&lt;&gt;"LIBSETS_DROP_MECHANIC_MONSTER_NAME",VLOOKUP(AR108,'LibSets constants'!$I$4:$L$1012,3,FALSE),""),"")</f>
        <v>Delve bosses have a chance to drop a waist or feet.</v>
      </c>
      <c r="AT108" s="3" t="str">
        <f>IF(AR108&lt;&gt;"",IF(AR108&lt;&gt;"LIBSETS_DROP_MECHANIC_MONSTER_NAME",VLOOKUP(AR108,'LibSets constants'!$I$4:$L$1012,4,FALSE),""),"")</f>
        <v>Bosse in Gewölben haben die Chance, eine Taille oder Füße fallen zu lassen.</v>
      </c>
      <c r="AU108" s="3">
        <f>IF(AND(G108&lt;&gt;"LIBSETS_SETTYPE_BATTLEGROUND",G108&lt;&gt;"LIBSETS_SETTYPE_SPECIAL"),IF(AV108&lt;&gt;"",VLOOKUP(AV108,'ESO zone constants'!$D$5:$H$4955,5,FALSE),""),"")</f>
        <v>181</v>
      </c>
      <c r="AV108" t="s">
        <v>125</v>
      </c>
      <c r="AW108" s="33" t="s">
        <v>3282</v>
      </c>
      <c r="AX108" s="3" t="str">
        <f>IF(AW108&lt;&gt;"",IF(AW108&lt;&gt;"LIBSETS_DROP_MECHANIC_MONSTER_NAME",VLOOKUP(AW108,'LibSets constants'!$I$4:$L$1012,3,FALSE),""),"")</f>
        <v>Rewards of dolmen, harrowstorms or magical anomalies</v>
      </c>
      <c r="AY108" s="3" t="str">
        <f>IF(AW108&lt;&gt;"",IF(AW108&lt;&gt;"LIBSETS_DROP_MECHANIC_MONSTER_NAME",VLOOKUP(AW108,'LibSets constants'!$I$4:$L$1012,4,FALSE),""),"")</f>
        <v>Belohnung von Ankern, Gramstürmen oder Magischen Anomalien</v>
      </c>
      <c r="AZ108" s="79" t="s">
        <v>2659</v>
      </c>
      <c r="BA108" s="79"/>
      <c r="BB108" s="79"/>
      <c r="BC108" s="79"/>
      <c r="BD108" s="21" t="str">
        <f t="shared" si="12"/>
        <v>[127] = {wayshrines={-1,-1,-1,}, dlcId=DLC_BASE_GAME</v>
      </c>
      <c r="BE108" s="21" t="str">
        <f t="shared" si="13"/>
        <v>, zoneIds={181,181,181,181,181,181}, veteran=false</v>
      </c>
      <c r="BF108" s="21" t="str">
        <f t="shared" si="11"/>
        <v>, setType=LIBSETS_SETTYPE_CYRODIIL</v>
      </c>
      <c r="BG108" s="21" t="str">
        <f t="shared" si="14"/>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8" s="21" t="str">
        <f t="shared" si="15"/>
        <v>}, --Deadly Strike / Tödlicher Stoß   [Cyrodiil, Cyrodiil, Cyrodiil, Cyrodiil, Cyrodiil, Cyrodiil]</v>
      </c>
    </row>
    <row r="109" spans="1:60" x14ac:dyDescent="0.25">
      <c r="A109" s="12">
        <v>128</v>
      </c>
      <c r="B109" t="s">
        <v>886</v>
      </c>
      <c r="C109" t="s">
        <v>887</v>
      </c>
      <c r="D109" s="3">
        <f t="shared" si="10"/>
        <v>128</v>
      </c>
      <c r="E109" s="40"/>
      <c r="G109" s="8" t="s">
        <v>1473</v>
      </c>
      <c r="I109" t="s">
        <v>91</v>
      </c>
      <c r="J109" t="s">
        <v>91</v>
      </c>
      <c r="K109">
        <v>-1</v>
      </c>
      <c r="L109">
        <v>-1</v>
      </c>
      <c r="M109">
        <v>-1</v>
      </c>
      <c r="O109" s="62" t="s">
        <v>125</v>
      </c>
      <c r="Q109" s="3">
        <f>IF(AND(P109&lt;&gt;"",ISNUMBER(P109),NOT(ISNA(P109))),P109,IF(R109&lt;&gt;"",VLOOKUP(R109,'ESO zone constants'!$D$5:$H$10003,5,FALSE),""))</f>
        <v>181</v>
      </c>
      <c r="R109" t="str">
        <f>IF(AND(O109&lt;&gt;"",NOT(ISERROR(O109))),O109,
IF(AND(P109&lt;&gt;"",ISNUMBER(P109),P109&gt;0,NOT(ISNA(P109))),VLOOKUP(P109,'ESO zone constants'!$A$5:$D$10001,4,FALSE),
IF(AND(K109&lt;&gt;"",K109&gt;0,NOT(ISERROR(K109))),VLOOKUP(K109,'ESO dumped WayshrineInfo'!$K$3:$N$9996,4,FALSE),"")))</f>
        <v>Cyrodiil</v>
      </c>
      <c r="T109" s="19" t="str">
        <f>IF(AND(S109&lt;&gt;"",NOT(ISERROR(S109))),S109,IF(Q109&lt;&gt;"",IF(NOT(ISERROR(VLOOKUP(Q109,'ESO Dungeon constants'!$D$3:$H$9999,5,FALSE))),VLOOKUP(Q109,'ESO Dungeon constants'!$D$3:$I$9999,6,FALSE),VLOOKUP(Q109,'ESO zone constants'!$H$3:$K$9989,4,FALSE)),""))</f>
        <v>DLC_BASE_GAME</v>
      </c>
      <c r="U109" s="3" t="str">
        <f>IF(T109&lt;&gt;"",VLOOKUP(T109,'LibSets constants'!$B$4:$C$1012,2,FALSE),"")</f>
        <v>Included in base game</v>
      </c>
      <c r="V109" s="33" t="s">
        <v>1531</v>
      </c>
      <c r="W109" s="3" t="str">
        <f>IF(V109&lt;&gt;"",IF(V109&lt;&gt;"LIBSETS_DROP_MECHANIC_MONSTER_NAME",VLOOKUP(V109,'LibSets constants'!$I$4:$L$1012,3,FALSE),""),"")</f>
        <v>City Vlastarus (quartermaster)</v>
      </c>
      <c r="X109" s="3" t="str">
        <f>IF(V109&lt;&gt;"",IF(V109&lt;&gt;"LIBSETS_DROP_MECHANIC_MONSTER_NAME",VLOOKUP(V109,'LibSets constants'!$I$4:$L$1012,4,FALSE),""),"")</f>
        <v>Stadt Vlastarus (Quartiermeister)</v>
      </c>
      <c r="Y109" s="62">
        <v>181</v>
      </c>
      <c r="Z109" s="3">
        <f>IF(AND(G109&lt;&gt;"LIBSETS_SETTYPE_BATTLEGROUND",G109&lt;&gt;"LIBSETS_SETTYPE_SPECIAL"),
IF(AND(Y109&lt;&gt;"",ISNUMBER(Y109),NOT(ISNA(Y109))),Y109,
   IF(AND(L109&lt;&gt;"",ISNUMBER(L109),L109&gt;0,NOT(ISNA(L109))),VLOOKUP(L109,'ESO dumped WayshrineInfo'!$K$3:$L$9996,2,FALSE),"")
),"")</f>
        <v>181</v>
      </c>
      <c r="AA109" t="str">
        <f>IF(AND(Z109&lt;&gt;"",ISNUMBER(Z109),NOT(ISNA(Z109))),VLOOKUP(Z109,'ESO zone constants'!$A$5:$D$10001,4,FALSE),"")</f>
        <v>Cyrodiil</v>
      </c>
      <c r="AB109" s="33" t="s">
        <v>3807</v>
      </c>
      <c r="AC109" s="41" t="str">
        <f>IF(AB109&lt;&gt;"",IF(AB109&lt;&gt;"LIBSETS_DROP_MECHANIC_MONSTER_NAME",VLOOKUP(AB109,'LibSets constants'!$I$4:$L$1012,3,FALSE),""),"")</f>
        <v>Cyrodiil board missions</v>
      </c>
      <c r="AD109" s="41" t="str">
        <f>IF(AB109&lt;&gt;"",IF(AB109&lt;&gt;"LIBSETS_DROP_MECHANIC_MONSTER_NAME",VLOOKUP(AB109,'LibSets constants'!$I$4:$L$1012,4,FALSE),""),"")</f>
        <v>Cyrodiil Auftragstafeln</v>
      </c>
      <c r="AE109" s="62">
        <v>181</v>
      </c>
      <c r="AF109" s="3">
        <f>IF(AND(G109&lt;&gt;"LIBSETS_SETTYPE_BATTLEGROUND",G109&lt;&gt;"LIBSETS_SETTYPE_SPECIAL"),
IF(AND(AE109&lt;&gt;"",ISNUMBER(AE109),NOT(ISNA(AE109))),AE109,
   IF(AND(M109&lt;&gt;"",ISNUMBER(M109),M109&gt;0,NOT(ISNA(M109))),VLOOKUP(M109,'ESO dumped WayshrineInfo'!$K$3:$L$9996,2,FALSE),"")
),"")</f>
        <v>181</v>
      </c>
      <c r="AG109" t="str">
        <f>IF(AND(AF109&lt;&gt;"",ISNUMBER(AF109),NOT(ISNA(AF109))),VLOOKUP(AF109,'ESO zone constants'!$A$5:$D$10001,4,FALSE),"")</f>
        <v>Cyrodiil</v>
      </c>
      <c r="AH109" s="33" t="s">
        <v>2784</v>
      </c>
      <c r="AI109" s="3" t="str">
        <f>IF(AH109&lt;&gt;"",IF(AH109&lt;&gt;"LIBSETS_DROP_MECHANIC_MONSTER_NAME",VLOOKUP(AH109,'LibSets constants'!$I$4:$L$1012,3,FALSE),""),"")</f>
        <v>Alliance points elite gear lockbox merchant, Cyrodiil</v>
      </c>
      <c r="AJ109" s="3" t="str">
        <f>IF(AH109&lt;&gt;"",IF(AH109&lt;&gt;"LIBSETS_DROP_MECHANIC_MONSTER_NAME",VLOOKUP(AH109,'LibSets constants'!$I$4:$L$1012,4,FALSE),""),"")</f>
        <v>Allianzpunkte Elite Gear Box Händler, Cyrodiil</v>
      </c>
      <c r="AK109" s="3">
        <f>IF(AND(G109&lt;&gt;"LIBSETS_SETTYPE_BATTLEGROUND",G109&lt;&gt;"LIBSETS_SETTYPE_SPECIAL"),IF(AL109&lt;&gt;"",VLOOKUP(AL109,'ESO zone constants'!$D$5:$H$4955,5,FALSE),""),"")</f>
        <v>181</v>
      </c>
      <c r="AL109" t="s">
        <v>125</v>
      </c>
      <c r="AM109" s="33" t="s">
        <v>3810</v>
      </c>
      <c r="AN109" s="3" t="str">
        <f>IF(AM109&lt;&gt;"",IF(AM109&lt;&gt;"LIBSETS_DROP_MECHANIC_MONSTER_NAME",VLOOKUP(AM109,'LibSets constants'!$I$4:$L$1012,3,FALSE),""),"")</f>
        <v>Cyrodiil: City Cheydinhal / Weynon Priory, Chorrol</v>
      </c>
      <c r="AO109" s="3" t="str">
        <f>IF(AM109&lt;&gt;"",IF(AM109&lt;&gt;"LIBSETS_DROP_MECHANIC_MONSTER_NAME",VLOOKUP(AM109,'LibSets constants'!$I$4:$L$1012,4,FALSE),""),"")</f>
        <v>Cyrodiil: Stadt Cheydinhal / Weynon Priorei, bei Chorrol</v>
      </c>
      <c r="AP109" s="3">
        <f>IF(AND(G109&lt;&gt;"LIBSETS_SETTYPE_BATTLEGROUND",G109&lt;&gt;"LIBSETS_SETTYPE_SPECIAL"),IF(AQ109&lt;&gt;"",VLOOKUP(AQ109,'ESO zone constants'!$D$5:$H$4955,5,FALSE),""),"")</f>
        <v>181</v>
      </c>
      <c r="AQ109" t="s">
        <v>125</v>
      </c>
      <c r="AR109" s="33" t="s">
        <v>1556</v>
      </c>
      <c r="AS109" s="3" t="str">
        <f>IF(AR109&lt;&gt;"",IF(AR109&lt;&gt;"LIBSETS_DROP_MECHANIC_MONSTER_NAME",VLOOKUP(AR109,'LibSets constants'!$I$4:$L$1012,3,FALSE),""),"")</f>
        <v>Delve bosses have a chance to drop a waist or feet.</v>
      </c>
      <c r="AT109" s="3" t="str">
        <f>IF(AR109&lt;&gt;"",IF(AR109&lt;&gt;"LIBSETS_DROP_MECHANIC_MONSTER_NAME",VLOOKUP(AR109,'LibSets constants'!$I$4:$L$1012,4,FALSE),""),"")</f>
        <v>Bosse in Gewölben haben die Chance, eine Taille oder Füße fallen zu lassen.</v>
      </c>
      <c r="AU109" s="3">
        <f>IF(AND(G109&lt;&gt;"LIBSETS_SETTYPE_BATTLEGROUND",G109&lt;&gt;"LIBSETS_SETTYPE_SPECIAL"),IF(AV109&lt;&gt;"",VLOOKUP(AV109,'ESO zone constants'!$D$5:$H$4955,5,FALSE),""),"")</f>
        <v>181</v>
      </c>
      <c r="AV109" t="s">
        <v>125</v>
      </c>
      <c r="AW109" s="33" t="s">
        <v>3282</v>
      </c>
      <c r="AX109" s="3" t="str">
        <f>IF(AW109&lt;&gt;"",IF(AW109&lt;&gt;"LIBSETS_DROP_MECHANIC_MONSTER_NAME",VLOOKUP(AW109,'LibSets constants'!$I$4:$L$1012,3,FALSE),""),"")</f>
        <v>Rewards of dolmen, harrowstorms or magical anomalies</v>
      </c>
      <c r="AY109" s="3" t="str">
        <f>IF(AW109&lt;&gt;"",IF(AW109&lt;&gt;"LIBSETS_DROP_MECHANIC_MONSTER_NAME",VLOOKUP(AW109,'LibSets constants'!$I$4:$L$1012,4,FALSE),""),"")</f>
        <v>Belohnung von Ankern, Gramstürmen oder Magischen Anomalien</v>
      </c>
      <c r="AZ109" s="79" t="s">
        <v>2659</v>
      </c>
      <c r="BA109" s="79"/>
      <c r="BB109" s="79"/>
      <c r="BC109" s="79"/>
      <c r="BD109" s="21" t="str">
        <f t="shared" si="12"/>
        <v>[128] = {wayshrines={-1,-1,-1,}, dlcId=DLC_BASE_GAME</v>
      </c>
      <c r="BE109" s="21" t="str">
        <f t="shared" si="13"/>
        <v>, zoneIds={181,181,181,181,181,181}, veteran=false</v>
      </c>
      <c r="BF109" s="21" t="str">
        <f t="shared" si="11"/>
        <v>, setType=LIBSETS_SETTYPE_CYRODIIL</v>
      </c>
      <c r="BG109" s="21" t="str">
        <f t="shared" si="14"/>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9" s="21" t="str">
        <f t="shared" si="15"/>
        <v>}, --Blessing of the Potentates / Segen des Potentaten   [Cyrodiil, Cyrodiil, Cyrodiil, Cyrodiil, Cyrodiil, Cyrodiil]</v>
      </c>
    </row>
    <row r="110" spans="1:60" x14ac:dyDescent="0.25">
      <c r="A110" s="12">
        <v>129</v>
      </c>
      <c r="B110" t="s">
        <v>888</v>
      </c>
      <c r="C110" t="s">
        <v>889</v>
      </c>
      <c r="D110" s="3">
        <f t="shared" si="10"/>
        <v>129</v>
      </c>
      <c r="G110" s="8" t="s">
        <v>1473</v>
      </c>
      <c r="I110" t="s">
        <v>91</v>
      </c>
      <c r="J110" t="s">
        <v>91</v>
      </c>
      <c r="K110">
        <v>-1</v>
      </c>
      <c r="L110">
        <v>-1</v>
      </c>
      <c r="M110">
        <v>-1</v>
      </c>
      <c r="O110" s="62" t="s">
        <v>125</v>
      </c>
      <c r="Q110" s="3">
        <f>IF(AND(P110&lt;&gt;"",ISNUMBER(P110),NOT(ISNA(P110))),P110,IF(R110&lt;&gt;"",VLOOKUP(R110,'ESO zone constants'!$D$5:$H$10003,5,FALSE),""))</f>
        <v>181</v>
      </c>
      <c r="R110" t="str">
        <f>IF(AND(O110&lt;&gt;"",NOT(ISERROR(O110))),O110,
IF(AND(P110&lt;&gt;"",ISNUMBER(P110),P110&gt;0,NOT(ISNA(P110))),VLOOKUP(P110,'ESO zone constants'!$A$5:$D$10001,4,FALSE),
IF(AND(K110&lt;&gt;"",K110&gt;0,NOT(ISERROR(K110))),VLOOKUP(K110,'ESO dumped WayshrineInfo'!$K$3:$N$9996,4,FALSE),"")))</f>
        <v>Cyrodiil</v>
      </c>
      <c r="T110" s="19" t="str">
        <f>IF(AND(S110&lt;&gt;"",NOT(ISERROR(S110))),S110,IF(Q110&lt;&gt;"",IF(NOT(ISERROR(VLOOKUP(Q110,'ESO Dungeon constants'!$D$3:$H$9999,5,FALSE))),VLOOKUP(Q110,'ESO Dungeon constants'!$D$3:$I$9999,6,FALSE),VLOOKUP(Q110,'ESO zone constants'!$H$3:$K$9989,4,FALSE)),""))</f>
        <v>DLC_BASE_GAME</v>
      </c>
      <c r="U110" s="3" t="str">
        <f>IF(T110&lt;&gt;"",VLOOKUP(T110,'LibSets constants'!$B$4:$C$1012,2,FALSE),"")</f>
        <v>Included in base game</v>
      </c>
      <c r="V110" s="33" t="s">
        <v>1529</v>
      </c>
      <c r="W110" s="3" t="str">
        <f>IF(V110&lt;&gt;"",IF(V110&lt;&gt;"LIBSETS_DROP_MECHANIC_MONSTER_NAME",VLOOKUP(V110,'LibSets constants'!$I$4:$L$1012,3,FALSE),""),"")</f>
        <v>City Bruma (quartermaster)</v>
      </c>
      <c r="X110" s="3" t="str">
        <f>IF(V110&lt;&gt;"",IF(V110&lt;&gt;"LIBSETS_DROP_MECHANIC_MONSTER_NAME",VLOOKUP(V110,'LibSets constants'!$I$4:$L$1012,4,FALSE),""),"")</f>
        <v>Stadt Bruma (Quartiermeister)</v>
      </c>
      <c r="Y110" s="62">
        <v>181</v>
      </c>
      <c r="Z110" s="3">
        <f>IF(AND(G110&lt;&gt;"LIBSETS_SETTYPE_BATTLEGROUND",G110&lt;&gt;"LIBSETS_SETTYPE_SPECIAL"),
IF(AND(Y110&lt;&gt;"",ISNUMBER(Y110),NOT(ISNA(Y110))),Y110,
   IF(AND(L110&lt;&gt;"",ISNUMBER(L110),L110&gt;0,NOT(ISNA(L110))),VLOOKUP(L110,'ESO dumped WayshrineInfo'!$K$3:$L$9996,2,FALSE),"")
),"")</f>
        <v>181</v>
      </c>
      <c r="AA110" t="str">
        <f>IF(AND(Z110&lt;&gt;"",ISNUMBER(Z110),NOT(ISNA(Z110))),VLOOKUP(Z110,'ESO zone constants'!$A$5:$D$10001,4,FALSE),"")</f>
        <v>Cyrodiil</v>
      </c>
      <c r="AB110" s="33" t="s">
        <v>3807</v>
      </c>
      <c r="AC110" s="41" t="str">
        <f>IF(AB110&lt;&gt;"",IF(AB110&lt;&gt;"LIBSETS_DROP_MECHANIC_MONSTER_NAME",VLOOKUP(AB110,'LibSets constants'!$I$4:$L$1012,3,FALSE),""),"")</f>
        <v>Cyrodiil board missions</v>
      </c>
      <c r="AD110" s="41" t="str">
        <f>IF(AB110&lt;&gt;"",IF(AB110&lt;&gt;"LIBSETS_DROP_MECHANIC_MONSTER_NAME",VLOOKUP(AB110,'LibSets constants'!$I$4:$L$1012,4,FALSE),""),"")</f>
        <v>Cyrodiil Auftragstafeln</v>
      </c>
      <c r="AE110" s="62">
        <v>181</v>
      </c>
      <c r="AF110" s="3">
        <f>IF(AND(G110&lt;&gt;"LIBSETS_SETTYPE_BATTLEGROUND",G110&lt;&gt;"LIBSETS_SETTYPE_SPECIAL"),
IF(AND(AE110&lt;&gt;"",ISNUMBER(AE110),NOT(ISNA(AE110))),AE110,
   IF(AND(M110&lt;&gt;"",ISNUMBER(M110),M110&gt;0,NOT(ISNA(M110))),VLOOKUP(M110,'ESO dumped WayshrineInfo'!$K$3:$L$9996,2,FALSE),"")
),"")</f>
        <v>181</v>
      </c>
      <c r="AG110" t="str">
        <f>IF(AND(AF110&lt;&gt;"",ISNUMBER(AF110),NOT(ISNA(AF110))),VLOOKUP(AF110,'ESO zone constants'!$A$5:$D$10001,4,FALSE),"")</f>
        <v>Cyrodiil</v>
      </c>
      <c r="AH110" s="33" t="s">
        <v>2784</v>
      </c>
      <c r="AI110" s="3" t="str">
        <f>IF(AH110&lt;&gt;"",IF(AH110&lt;&gt;"LIBSETS_DROP_MECHANIC_MONSTER_NAME",VLOOKUP(AH110,'LibSets constants'!$I$4:$L$1012,3,FALSE),""),"")</f>
        <v>Alliance points elite gear lockbox merchant, Cyrodiil</v>
      </c>
      <c r="AJ110" s="3" t="str">
        <f>IF(AH110&lt;&gt;"",IF(AH110&lt;&gt;"LIBSETS_DROP_MECHANIC_MONSTER_NAME",VLOOKUP(AH110,'LibSets constants'!$I$4:$L$1012,4,FALSE),""),"")</f>
        <v>Allianzpunkte Elite Gear Box Händler, Cyrodiil</v>
      </c>
      <c r="AK110" s="3">
        <f>IF(AND(G110&lt;&gt;"LIBSETS_SETTYPE_BATTLEGROUND",G110&lt;&gt;"LIBSETS_SETTYPE_SPECIAL"),IF(AL110&lt;&gt;"",VLOOKUP(AL110,'ESO zone constants'!$D$5:$H$4955,5,FALSE),""),"")</f>
        <v>181</v>
      </c>
      <c r="AL110" t="s">
        <v>125</v>
      </c>
      <c r="AM110" s="33" t="s">
        <v>3810</v>
      </c>
      <c r="AN110" s="3" t="str">
        <f>IF(AM110&lt;&gt;"",IF(AM110&lt;&gt;"LIBSETS_DROP_MECHANIC_MONSTER_NAME",VLOOKUP(AM110,'LibSets constants'!$I$4:$L$1012,3,FALSE),""),"")</f>
        <v>Cyrodiil: City Cheydinhal / Weynon Priory, Chorrol</v>
      </c>
      <c r="AO110" s="3" t="str">
        <f>IF(AM110&lt;&gt;"",IF(AM110&lt;&gt;"LIBSETS_DROP_MECHANIC_MONSTER_NAME",VLOOKUP(AM110,'LibSets constants'!$I$4:$L$1012,4,FALSE),""),"")</f>
        <v>Cyrodiil: Stadt Cheydinhal / Weynon Priorei, bei Chorrol</v>
      </c>
      <c r="AP110" s="3">
        <f>IF(AND(G110&lt;&gt;"LIBSETS_SETTYPE_BATTLEGROUND",G110&lt;&gt;"LIBSETS_SETTYPE_SPECIAL"),IF(AQ110&lt;&gt;"",VLOOKUP(AQ110,'ESO zone constants'!$D$5:$H$4955,5,FALSE),""),"")</f>
        <v>181</v>
      </c>
      <c r="AQ110" t="s">
        <v>125</v>
      </c>
      <c r="AR110" s="33" t="s">
        <v>1556</v>
      </c>
      <c r="AS110" s="3" t="str">
        <f>IF(AR110&lt;&gt;"",IF(AR110&lt;&gt;"LIBSETS_DROP_MECHANIC_MONSTER_NAME",VLOOKUP(AR110,'LibSets constants'!$I$4:$L$1012,3,FALSE),""),"")</f>
        <v>Delve bosses have a chance to drop a waist or feet.</v>
      </c>
      <c r="AT110" s="3" t="str">
        <f>IF(AR110&lt;&gt;"",IF(AR110&lt;&gt;"LIBSETS_DROP_MECHANIC_MONSTER_NAME",VLOOKUP(AR110,'LibSets constants'!$I$4:$L$1012,4,FALSE),""),"")</f>
        <v>Bosse in Gewölben haben die Chance, eine Taille oder Füße fallen zu lassen.</v>
      </c>
      <c r="AU110" s="3">
        <f>IF(AND(G110&lt;&gt;"LIBSETS_SETTYPE_BATTLEGROUND",G110&lt;&gt;"LIBSETS_SETTYPE_SPECIAL"),IF(AV110&lt;&gt;"",VLOOKUP(AV110,'ESO zone constants'!$D$5:$H$4955,5,FALSE),""),"")</f>
        <v>181</v>
      </c>
      <c r="AV110" t="s">
        <v>125</v>
      </c>
      <c r="AW110" s="33" t="s">
        <v>3282</v>
      </c>
      <c r="AX110" s="3" t="str">
        <f>IF(AW110&lt;&gt;"",IF(AW110&lt;&gt;"LIBSETS_DROP_MECHANIC_MONSTER_NAME",VLOOKUP(AW110,'LibSets constants'!$I$4:$L$1012,3,FALSE),""),"")</f>
        <v>Rewards of dolmen, harrowstorms or magical anomalies</v>
      </c>
      <c r="AY110" s="3" t="str">
        <f>IF(AW110&lt;&gt;"",IF(AW110&lt;&gt;"LIBSETS_DROP_MECHANIC_MONSTER_NAME",VLOOKUP(AW110,'LibSets constants'!$I$4:$L$1012,4,FALSE),""),"")</f>
        <v>Belohnung von Ankern, Gramstürmen oder Magischen Anomalien</v>
      </c>
      <c r="AZ110" s="79" t="s">
        <v>2658</v>
      </c>
      <c r="BA110" s="79"/>
      <c r="BB110" s="79"/>
      <c r="BC110" s="79"/>
      <c r="BD110" s="21" t="str">
        <f t="shared" si="12"/>
        <v>[129] = {wayshrines={-1,-1,-1,}, dlcId=DLC_BASE_GAME</v>
      </c>
      <c r="BE110" s="21" t="str">
        <f t="shared" si="13"/>
        <v>, zoneIds={181,181,181,181,181,181}, veteran=false</v>
      </c>
      <c r="BF110" s="21" t="str">
        <f t="shared" si="11"/>
        <v>, setType=LIBSETS_SETTYPE_CYRODIIL</v>
      </c>
      <c r="BG110" s="21" t="str">
        <f t="shared" si="14"/>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0" s="21" t="str">
        <f t="shared" si="15"/>
        <v>}, --Vengeance Leech / Saugende Vergeltung   [Cyrodiil, Cyrodiil, Cyrodiil, Cyrodiil, Cyrodiil, Cyrodiil]</v>
      </c>
    </row>
    <row r="111" spans="1:60" x14ac:dyDescent="0.25">
      <c r="A111" s="12">
        <v>130</v>
      </c>
      <c r="B111" t="s">
        <v>890</v>
      </c>
      <c r="C111" t="s">
        <v>891</v>
      </c>
      <c r="D111" s="3">
        <f t="shared" si="10"/>
        <v>130</v>
      </c>
      <c r="G111" s="8" t="s">
        <v>1473</v>
      </c>
      <c r="I111" t="s">
        <v>91</v>
      </c>
      <c r="J111" t="s">
        <v>91</v>
      </c>
      <c r="K111">
        <v>-1</v>
      </c>
      <c r="L111">
        <v>-1</v>
      </c>
      <c r="M111">
        <v>-1</v>
      </c>
      <c r="O111" s="62" t="s">
        <v>125</v>
      </c>
      <c r="Q111" s="3">
        <f>IF(AND(P111&lt;&gt;"",ISNUMBER(P111),NOT(ISNA(P111))),P111,IF(R111&lt;&gt;"",VLOOKUP(R111,'ESO zone constants'!$D$5:$H$10003,5,FALSE),""))</f>
        <v>181</v>
      </c>
      <c r="R111" t="str">
        <f>IF(AND(O111&lt;&gt;"",NOT(ISERROR(O111))),O111,
IF(AND(P111&lt;&gt;"",ISNUMBER(P111),P111&gt;0,NOT(ISNA(P111))),VLOOKUP(P111,'ESO zone constants'!$A$5:$D$10001,4,FALSE),
IF(AND(K111&lt;&gt;"",K111&gt;0,NOT(ISERROR(K111))),VLOOKUP(K111,'ESO dumped WayshrineInfo'!$K$3:$N$9996,4,FALSE),"")))</f>
        <v>Cyrodiil</v>
      </c>
      <c r="T111" s="19" t="str">
        <f>IF(AND(S111&lt;&gt;"",NOT(ISERROR(S111))),S111,IF(Q111&lt;&gt;"",IF(NOT(ISERROR(VLOOKUP(Q111,'ESO Dungeon constants'!$D$3:$H$9999,5,FALSE))),VLOOKUP(Q111,'ESO Dungeon constants'!$D$3:$I$9999,6,FALSE),VLOOKUP(Q111,'ESO zone constants'!$H$3:$K$9989,4,FALSE)),""))</f>
        <v>DLC_BASE_GAME</v>
      </c>
      <c r="U111" s="3" t="str">
        <f>IF(T111&lt;&gt;"",VLOOKUP(T111,'LibSets constants'!$B$4:$C$1012,2,FALSE),"")</f>
        <v>Included in base game</v>
      </c>
      <c r="V111" s="33" t="s">
        <v>1529</v>
      </c>
      <c r="W111" s="3" t="str">
        <f>IF(V111&lt;&gt;"",IF(V111&lt;&gt;"LIBSETS_DROP_MECHANIC_MONSTER_NAME",VLOOKUP(V111,'LibSets constants'!$I$4:$L$1012,3,FALSE),""),"")</f>
        <v>City Bruma (quartermaster)</v>
      </c>
      <c r="X111" s="3" t="str">
        <f>IF(V111&lt;&gt;"",IF(V111&lt;&gt;"LIBSETS_DROP_MECHANIC_MONSTER_NAME",VLOOKUP(V111,'LibSets constants'!$I$4:$L$1012,4,FALSE),""),"")</f>
        <v>Stadt Bruma (Quartiermeister)</v>
      </c>
      <c r="Y111" s="62">
        <v>181</v>
      </c>
      <c r="Z111" s="3">
        <f>IF(AND(G111&lt;&gt;"LIBSETS_SETTYPE_BATTLEGROUND",G111&lt;&gt;"LIBSETS_SETTYPE_SPECIAL"),
IF(AND(Y111&lt;&gt;"",ISNUMBER(Y111),NOT(ISNA(Y111))),Y111,
   IF(AND(L111&lt;&gt;"",ISNUMBER(L111),L111&gt;0,NOT(ISNA(L111))),VLOOKUP(L111,'ESO dumped WayshrineInfo'!$K$3:$L$9996,2,FALSE),"")
),"")</f>
        <v>181</v>
      </c>
      <c r="AA111" t="str">
        <f>IF(AND(Z111&lt;&gt;"",ISNUMBER(Z111),NOT(ISNA(Z111))),VLOOKUP(Z111,'ESO zone constants'!$A$5:$D$10001,4,FALSE),"")</f>
        <v>Cyrodiil</v>
      </c>
      <c r="AB111" s="33" t="s">
        <v>3807</v>
      </c>
      <c r="AC111" s="3" t="str">
        <f>IF(AB111&lt;&gt;"",IF(AB111&lt;&gt;"LIBSETS_DROP_MECHANIC_MONSTER_NAME",VLOOKUP(AB111,'LibSets constants'!$I$4:$L$1012,3,FALSE),""),"")</f>
        <v>Cyrodiil board missions</v>
      </c>
      <c r="AD111" s="3" t="str">
        <f>IF(AB111&lt;&gt;"",IF(AB111&lt;&gt;"LIBSETS_DROP_MECHANIC_MONSTER_NAME",VLOOKUP(AB111,'LibSets constants'!$I$4:$L$1012,4,FALSE),""),"")</f>
        <v>Cyrodiil Auftragstafeln</v>
      </c>
      <c r="AE111" s="62">
        <v>181</v>
      </c>
      <c r="AF111" s="3">
        <f>IF(AND(G111&lt;&gt;"LIBSETS_SETTYPE_BATTLEGROUND",G111&lt;&gt;"LIBSETS_SETTYPE_SPECIAL"),
IF(AND(AE111&lt;&gt;"",ISNUMBER(AE111),NOT(ISNA(AE111))),AE111,
   IF(AND(M111&lt;&gt;"",ISNUMBER(M111),M111&gt;0,NOT(ISNA(M111))),VLOOKUP(M111,'ESO dumped WayshrineInfo'!$K$3:$L$9996,2,FALSE),"")
),"")</f>
        <v>181</v>
      </c>
      <c r="AG111" t="str">
        <f>IF(AND(AF111&lt;&gt;"",ISNUMBER(AF111),NOT(ISNA(AF111))),VLOOKUP(AF111,'ESO zone constants'!$A$5:$D$10001,4,FALSE),"")</f>
        <v>Cyrodiil</v>
      </c>
      <c r="AH111" s="33" t="s">
        <v>2784</v>
      </c>
      <c r="AI111" s="3" t="str">
        <f>IF(AH111&lt;&gt;"",IF(AH111&lt;&gt;"LIBSETS_DROP_MECHANIC_MONSTER_NAME",VLOOKUP(AH111,'LibSets constants'!$I$4:$L$1012,3,FALSE),""),"")</f>
        <v>Alliance points elite gear lockbox merchant, Cyrodiil</v>
      </c>
      <c r="AJ111" s="3" t="str">
        <f>IF(AH111&lt;&gt;"",IF(AH111&lt;&gt;"LIBSETS_DROP_MECHANIC_MONSTER_NAME",VLOOKUP(AH111,'LibSets constants'!$I$4:$L$1012,4,FALSE),""),"")</f>
        <v>Allianzpunkte Elite Gear Box Händler, Cyrodiil</v>
      </c>
      <c r="AK111" s="3">
        <f>IF(AND(G111&lt;&gt;"LIBSETS_SETTYPE_BATTLEGROUND",G111&lt;&gt;"LIBSETS_SETTYPE_SPECIAL"),IF(AL111&lt;&gt;"",VLOOKUP(AL111,'ESO zone constants'!$D$5:$H$4955,5,FALSE),""),"")</f>
        <v>181</v>
      </c>
      <c r="AL111" t="s">
        <v>125</v>
      </c>
      <c r="AM111" s="33" t="s">
        <v>3810</v>
      </c>
      <c r="AN111" s="3" t="str">
        <f>IF(AM111&lt;&gt;"",IF(AM111&lt;&gt;"LIBSETS_DROP_MECHANIC_MONSTER_NAME",VLOOKUP(AM111,'LibSets constants'!$I$4:$L$1012,3,FALSE),""),"")</f>
        <v>Cyrodiil: City Cheydinhal / Weynon Priory, Chorrol</v>
      </c>
      <c r="AO111" s="3" t="str">
        <f>IF(AM111&lt;&gt;"",IF(AM111&lt;&gt;"LIBSETS_DROP_MECHANIC_MONSTER_NAME",VLOOKUP(AM111,'LibSets constants'!$I$4:$L$1012,4,FALSE),""),"")</f>
        <v>Cyrodiil: Stadt Cheydinhal / Weynon Priorei, bei Chorrol</v>
      </c>
      <c r="AP111" s="3">
        <f>IF(AND(G111&lt;&gt;"LIBSETS_SETTYPE_BATTLEGROUND",G111&lt;&gt;"LIBSETS_SETTYPE_SPECIAL"),IF(AQ111&lt;&gt;"",VLOOKUP(AQ111,'ESO zone constants'!$D$5:$H$4955,5,FALSE),""),"")</f>
        <v>181</v>
      </c>
      <c r="AQ111" t="s">
        <v>125</v>
      </c>
      <c r="AR111" s="33" t="s">
        <v>1556</v>
      </c>
      <c r="AS111" s="3" t="str">
        <f>IF(AR111&lt;&gt;"",IF(AR111&lt;&gt;"LIBSETS_DROP_MECHANIC_MONSTER_NAME",VLOOKUP(AR111,'LibSets constants'!$I$4:$L$1012,3,FALSE),""),"")</f>
        <v>Delve bosses have a chance to drop a waist or feet.</v>
      </c>
      <c r="AT111" s="3" t="str">
        <f>IF(AR111&lt;&gt;"",IF(AR111&lt;&gt;"LIBSETS_DROP_MECHANIC_MONSTER_NAME",VLOOKUP(AR111,'LibSets constants'!$I$4:$L$1012,4,FALSE),""),"")</f>
        <v>Bosse in Gewölben haben die Chance, eine Taille oder Füße fallen zu lassen.</v>
      </c>
      <c r="AU111" s="3">
        <f>IF(AND(G111&lt;&gt;"LIBSETS_SETTYPE_BATTLEGROUND",G111&lt;&gt;"LIBSETS_SETTYPE_SPECIAL"),IF(AV111&lt;&gt;"",VLOOKUP(AV111,'ESO zone constants'!$D$5:$H$4955,5,FALSE),""),"")</f>
        <v>181</v>
      </c>
      <c r="AV111" t="s">
        <v>125</v>
      </c>
      <c r="AW111" s="33" t="s">
        <v>3282</v>
      </c>
      <c r="AX111" s="3" t="str">
        <f>IF(AW111&lt;&gt;"",IF(AW111&lt;&gt;"LIBSETS_DROP_MECHANIC_MONSTER_NAME",VLOOKUP(AW111,'LibSets constants'!$I$4:$L$1012,3,FALSE),""),"")</f>
        <v>Rewards of dolmen, harrowstorms or magical anomalies</v>
      </c>
      <c r="AY111" s="3" t="str">
        <f>IF(AW111&lt;&gt;"",IF(AW111&lt;&gt;"LIBSETS_DROP_MECHANIC_MONSTER_NAME",VLOOKUP(AW111,'LibSets constants'!$I$4:$L$1012,4,FALSE),""),"")</f>
        <v>Belohnung von Ankern, Gramstürmen oder Magischen Anomalien</v>
      </c>
      <c r="AZ111" s="79" t="s">
        <v>2659</v>
      </c>
      <c r="BA111" s="79"/>
      <c r="BB111" s="79"/>
      <c r="BC111" s="79"/>
      <c r="BD111" s="21" t="str">
        <f t="shared" si="12"/>
        <v>[130] = {wayshrines={-1,-1,-1,}, dlcId=DLC_BASE_GAME</v>
      </c>
      <c r="BE111" s="21" t="str">
        <f t="shared" si="13"/>
        <v>, zoneIds={181,181,181,181,181,181}, veteran=false</v>
      </c>
      <c r="BF111" s="21" t="str">
        <f t="shared" si="11"/>
        <v>, setType=LIBSETS_SETTYPE_CYRODIIL</v>
      </c>
      <c r="BG111" s="21" t="str">
        <f t="shared" si="14"/>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1" s="21" t="str">
        <f t="shared" si="15"/>
        <v>}, --Eagle Eye / Adlerauge   [Cyrodiil, Cyrodiil, Cyrodiil, Cyrodiil, Cyrodiil, Cyrodiil]</v>
      </c>
    </row>
    <row r="112" spans="1:60" x14ac:dyDescent="0.25">
      <c r="A112" s="12">
        <v>131</v>
      </c>
      <c r="B112" t="s">
        <v>892</v>
      </c>
      <c r="C112" t="s">
        <v>893</v>
      </c>
      <c r="D112" s="3">
        <f t="shared" si="10"/>
        <v>131</v>
      </c>
      <c r="E112" s="40"/>
      <c r="G112" s="8" t="s">
        <v>1473</v>
      </c>
      <c r="I112" t="s">
        <v>91</v>
      </c>
      <c r="J112" t="s">
        <v>91</v>
      </c>
      <c r="K112">
        <v>-1</v>
      </c>
      <c r="L112">
        <v>-1</v>
      </c>
      <c r="M112">
        <v>-1</v>
      </c>
      <c r="O112" s="62" t="s">
        <v>125</v>
      </c>
      <c r="Q112" s="3">
        <f>IF(AND(P112&lt;&gt;"",ISNUMBER(P112),NOT(ISNA(P112))),P112,IF(R112&lt;&gt;"",VLOOKUP(R112,'ESO zone constants'!$D$5:$H$10003,5,FALSE),""))</f>
        <v>181</v>
      </c>
      <c r="R112" t="str">
        <f>IF(AND(O112&lt;&gt;"",NOT(ISERROR(O112))),O112,
IF(AND(P112&lt;&gt;"",ISNUMBER(P112),P112&gt;0,NOT(ISNA(P112))),VLOOKUP(P112,'ESO zone constants'!$A$5:$D$10001,4,FALSE),
IF(AND(K112&lt;&gt;"",K112&gt;0,NOT(ISERROR(K112))),VLOOKUP(K112,'ESO dumped WayshrineInfo'!$K$3:$N$9996,4,FALSE),"")))</f>
        <v>Cyrodiil</v>
      </c>
      <c r="T112" s="19" t="str">
        <f>IF(AND(S112&lt;&gt;"",NOT(ISERROR(S112))),S112,IF(Q112&lt;&gt;"",IF(NOT(ISERROR(VLOOKUP(Q112,'ESO Dungeon constants'!$D$3:$H$9999,5,FALSE))),VLOOKUP(Q112,'ESO Dungeon constants'!$D$3:$I$9999,6,FALSE),VLOOKUP(Q112,'ESO zone constants'!$H$3:$K$9989,4,FALSE)),""))</f>
        <v>DLC_BASE_GAME</v>
      </c>
      <c r="U112" s="3" t="str">
        <f>IF(T112&lt;&gt;"",VLOOKUP(T112,'LibSets constants'!$B$4:$C$1012,2,FALSE),"")</f>
        <v>Included in base game</v>
      </c>
      <c r="V112" s="33" t="s">
        <v>1531</v>
      </c>
      <c r="W112" s="3" t="str">
        <f>IF(V112&lt;&gt;"",IF(V112&lt;&gt;"LIBSETS_DROP_MECHANIC_MONSTER_NAME",VLOOKUP(V112,'LibSets constants'!$I$4:$L$1012,3,FALSE),""),"")</f>
        <v>City Vlastarus (quartermaster)</v>
      </c>
      <c r="X112" s="3" t="str">
        <f>IF(V112&lt;&gt;"",IF(V112&lt;&gt;"LIBSETS_DROP_MECHANIC_MONSTER_NAME",VLOOKUP(V112,'LibSets constants'!$I$4:$L$1012,4,FALSE),""),"")</f>
        <v>Stadt Vlastarus (Quartiermeister)</v>
      </c>
      <c r="Y112" s="62">
        <v>181</v>
      </c>
      <c r="Z112" s="3">
        <f>IF(AND(G112&lt;&gt;"LIBSETS_SETTYPE_BATTLEGROUND",G112&lt;&gt;"LIBSETS_SETTYPE_SPECIAL"),
IF(AND(Y112&lt;&gt;"",ISNUMBER(Y112),NOT(ISNA(Y112))),Y112,
   IF(AND(L112&lt;&gt;"",ISNUMBER(L112),L112&gt;0,NOT(ISNA(L112))),VLOOKUP(L112,'ESO dumped WayshrineInfo'!$K$3:$L$9996,2,FALSE),"")
),"")</f>
        <v>181</v>
      </c>
      <c r="AA112" t="str">
        <f>IF(AND(Z112&lt;&gt;"",ISNUMBER(Z112),NOT(ISNA(Z112))),VLOOKUP(Z112,'ESO zone constants'!$A$5:$D$10001,4,FALSE),"")</f>
        <v>Cyrodiil</v>
      </c>
      <c r="AB112" s="33" t="s">
        <v>3807</v>
      </c>
      <c r="AC112" s="3" t="str">
        <f>IF(AB112&lt;&gt;"",IF(AB112&lt;&gt;"LIBSETS_DROP_MECHANIC_MONSTER_NAME",VLOOKUP(AB112,'LibSets constants'!$I$4:$L$1012,3,FALSE),""),"")</f>
        <v>Cyrodiil board missions</v>
      </c>
      <c r="AD112" s="3" t="str">
        <f>IF(AB112&lt;&gt;"",IF(AB112&lt;&gt;"LIBSETS_DROP_MECHANIC_MONSTER_NAME",VLOOKUP(AB112,'LibSets constants'!$I$4:$L$1012,4,FALSE),""),"")</f>
        <v>Cyrodiil Auftragstafeln</v>
      </c>
      <c r="AE112" s="62">
        <v>181</v>
      </c>
      <c r="AF112" s="3">
        <f>IF(AND(G112&lt;&gt;"LIBSETS_SETTYPE_BATTLEGROUND",G112&lt;&gt;"LIBSETS_SETTYPE_SPECIAL"),
IF(AND(AE112&lt;&gt;"",ISNUMBER(AE112),NOT(ISNA(AE112))),AE112,
   IF(AND(M112&lt;&gt;"",ISNUMBER(M112),M112&gt;0,NOT(ISNA(M112))),VLOOKUP(M112,'ESO dumped WayshrineInfo'!$K$3:$L$9996,2,FALSE),"")
),"")</f>
        <v>181</v>
      </c>
      <c r="AG112" t="str">
        <f>IF(AND(AF112&lt;&gt;"",ISNUMBER(AF112),NOT(ISNA(AF112))),VLOOKUP(AF112,'ESO zone constants'!$A$5:$D$10001,4,FALSE),"")</f>
        <v>Cyrodiil</v>
      </c>
      <c r="AH112" s="33" t="s">
        <v>2784</v>
      </c>
      <c r="AI112" s="3" t="str">
        <f>IF(AH112&lt;&gt;"",IF(AH112&lt;&gt;"LIBSETS_DROP_MECHANIC_MONSTER_NAME",VLOOKUP(AH112,'LibSets constants'!$I$4:$L$1012,3,FALSE),""),"")</f>
        <v>Alliance points elite gear lockbox merchant, Cyrodiil</v>
      </c>
      <c r="AJ112" s="3" t="str">
        <f>IF(AH112&lt;&gt;"",IF(AH112&lt;&gt;"LIBSETS_DROP_MECHANIC_MONSTER_NAME",VLOOKUP(AH112,'LibSets constants'!$I$4:$L$1012,4,FALSE),""),"")</f>
        <v>Allianzpunkte Elite Gear Box Händler, Cyrodiil</v>
      </c>
      <c r="AK112" s="3">
        <f>IF(AND(G112&lt;&gt;"LIBSETS_SETTYPE_BATTLEGROUND",G112&lt;&gt;"LIBSETS_SETTYPE_SPECIAL"),IF(AL112&lt;&gt;"",VLOOKUP(AL112,'ESO zone constants'!$D$5:$H$4955,5,FALSE),""),"")</f>
        <v>181</v>
      </c>
      <c r="AL112" t="s">
        <v>125</v>
      </c>
      <c r="AM112" s="33" t="s">
        <v>3810</v>
      </c>
      <c r="AN112" s="3" t="str">
        <f>IF(AM112&lt;&gt;"",IF(AM112&lt;&gt;"LIBSETS_DROP_MECHANIC_MONSTER_NAME",VLOOKUP(AM112,'LibSets constants'!$I$4:$L$1012,3,FALSE),""),"")</f>
        <v>Cyrodiil: City Cheydinhal / Weynon Priory, Chorrol</v>
      </c>
      <c r="AO112" s="3" t="str">
        <f>IF(AM112&lt;&gt;"",IF(AM112&lt;&gt;"LIBSETS_DROP_MECHANIC_MONSTER_NAME",VLOOKUP(AM112,'LibSets constants'!$I$4:$L$1012,4,FALSE),""),"")</f>
        <v>Cyrodiil: Stadt Cheydinhal / Weynon Priorei, bei Chorrol</v>
      </c>
      <c r="AP112" s="3">
        <f>IF(AND(G112&lt;&gt;"LIBSETS_SETTYPE_BATTLEGROUND",G112&lt;&gt;"LIBSETS_SETTYPE_SPECIAL"),IF(AQ112&lt;&gt;"",VLOOKUP(AQ112,'ESO zone constants'!$D$5:$H$4955,5,FALSE),""),"")</f>
        <v>181</v>
      </c>
      <c r="AQ112" t="s">
        <v>125</v>
      </c>
      <c r="AR112" s="33" t="s">
        <v>1556</v>
      </c>
      <c r="AS112" s="3" t="str">
        <f>IF(AR112&lt;&gt;"",IF(AR112&lt;&gt;"LIBSETS_DROP_MECHANIC_MONSTER_NAME",VLOOKUP(AR112,'LibSets constants'!$I$4:$L$1012,3,FALSE),""),"")</f>
        <v>Delve bosses have a chance to drop a waist or feet.</v>
      </c>
      <c r="AT112" s="3" t="str">
        <f>IF(AR112&lt;&gt;"",IF(AR112&lt;&gt;"LIBSETS_DROP_MECHANIC_MONSTER_NAME",VLOOKUP(AR112,'LibSets constants'!$I$4:$L$1012,4,FALSE),""),"")</f>
        <v>Bosse in Gewölben haben die Chance, eine Taille oder Füße fallen zu lassen.</v>
      </c>
      <c r="AU112" s="3">
        <f>IF(AND(G112&lt;&gt;"LIBSETS_SETTYPE_BATTLEGROUND",G112&lt;&gt;"LIBSETS_SETTYPE_SPECIAL"),IF(AV112&lt;&gt;"",VLOOKUP(AV112,'ESO zone constants'!$D$5:$H$4955,5,FALSE),""),"")</f>
        <v>181</v>
      </c>
      <c r="AV112" t="s">
        <v>125</v>
      </c>
      <c r="AW112" s="33" t="s">
        <v>3282</v>
      </c>
      <c r="AX112" s="3" t="str">
        <f>IF(AW112&lt;&gt;"",IF(AW112&lt;&gt;"LIBSETS_DROP_MECHANIC_MONSTER_NAME",VLOOKUP(AW112,'LibSets constants'!$I$4:$L$1012,3,FALSE),""),"")</f>
        <v>Rewards of dolmen, harrowstorms or magical anomalies</v>
      </c>
      <c r="AY112" s="3" t="str">
        <f>IF(AW112&lt;&gt;"",IF(AW112&lt;&gt;"LIBSETS_DROP_MECHANIC_MONSTER_NAME",VLOOKUP(AW112,'LibSets constants'!$I$4:$L$1012,4,FALSE),""),"")</f>
        <v>Belohnung von Ankern, Gramstürmen oder Magischen Anomalien</v>
      </c>
      <c r="AZ112" s="79" t="s">
        <v>2659</v>
      </c>
      <c r="BA112" s="79"/>
      <c r="BB112" s="79"/>
      <c r="BC112" s="79"/>
      <c r="BD112" s="21" t="str">
        <f t="shared" si="12"/>
        <v>[131] = {wayshrines={-1,-1,-1,}, dlcId=DLC_BASE_GAME</v>
      </c>
      <c r="BE112" s="21" t="str">
        <f t="shared" si="13"/>
        <v>, zoneIds={181,181,181,181,181,181}, veteran=false</v>
      </c>
      <c r="BF112" s="21" t="str">
        <f t="shared" si="11"/>
        <v>, setType=LIBSETS_SETTYPE_CYRODIIL</v>
      </c>
      <c r="BG112" s="21" t="str">
        <f t="shared" si="14"/>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2" s="21" t="str">
        <f t="shared" si="15"/>
        <v>}, --Bastion of the Heartland / Bastion des Herzlandes   [Cyrodiil, Cyrodiil, Cyrodiil, Cyrodiil, Cyrodiil, Cyrodiil]</v>
      </c>
    </row>
    <row r="113" spans="1:60" x14ac:dyDescent="0.25">
      <c r="A113" s="12">
        <v>132</v>
      </c>
      <c r="B113" t="s">
        <v>894</v>
      </c>
      <c r="C113" t="s">
        <v>895</v>
      </c>
      <c r="D113" s="3">
        <f t="shared" si="10"/>
        <v>132</v>
      </c>
      <c r="G113" s="8" t="s">
        <v>1473</v>
      </c>
      <c r="I113" t="s">
        <v>91</v>
      </c>
      <c r="J113" t="s">
        <v>91</v>
      </c>
      <c r="K113">
        <v>-1</v>
      </c>
      <c r="L113">
        <v>-1</v>
      </c>
      <c r="M113">
        <v>-1</v>
      </c>
      <c r="O113" s="62" t="s">
        <v>125</v>
      </c>
      <c r="Q113" s="3">
        <f>IF(AND(P113&lt;&gt;"",ISNUMBER(P113),NOT(ISNA(P113))),P113,IF(R113&lt;&gt;"",VLOOKUP(R113,'ESO zone constants'!$D$5:$H$10003,5,FALSE),""))</f>
        <v>181</v>
      </c>
      <c r="R113" t="str">
        <f>IF(AND(O113&lt;&gt;"",NOT(ISERROR(O113))),O113,
IF(AND(P113&lt;&gt;"",ISNUMBER(P113),P113&gt;0,NOT(ISNA(P113))),VLOOKUP(P113,'ESO zone constants'!$A$5:$D$10001,4,FALSE),
IF(AND(K113&lt;&gt;"",K113&gt;0,NOT(ISERROR(K113))),VLOOKUP(K113,'ESO dumped WayshrineInfo'!$K$3:$N$9996,4,FALSE),"")))</f>
        <v>Cyrodiil</v>
      </c>
      <c r="T113" s="19" t="str">
        <f>IF(AND(S113&lt;&gt;"",NOT(ISERROR(S113))),S113,IF(Q113&lt;&gt;"",IF(NOT(ISERROR(VLOOKUP(Q113,'ESO Dungeon constants'!$D$3:$H$9999,5,FALSE))),VLOOKUP(Q113,'ESO Dungeon constants'!$D$3:$I$9999,6,FALSE),VLOOKUP(Q113,'ESO zone constants'!$H$3:$K$9989,4,FALSE)),""))</f>
        <v>DLC_BASE_GAME</v>
      </c>
      <c r="U113" s="3" t="str">
        <f>IF(T113&lt;&gt;"",VLOOKUP(T113,'LibSets constants'!$B$4:$C$1012,2,FALSE),"")</f>
        <v>Included in base game</v>
      </c>
      <c r="V113" s="33" t="s">
        <v>1529</v>
      </c>
      <c r="W113" s="3" t="str">
        <f>IF(V113&lt;&gt;"",IF(V113&lt;&gt;"LIBSETS_DROP_MECHANIC_MONSTER_NAME",VLOOKUP(V113,'LibSets constants'!$I$4:$L$1012,3,FALSE),""),"")</f>
        <v>City Bruma (quartermaster)</v>
      </c>
      <c r="X113" s="3" t="str">
        <f>IF(V113&lt;&gt;"",IF(V113&lt;&gt;"LIBSETS_DROP_MECHANIC_MONSTER_NAME",VLOOKUP(V113,'LibSets constants'!$I$4:$L$1012,4,FALSE),""),"")</f>
        <v>Stadt Bruma (Quartiermeister)</v>
      </c>
      <c r="Y113" s="62">
        <v>181</v>
      </c>
      <c r="Z113" s="3">
        <f>IF(AND(G113&lt;&gt;"LIBSETS_SETTYPE_BATTLEGROUND",G113&lt;&gt;"LIBSETS_SETTYPE_SPECIAL"),
IF(AND(Y113&lt;&gt;"",ISNUMBER(Y113),NOT(ISNA(Y113))),Y113,
   IF(AND(L113&lt;&gt;"",ISNUMBER(L113),L113&gt;0,NOT(ISNA(L113))),VLOOKUP(L113,'ESO dumped WayshrineInfo'!$K$3:$L$9996,2,FALSE),"")
),"")</f>
        <v>181</v>
      </c>
      <c r="AA113" t="str">
        <f>IF(AND(Z113&lt;&gt;"",ISNUMBER(Z113),NOT(ISNA(Z113))),VLOOKUP(Z113,'ESO zone constants'!$A$5:$D$10001,4,FALSE),"")</f>
        <v>Cyrodiil</v>
      </c>
      <c r="AB113" s="33" t="s">
        <v>3807</v>
      </c>
      <c r="AC113" s="41" t="str">
        <f>IF(AB113&lt;&gt;"",IF(AB113&lt;&gt;"LIBSETS_DROP_MECHANIC_MONSTER_NAME",VLOOKUP(AB113,'LibSets constants'!$I$4:$L$1012,3,FALSE),""),"")</f>
        <v>Cyrodiil board missions</v>
      </c>
      <c r="AD113" s="41" t="str">
        <f>IF(AB113&lt;&gt;"",IF(AB113&lt;&gt;"LIBSETS_DROP_MECHANIC_MONSTER_NAME",VLOOKUP(AB113,'LibSets constants'!$I$4:$L$1012,4,FALSE),""),"")</f>
        <v>Cyrodiil Auftragstafeln</v>
      </c>
      <c r="AE113" s="62">
        <v>181</v>
      </c>
      <c r="AF113" s="3">
        <f>IF(AND(G113&lt;&gt;"LIBSETS_SETTYPE_BATTLEGROUND",G113&lt;&gt;"LIBSETS_SETTYPE_SPECIAL"),
IF(AND(AE113&lt;&gt;"",ISNUMBER(AE113),NOT(ISNA(AE113))),AE113,
   IF(AND(M113&lt;&gt;"",ISNUMBER(M113),M113&gt;0,NOT(ISNA(M113))),VLOOKUP(M113,'ESO dumped WayshrineInfo'!$K$3:$L$9996,2,FALSE),"")
),"")</f>
        <v>181</v>
      </c>
      <c r="AG113" t="str">
        <f>IF(AND(AF113&lt;&gt;"",ISNUMBER(AF113),NOT(ISNA(AF113))),VLOOKUP(AF113,'ESO zone constants'!$A$5:$D$10001,4,FALSE),"")</f>
        <v>Cyrodiil</v>
      </c>
      <c r="AH113" s="33" t="s">
        <v>2784</v>
      </c>
      <c r="AI113" s="3" t="str">
        <f>IF(AH113&lt;&gt;"",IF(AH113&lt;&gt;"LIBSETS_DROP_MECHANIC_MONSTER_NAME",VLOOKUP(AH113,'LibSets constants'!$I$4:$L$1012,3,FALSE),""),"")</f>
        <v>Alliance points elite gear lockbox merchant, Cyrodiil</v>
      </c>
      <c r="AJ113" s="3" t="str">
        <f>IF(AH113&lt;&gt;"",IF(AH113&lt;&gt;"LIBSETS_DROP_MECHANIC_MONSTER_NAME",VLOOKUP(AH113,'LibSets constants'!$I$4:$L$1012,4,FALSE),""),"")</f>
        <v>Allianzpunkte Elite Gear Box Händler, Cyrodiil</v>
      </c>
      <c r="AK113" s="3">
        <f>IF(AND(G113&lt;&gt;"LIBSETS_SETTYPE_BATTLEGROUND",G113&lt;&gt;"LIBSETS_SETTYPE_SPECIAL"),IF(AL113&lt;&gt;"",VLOOKUP(AL113,'ESO zone constants'!$D$5:$H$4955,5,FALSE),""),"")</f>
        <v>181</v>
      </c>
      <c r="AL113" t="s">
        <v>125</v>
      </c>
      <c r="AM113" s="33" t="s">
        <v>3810</v>
      </c>
      <c r="AN113" s="3" t="str">
        <f>IF(AM113&lt;&gt;"",IF(AM113&lt;&gt;"LIBSETS_DROP_MECHANIC_MONSTER_NAME",VLOOKUP(AM113,'LibSets constants'!$I$4:$L$1012,3,FALSE),""),"")</f>
        <v>Cyrodiil: City Cheydinhal / Weynon Priory, Chorrol</v>
      </c>
      <c r="AO113" s="3" t="str">
        <f>IF(AM113&lt;&gt;"",IF(AM113&lt;&gt;"LIBSETS_DROP_MECHANIC_MONSTER_NAME",VLOOKUP(AM113,'LibSets constants'!$I$4:$L$1012,4,FALSE),""),"")</f>
        <v>Cyrodiil: Stadt Cheydinhal / Weynon Priorei, bei Chorrol</v>
      </c>
      <c r="AP113" s="3">
        <f>IF(AND(G113&lt;&gt;"LIBSETS_SETTYPE_BATTLEGROUND",G113&lt;&gt;"LIBSETS_SETTYPE_SPECIAL"),IF(AQ113&lt;&gt;"",VLOOKUP(AQ113,'ESO zone constants'!$D$5:$H$4955,5,FALSE),""),"")</f>
        <v>181</v>
      </c>
      <c r="AQ113" t="s">
        <v>125</v>
      </c>
      <c r="AR113" s="33" t="s">
        <v>1556</v>
      </c>
      <c r="AS113" s="3" t="str">
        <f>IF(AR113&lt;&gt;"",IF(AR113&lt;&gt;"LIBSETS_DROP_MECHANIC_MONSTER_NAME",VLOOKUP(AR113,'LibSets constants'!$I$4:$L$1012,3,FALSE),""),"")</f>
        <v>Delve bosses have a chance to drop a waist or feet.</v>
      </c>
      <c r="AT113" s="3" t="str">
        <f>IF(AR113&lt;&gt;"",IF(AR113&lt;&gt;"LIBSETS_DROP_MECHANIC_MONSTER_NAME",VLOOKUP(AR113,'LibSets constants'!$I$4:$L$1012,4,FALSE),""),"")</f>
        <v>Bosse in Gewölben haben die Chance, eine Taille oder Füße fallen zu lassen.</v>
      </c>
      <c r="AU113" s="3">
        <f>IF(AND(G113&lt;&gt;"LIBSETS_SETTYPE_BATTLEGROUND",G113&lt;&gt;"LIBSETS_SETTYPE_SPECIAL"),IF(AV113&lt;&gt;"",VLOOKUP(AV113,'ESO zone constants'!$D$5:$H$4955,5,FALSE),""),"")</f>
        <v>181</v>
      </c>
      <c r="AV113" t="s">
        <v>125</v>
      </c>
      <c r="AW113" s="33" t="s">
        <v>3282</v>
      </c>
      <c r="AX113" s="3" t="str">
        <f>IF(AW113&lt;&gt;"",IF(AW113&lt;&gt;"LIBSETS_DROP_MECHANIC_MONSTER_NAME",VLOOKUP(AW113,'LibSets constants'!$I$4:$L$1012,3,FALSE),""),"")</f>
        <v>Rewards of dolmen, harrowstorms or magical anomalies</v>
      </c>
      <c r="AY113" s="3" t="str">
        <f>IF(AW113&lt;&gt;"",IF(AW113&lt;&gt;"LIBSETS_DROP_MECHANIC_MONSTER_NAME",VLOOKUP(AW113,'LibSets constants'!$I$4:$L$1012,4,FALSE),""),"")</f>
        <v>Belohnung von Ankern, Gramstürmen oder Magischen Anomalien</v>
      </c>
      <c r="AZ113" s="79" t="s">
        <v>2659</v>
      </c>
      <c r="BA113" s="79"/>
      <c r="BB113" s="79"/>
      <c r="BC113" s="79"/>
      <c r="BD113" s="21" t="str">
        <f t="shared" si="12"/>
        <v>[132] = {wayshrines={-1,-1,-1,}, dlcId=DLC_BASE_GAME</v>
      </c>
      <c r="BE113" s="21" t="str">
        <f t="shared" si="13"/>
        <v>, zoneIds={181,181,181,181,181,181}, veteran=false</v>
      </c>
      <c r="BF113" s="21" t="str">
        <f t="shared" si="11"/>
        <v>, setType=LIBSETS_SETTYPE_CYRODIIL</v>
      </c>
      <c r="BG113" s="21" t="str">
        <f t="shared" si="14"/>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3" s="21" t="str">
        <f t="shared" si="15"/>
        <v>}, --Shield of the Valiant / Schild des Tapferen   [Cyrodiil, Cyrodiil, Cyrodiil, Cyrodiil, Cyrodiil, Cyrodiil]</v>
      </c>
    </row>
    <row r="114" spans="1:60" x14ac:dyDescent="0.25">
      <c r="A114" s="12">
        <v>133</v>
      </c>
      <c r="B114" t="s">
        <v>896</v>
      </c>
      <c r="C114" t="s">
        <v>897</v>
      </c>
      <c r="D114" s="3">
        <f t="shared" si="10"/>
        <v>133</v>
      </c>
      <c r="E114" s="40"/>
      <c r="G114" s="8" t="s">
        <v>1473</v>
      </c>
      <c r="I114" t="s">
        <v>91</v>
      </c>
      <c r="J114" t="s">
        <v>91</v>
      </c>
      <c r="K114">
        <v>-1</v>
      </c>
      <c r="L114">
        <v>-1</v>
      </c>
      <c r="M114">
        <v>-1</v>
      </c>
      <c r="O114" s="62" t="s">
        <v>125</v>
      </c>
      <c r="Q114" s="3">
        <f>IF(AND(P114&lt;&gt;"",ISNUMBER(P114),NOT(ISNA(P114))),P114,IF(R114&lt;&gt;"",VLOOKUP(R114,'ESO zone constants'!$D$5:$H$10003,5,FALSE),""))</f>
        <v>181</v>
      </c>
      <c r="R114" t="str">
        <f>IF(AND(O114&lt;&gt;"",NOT(ISERROR(O114))),O114,
IF(AND(P114&lt;&gt;"",ISNUMBER(P114),P114&gt;0,NOT(ISNA(P114))),VLOOKUP(P114,'ESO zone constants'!$A$5:$D$10001,4,FALSE),
IF(AND(K114&lt;&gt;"",K114&gt;0,NOT(ISERROR(K114))),VLOOKUP(K114,'ESO dumped WayshrineInfo'!$K$3:$N$9996,4,FALSE),"")))</f>
        <v>Cyrodiil</v>
      </c>
      <c r="T114" s="19" t="str">
        <f>IF(AND(S114&lt;&gt;"",NOT(ISERROR(S114))),S114,IF(Q114&lt;&gt;"",IF(NOT(ISERROR(VLOOKUP(Q114,'ESO Dungeon constants'!$D$3:$H$9999,5,FALSE))),VLOOKUP(Q114,'ESO Dungeon constants'!$D$3:$I$9999,6,FALSE),VLOOKUP(Q114,'ESO zone constants'!$H$3:$K$9989,4,FALSE)),""))</f>
        <v>DLC_BASE_GAME</v>
      </c>
      <c r="U114" s="3" t="str">
        <f>IF(T114&lt;&gt;"",VLOOKUP(T114,'LibSets constants'!$B$4:$C$1012,2,FALSE),"")</f>
        <v>Included in base game</v>
      </c>
      <c r="V114" s="33" t="s">
        <v>2789</v>
      </c>
      <c r="W114" s="3" t="str">
        <f>IF(V114&lt;&gt;"",IF(V114&lt;&gt;"LIBSETS_DROP_MECHANIC_MONSTER_NAME",VLOOKUP(V114,'LibSets constants'!$I$4:$L$1012,3,FALSE),""),"")</f>
        <v>City Cropsford (quartermaster)</v>
      </c>
      <c r="X114" s="3" t="str">
        <f>IF(V114&lt;&gt;"",IF(V114&lt;&gt;"LIBSETS_DROP_MECHANIC_MONSTER_NAME",VLOOKUP(V114,'LibSets constants'!$I$4:$L$1012,4,FALSE),""),"")</f>
        <v>Stadt Erntefurt (Quartiermeister)</v>
      </c>
      <c r="Y114" s="62">
        <v>181</v>
      </c>
      <c r="Z114" s="3">
        <f>IF(AND(G114&lt;&gt;"LIBSETS_SETTYPE_BATTLEGROUND",G114&lt;&gt;"LIBSETS_SETTYPE_SPECIAL"),
IF(AND(Y114&lt;&gt;"",ISNUMBER(Y114),NOT(ISNA(Y114))),Y114,
   IF(AND(L114&lt;&gt;"",ISNUMBER(L114),L114&gt;0,NOT(ISNA(L114))),VLOOKUP(L114,'ESO dumped WayshrineInfo'!$K$3:$L$9996,2,FALSE),"")
),"")</f>
        <v>181</v>
      </c>
      <c r="AA114" t="str">
        <f>IF(AND(Z114&lt;&gt;"",ISNUMBER(Z114),NOT(ISNA(Z114))),VLOOKUP(Z114,'ESO zone constants'!$A$5:$D$10001,4,FALSE),"")</f>
        <v>Cyrodiil</v>
      </c>
      <c r="AB114" s="33" t="s">
        <v>3807</v>
      </c>
      <c r="AC114" s="3" t="str">
        <f>IF(AB114&lt;&gt;"",IF(AB114&lt;&gt;"LIBSETS_DROP_MECHANIC_MONSTER_NAME",VLOOKUP(AB114,'LibSets constants'!$I$4:$L$1012,3,FALSE),""),"")</f>
        <v>Cyrodiil board missions</v>
      </c>
      <c r="AD114" s="3" t="str">
        <f>IF(AB114&lt;&gt;"",IF(AB114&lt;&gt;"LIBSETS_DROP_MECHANIC_MONSTER_NAME",VLOOKUP(AB114,'LibSets constants'!$I$4:$L$1012,4,FALSE),""),"")</f>
        <v>Cyrodiil Auftragstafeln</v>
      </c>
      <c r="AE114" s="62">
        <v>181</v>
      </c>
      <c r="AF114" s="3">
        <f>IF(AND(G114&lt;&gt;"LIBSETS_SETTYPE_BATTLEGROUND",G114&lt;&gt;"LIBSETS_SETTYPE_SPECIAL"),
IF(AND(AE114&lt;&gt;"",ISNUMBER(AE114),NOT(ISNA(AE114))),AE114,
   IF(AND(M114&lt;&gt;"",ISNUMBER(M114),M114&gt;0,NOT(ISNA(M114))),VLOOKUP(M114,'ESO dumped WayshrineInfo'!$K$3:$L$9996,2,FALSE),"")
),"")</f>
        <v>181</v>
      </c>
      <c r="AG114" t="str">
        <f>IF(AND(AF114&lt;&gt;"",ISNUMBER(AF114),NOT(ISNA(AF114))),VLOOKUP(AF114,'ESO zone constants'!$A$5:$D$10001,4,FALSE),"")</f>
        <v>Cyrodiil</v>
      </c>
      <c r="AH114" s="33" t="s">
        <v>2784</v>
      </c>
      <c r="AI114" s="3" t="str">
        <f>IF(AH114&lt;&gt;"",IF(AH114&lt;&gt;"LIBSETS_DROP_MECHANIC_MONSTER_NAME",VLOOKUP(AH114,'LibSets constants'!$I$4:$L$1012,3,FALSE),""),"")</f>
        <v>Alliance points elite gear lockbox merchant, Cyrodiil</v>
      </c>
      <c r="AJ114" s="3" t="str">
        <f>IF(AH114&lt;&gt;"",IF(AH114&lt;&gt;"LIBSETS_DROP_MECHANIC_MONSTER_NAME",VLOOKUP(AH114,'LibSets constants'!$I$4:$L$1012,4,FALSE),""),"")</f>
        <v>Allianzpunkte Elite Gear Box Händler, Cyrodiil</v>
      </c>
      <c r="AK114" s="3">
        <f>IF(AND(G114&lt;&gt;"LIBSETS_SETTYPE_BATTLEGROUND",G114&lt;&gt;"LIBSETS_SETTYPE_SPECIAL"),IF(AL114&lt;&gt;"",VLOOKUP(AL114,'ESO zone constants'!$D$5:$H$4955,5,FALSE),""),"")</f>
        <v>181</v>
      </c>
      <c r="AL114" t="s">
        <v>125</v>
      </c>
      <c r="AM114" s="33" t="s">
        <v>3810</v>
      </c>
      <c r="AN114" s="3" t="str">
        <f>IF(AM114&lt;&gt;"",IF(AM114&lt;&gt;"LIBSETS_DROP_MECHANIC_MONSTER_NAME",VLOOKUP(AM114,'LibSets constants'!$I$4:$L$1012,3,FALSE),""),"")</f>
        <v>Cyrodiil: City Cheydinhal / Weynon Priory, Chorrol</v>
      </c>
      <c r="AO114" s="3" t="str">
        <f>IF(AM114&lt;&gt;"",IF(AM114&lt;&gt;"LIBSETS_DROP_MECHANIC_MONSTER_NAME",VLOOKUP(AM114,'LibSets constants'!$I$4:$L$1012,4,FALSE),""),"")</f>
        <v>Cyrodiil: Stadt Cheydinhal / Weynon Priorei, bei Chorrol</v>
      </c>
      <c r="AP114" s="3">
        <f>IF(AND(G114&lt;&gt;"LIBSETS_SETTYPE_BATTLEGROUND",G114&lt;&gt;"LIBSETS_SETTYPE_SPECIAL"),IF(AQ114&lt;&gt;"",VLOOKUP(AQ114,'ESO zone constants'!$D$5:$H$4955,5,FALSE),""),"")</f>
        <v>181</v>
      </c>
      <c r="AQ114" t="s">
        <v>125</v>
      </c>
      <c r="AR114" s="33" t="s">
        <v>1556</v>
      </c>
      <c r="AS114" s="3" t="str">
        <f>IF(AR114&lt;&gt;"",IF(AR114&lt;&gt;"LIBSETS_DROP_MECHANIC_MONSTER_NAME",VLOOKUP(AR114,'LibSets constants'!$I$4:$L$1012,3,FALSE),""),"")</f>
        <v>Delve bosses have a chance to drop a waist or feet.</v>
      </c>
      <c r="AT114" s="3" t="str">
        <f>IF(AR114&lt;&gt;"",IF(AR114&lt;&gt;"LIBSETS_DROP_MECHANIC_MONSTER_NAME",VLOOKUP(AR114,'LibSets constants'!$I$4:$L$1012,4,FALSE),""),"")</f>
        <v>Bosse in Gewölben haben die Chance, eine Taille oder Füße fallen zu lassen.</v>
      </c>
      <c r="AU114" s="3">
        <f>IF(AND(G114&lt;&gt;"LIBSETS_SETTYPE_BATTLEGROUND",G114&lt;&gt;"LIBSETS_SETTYPE_SPECIAL"),IF(AV114&lt;&gt;"",VLOOKUP(AV114,'ESO zone constants'!$D$5:$H$4955,5,FALSE),""),"")</f>
        <v>181</v>
      </c>
      <c r="AV114" t="s">
        <v>125</v>
      </c>
      <c r="AW114" s="33" t="s">
        <v>3282</v>
      </c>
      <c r="AX114" s="3" t="str">
        <f>IF(AW114&lt;&gt;"",IF(AW114&lt;&gt;"LIBSETS_DROP_MECHANIC_MONSTER_NAME",VLOOKUP(AW114,'LibSets constants'!$I$4:$L$1012,3,FALSE),""),"")</f>
        <v>Rewards of dolmen, harrowstorms or magical anomalies</v>
      </c>
      <c r="AY114" s="3" t="str">
        <f>IF(AW114&lt;&gt;"",IF(AW114&lt;&gt;"LIBSETS_DROP_MECHANIC_MONSTER_NAME",VLOOKUP(AW114,'LibSets constants'!$I$4:$L$1012,4,FALSE),""),"")</f>
        <v>Belohnung von Ankern, Gramstürmen oder Magischen Anomalien</v>
      </c>
      <c r="AZ114" s="79" t="s">
        <v>2659</v>
      </c>
      <c r="BA114" s="79"/>
      <c r="BB114" s="79"/>
      <c r="BC114" s="79"/>
      <c r="BD114" s="21" t="str">
        <f t="shared" si="12"/>
        <v>[133] = {wayshrines={-1,-1,-1,}, dlcId=DLC_BASE_GAME</v>
      </c>
      <c r="BE114" s="21" t="str">
        <f t="shared" si="13"/>
        <v>, zoneIds={181,181,181,181,181,181}, veteran=false</v>
      </c>
      <c r="BF114" s="21" t="str">
        <f t="shared" si="11"/>
        <v>, setType=LIBSETS_SETTYPE_CYRODIIL</v>
      </c>
      <c r="BG114" s="21" t="str">
        <f t="shared" si="14"/>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4" s="21" t="str">
        <f t="shared" si="15"/>
        <v>}, --Buffer of the Swift / Dämpfer des Geschwinden   [Cyrodiil, Cyrodiil, Cyrodiil, Cyrodiil, Cyrodiil, Cyrodiil]</v>
      </c>
    </row>
    <row r="115" spans="1:60" x14ac:dyDescent="0.25">
      <c r="A115" s="12">
        <v>134</v>
      </c>
      <c r="B115" t="s">
        <v>898</v>
      </c>
      <c r="C115" t="s">
        <v>899</v>
      </c>
      <c r="D115" s="3">
        <f t="shared" si="10"/>
        <v>134</v>
      </c>
      <c r="G115" s="8" t="s">
        <v>1475</v>
      </c>
      <c r="I115" t="s">
        <v>91</v>
      </c>
      <c r="J115" t="s">
        <v>91</v>
      </c>
      <c r="K115">
        <v>190</v>
      </c>
      <c r="L115">
        <v>190</v>
      </c>
      <c r="M115">
        <v>190</v>
      </c>
      <c r="O115" s="62" t="s">
        <v>49</v>
      </c>
      <c r="Q115" s="3">
        <f>IF(AND(P115&lt;&gt;"",ISNUMBER(P115),NOT(ISNA(P115))),P115,IF(R115&lt;&gt;"",VLOOKUP(R115,'ESO zone constants'!$D$5:$H$10003,5,FALSE),""))</f>
        <v>130</v>
      </c>
      <c r="R115" t="str">
        <f>IF(AND(O115&lt;&gt;"",NOT(ISERROR(O115))),O115,
IF(AND(P115&lt;&gt;"",ISNUMBER(P115),P115&gt;0,NOT(ISNA(P115))),VLOOKUP(P115,'ESO zone constants'!$A$5:$D$10001,4,FALSE),
IF(AND(K115&lt;&gt;"",K115&gt;0,NOT(ISERROR(K115))),VLOOKUP(K115,'ESO dumped WayshrineInfo'!$K$3:$N$9996,4,FALSE),"")))</f>
        <v>Crypt of Hearts I</v>
      </c>
      <c r="T115" s="19" t="str">
        <f>IF(AND(S115&lt;&gt;"",NOT(ISERROR(S115))),S115,IF(Q115&lt;&gt;"",IF(NOT(ISERROR(VLOOKUP(Q115,'ESO Dungeon constants'!$D$3:$H$9999,5,FALSE))),VLOOKUP(Q115,'ESO Dungeon constants'!$D$3:$I$9999,6,FALSE),VLOOKUP(Q115,'ESO zone constants'!$H$3:$K$9989,4,FALSE)),""))</f>
        <v>DLC_BASE_GAME</v>
      </c>
      <c r="U115" s="3" t="str">
        <f>IF(T115&lt;&gt;"",VLOOKUP(T115,'LibSets constants'!$B$4:$C$1012,2,FALSE),"")</f>
        <v>Included in base game</v>
      </c>
      <c r="V115" s="33" t="s">
        <v>3332</v>
      </c>
      <c r="Y115" s="62">
        <v>932</v>
      </c>
      <c r="Z115" s="3">
        <f>IF(AND(G115&lt;&gt;"LIBSETS_SETTYPE_BATTLEGROUND",G115&lt;&gt;"LIBSETS_SETTYPE_SPECIAL"),
IF(AND(Y115&lt;&gt;"",ISNUMBER(Y115),NOT(ISNA(Y115))),Y115,
   IF(AND(L115&lt;&gt;"",ISNUMBER(L115),L115&gt;0,NOT(ISNA(L115))),VLOOKUP(L115,'ESO dumped WayshrineInfo'!$K$3:$L$9996,2,FALSE),"")
),"")</f>
        <v>932</v>
      </c>
      <c r="AA115" t="str">
        <f>IF(AND(Z115&lt;&gt;"",ISNUMBER(Z115),NOT(ISNA(Z115))),VLOOKUP(Z115,'ESO zone constants'!$A$5:$D$10001,4,FALSE),"")</f>
        <v>Crypt of Hearts II</v>
      </c>
      <c r="AB115" s="33" t="s">
        <v>3332</v>
      </c>
      <c r="AC115" s="41"/>
      <c r="AD115" s="41"/>
      <c r="AE115" s="41"/>
      <c r="AF115" s="3">
        <f>IF(AND(G115&lt;&gt;"LIBSETS_SETTYPE_BATTLEGROUND",G115&lt;&gt;"LIBSETS_SETTYPE_SPECIAL"),
IF(AND(AE115&lt;&gt;"",ISNUMBER(AE115),NOT(ISNA(AE115))),AE115,
   IF(AND(M115&lt;&gt;"",ISNUMBER(M115),M115&gt;0,NOT(ISNA(M115))),VLOOKUP(M115,'ESO dumped WayshrineInfo'!$K$3:$L$9996,2,FALSE),"")
),"")</f>
        <v>20</v>
      </c>
      <c r="AG115" t="str">
        <f>IF(AND(AF115&lt;&gt;"",ISNUMBER(AF115),NOT(ISNA(AF115))),VLOOKUP(AF115,'ESO zone constants'!$A$5:$D$10001,4,FALSE),"")</f>
        <v>Rivenspire</v>
      </c>
      <c r="AH115" s="90" t="s">
        <v>3332</v>
      </c>
      <c r="AI115" s="41"/>
      <c r="AJ115" s="41"/>
      <c r="AK115" s="3" t="str">
        <f>IF(AND(G115&lt;&gt;"LIBSETS_SETTYPE_BATTLEGROUND",G115&lt;&gt;"LIBSETS_SETTYPE_SPECIAL"),IF(AL115&lt;&gt;"",VLOOKUP(AL115,'ESO zone constants'!$D$5:$H$4955,5,FALSE),""),"")</f>
        <v/>
      </c>
      <c r="AN115" s="41"/>
      <c r="AO115" s="41"/>
      <c r="AP115" s="3" t="str">
        <f>IF(AND(G115&lt;&gt;"LIBSETS_SETTYPE_BATTLEGROUND",G115&lt;&gt;"LIBSETS_SETTYPE_SPECIAL"),IF(AQ115&lt;&gt;"",VLOOKUP(AQ115,'ESO zone constants'!$D$5:$H$4955,5,FALSE),""),"")</f>
        <v/>
      </c>
      <c r="AS115" s="41"/>
      <c r="AT115" s="41"/>
      <c r="AU115" s="3" t="str">
        <f>IF(AND(G115&lt;&gt;"LIBSETS_SETTYPE_BATTLEGROUND",G115&lt;&gt;"LIBSETS_SETTYPE_SPECIAL"),IF(AV115&lt;&gt;"",VLOOKUP(AV115,'ESO zone constants'!$D$5:$H$4955,5,FALSE),""),"")</f>
        <v/>
      </c>
      <c r="AX115" s="41"/>
      <c r="AY115" s="41"/>
      <c r="AZ115" s="79" t="s">
        <v>2658</v>
      </c>
      <c r="BA115" s="79"/>
      <c r="BB115" s="79"/>
      <c r="BC115" s="79"/>
      <c r="BD115" s="21" t="str">
        <f t="shared" si="12"/>
        <v>[134] = {wayshrines={190,190,190,}, dlcId=DLC_BASE_GAME</v>
      </c>
      <c r="BE115" s="21" t="str">
        <f t="shared" si="13"/>
        <v>, zoneIds={130,932,20}, veteran=false</v>
      </c>
      <c r="BF115" s="21" t="str">
        <f t="shared" si="11"/>
        <v>, setType=LIBSETS_SETTYPE_DUNGEON</v>
      </c>
      <c r="BG115" s="21" t="str">
        <f t="shared" si="14"/>
        <v>, dropMechanic={LIBSETS_DROP_MECHANIC_GROUP_DUNGEON_BOSS,LIBSETS_DROP_MECHANIC_GROUP_DUNGEON_BOSS,LIBSETS_DROP_MECHANIC_GROUP_DUNGEON_BOSS}</v>
      </c>
      <c r="BH115" s="21" t="str">
        <f t="shared" si="15"/>
        <v>}, --Shroud of the Lich / Tuch des Lich   [Crypt of Hearts I, Crypt of Hearts II, Rivenspire]</v>
      </c>
    </row>
    <row r="116" spans="1:60" s="14" customFormat="1" x14ac:dyDescent="0.25">
      <c r="A116" s="12">
        <v>135</v>
      </c>
      <c r="B116" t="s">
        <v>900</v>
      </c>
      <c r="C116" t="s">
        <v>2585</v>
      </c>
      <c r="D116" s="3">
        <f t="shared" si="10"/>
        <v>135</v>
      </c>
      <c r="E116"/>
      <c r="F116"/>
      <c r="G116" s="8" t="s">
        <v>1478</v>
      </c>
      <c r="H116"/>
      <c r="I116" t="s">
        <v>91</v>
      </c>
      <c r="J116" t="s">
        <v>91</v>
      </c>
      <c r="K116">
        <v>109</v>
      </c>
      <c r="L116">
        <v>109</v>
      </c>
      <c r="M116">
        <v>109</v>
      </c>
      <c r="N116"/>
      <c r="O116" s="62" t="s">
        <v>111</v>
      </c>
      <c r="P116" s="62"/>
      <c r="Q116" s="3">
        <f>IF(AND(P116&lt;&gt;"",ISNUMBER(P116),NOT(ISNA(P116))),P116,IF(R116&lt;&gt;"",VLOOKUP(R116,'ESO zone constants'!$D$5:$H$10003,5,FALSE),""))</f>
        <v>103</v>
      </c>
      <c r="R116" t="str">
        <f>IF(AND(O116&lt;&gt;"",NOT(ISERROR(O116))),O116,
IF(AND(P116&lt;&gt;"",ISNUMBER(P116),P116&gt;0,NOT(ISNA(P116))),VLOOKUP(P116,'ESO zone constants'!$A$5:$D$10001,4,FALSE),
IF(AND(K116&lt;&gt;"",K116&gt;0,NOT(ISERROR(K116))),VLOOKUP(K116,'ESO dumped WayshrineInfo'!$K$3:$N$9996,4,FALSE),"")))</f>
        <v>The Rift</v>
      </c>
      <c r="S116" s="62"/>
      <c r="T116" s="19" t="str">
        <f>IF(AND(S116&lt;&gt;"",NOT(ISERROR(S116))),S116,IF(Q116&lt;&gt;"",IF(NOT(ISERROR(VLOOKUP(Q116,'ESO Dungeon constants'!$D$3:$H$9999,5,FALSE))),VLOOKUP(Q116,'ESO Dungeon constants'!$D$3:$I$9999,6,FALSE),VLOOKUP(Q116,'ESO zone constants'!$H$3:$K$9989,4,FALSE)),""))</f>
        <v>DLC_BASE_GAME</v>
      </c>
      <c r="U116" s="3" t="str">
        <f>IF(T116&lt;&gt;"",VLOOKUP(T116,'LibSets constants'!$B$4:$C$1012,2,FALSE),"")</f>
        <v>Included in base game</v>
      </c>
      <c r="V116" s="33" t="s">
        <v>1556</v>
      </c>
      <c r="W116" s="3"/>
      <c r="X116" s="3"/>
      <c r="Y116" s="62"/>
      <c r="Z116" s="3">
        <f>IF(AND(G116&lt;&gt;"LIBSETS_SETTYPE_BATTLEGROUND",G116&lt;&gt;"LIBSETS_SETTYPE_SPECIAL"),
IF(AND(Y116&lt;&gt;"",ISNUMBER(Y116),NOT(ISNA(Y116))),Y116,
   IF(AND(L116&lt;&gt;"",ISNUMBER(L116),L116&gt;0,NOT(ISNA(L116))),VLOOKUP(L116,'ESO dumped WayshrineInfo'!$K$3:$L$9996,2,FALSE),"")
),"")</f>
        <v>103</v>
      </c>
      <c r="AA116" t="str">
        <f>IF(AND(Z116&lt;&gt;"",ISNUMBER(Z116),NOT(ISNA(Z116))),VLOOKUP(Z116,'ESO zone constants'!$A$5:$D$10001,4,FALSE),"")</f>
        <v>The Rift</v>
      </c>
      <c r="AB116" s="33" t="s">
        <v>1557</v>
      </c>
      <c r="AC116" s="41"/>
      <c r="AD116" s="41"/>
      <c r="AE116" s="41"/>
      <c r="AF116" s="3">
        <f>IF(AND(G116&lt;&gt;"LIBSETS_SETTYPE_BATTLEGROUND",G116&lt;&gt;"LIBSETS_SETTYPE_SPECIAL"),
IF(AND(AE116&lt;&gt;"",ISNUMBER(AE116),NOT(ISNA(AE116))),AE116,
   IF(AND(M116&lt;&gt;"",ISNUMBER(M116),M116&gt;0,NOT(ISNA(M116))),VLOOKUP(M116,'ESO dumped WayshrineInfo'!$K$3:$L$9996,2,FALSE),"")
),"")</f>
        <v>103</v>
      </c>
      <c r="AG116" t="str">
        <f>IF(AND(AF116&lt;&gt;"",ISNUMBER(AF116),NOT(ISNA(AF116))),VLOOKUP(AF116,'ESO zone constants'!$A$5:$D$10001,4,FALSE),"")</f>
        <v>The Rift</v>
      </c>
      <c r="AH116" s="42" t="s">
        <v>1558</v>
      </c>
      <c r="AI116" s="41"/>
      <c r="AJ116" s="41"/>
      <c r="AK116" s="3">
        <f>IF(AND(G116&lt;&gt;"LIBSETS_SETTYPE_BATTLEGROUND",G116&lt;&gt;"LIBSETS_SETTYPE_SPECIAL"),IF(AL116&lt;&gt;"",VLOOKUP(AL116,'ESO zone constants'!$D$5:$H$4955,5,FALSE),""),"")</f>
        <v>103</v>
      </c>
      <c r="AL116" t="s">
        <v>111</v>
      </c>
      <c r="AM116" s="33" t="s">
        <v>1559</v>
      </c>
      <c r="AN116" s="41"/>
      <c r="AO116" s="41"/>
      <c r="AP116" s="3" t="str">
        <f>IF(AND(G116&lt;&gt;"LIBSETS_SETTYPE_BATTLEGROUND",G116&lt;&gt;"LIBSETS_SETTYPE_SPECIAL"),IF(AQ116&lt;&gt;"",VLOOKUP(AQ116,'ESO zone constants'!$D$5:$H$4955,5,FALSE),""),"")</f>
        <v/>
      </c>
      <c r="AQ116"/>
      <c r="AR116" s="33"/>
      <c r="AS116" s="41"/>
      <c r="AT116" s="41"/>
      <c r="AU116" s="3" t="str">
        <f>IF(AND(G116&lt;&gt;"LIBSETS_SETTYPE_BATTLEGROUND",G116&lt;&gt;"LIBSETS_SETTYPE_SPECIAL"),IF(AV116&lt;&gt;"",VLOOKUP(AV116,'ESO zone constants'!$D$5:$H$4955,5,FALSE),""),"")</f>
        <v/>
      </c>
      <c r="AV116"/>
      <c r="AW116" s="33"/>
      <c r="AX116" s="41"/>
      <c r="AY116" s="41"/>
      <c r="AZ116" s="79" t="s">
        <v>2658</v>
      </c>
      <c r="BA116" s="79"/>
      <c r="BB116" s="79"/>
      <c r="BC116" s="79"/>
      <c r="BD116" s="21" t="str">
        <f t="shared" si="12"/>
        <v>[135] = {wayshrines={109,109,109,}, dlcId=DLC_BASE_GAME</v>
      </c>
      <c r="BE116" s="21" t="str">
        <f t="shared" si="13"/>
        <v>, zoneIds={103,103,103,103}, veteran=false</v>
      </c>
      <c r="BF116" s="21" t="str">
        <f t="shared" si="11"/>
        <v>, setType=LIBSETS_SETTYPE_OVERLAND</v>
      </c>
      <c r="BG116" s="21" t="str">
        <f t="shared" si="14"/>
        <v>, dropMechanic={LIBSETS_DROP_MECHANIC_OVERLAND_BOSS_DELVE,LIBSETS_DROP_MECHANIC_OVERLAND_WORLDBOSS,LIBSETS_DROP_MECHANIC_OVERLAND_BOSS_PUBLIC_DUNGEON,LIBSETS_DROP_MECHANIC_OVERLAND_CHEST}</v>
      </c>
      <c r="BH116" s="21" t="str">
        <f t="shared" si="15"/>
        <v>}, --Draugr\'s Heritage / Erbe des Draugrs   [The Rift, The Rift, The Rift, The Rift]</v>
      </c>
    </row>
    <row r="117" spans="1:60" x14ac:dyDescent="0.25">
      <c r="A117" s="12">
        <v>136</v>
      </c>
      <c r="B117" t="s">
        <v>901</v>
      </c>
      <c r="C117" t="s">
        <v>902</v>
      </c>
      <c r="D117" s="3">
        <f t="shared" si="10"/>
        <v>136</v>
      </c>
      <c r="G117" s="8" t="s">
        <v>1479</v>
      </c>
      <c r="I117" t="s">
        <v>91</v>
      </c>
      <c r="J117" t="s">
        <v>91</v>
      </c>
      <c r="K117">
        <v>232</v>
      </c>
      <c r="L117">
        <v>232</v>
      </c>
      <c r="M117">
        <v>232</v>
      </c>
      <c r="O117" s="62" t="s">
        <v>445</v>
      </c>
      <c r="Q117" s="3">
        <f>IF(AND(P117&lt;&gt;"",ISNUMBER(P117),NOT(ISNA(P117))),P117,IF(R117&lt;&gt;"",VLOOKUP(R117,'ESO zone constants'!$D$5:$H$10003,5,FALSE),""))</f>
        <v>639</v>
      </c>
      <c r="R117" t="str">
        <f>IF(AND(O117&lt;&gt;"",NOT(ISERROR(O117))),O117,
IF(AND(P117&lt;&gt;"",ISNUMBER(P117),P117&gt;0,NOT(ISNA(P117))),VLOOKUP(P117,'ESO zone constants'!$A$5:$D$10001,4,FALSE),
IF(AND(K117&lt;&gt;"",K117&gt;0,NOT(ISERROR(K117))),VLOOKUP(K117,'ESO dumped WayshrineInfo'!$K$3:$N$9996,4,FALSE),"")))</f>
        <v>Sanctum Ophidia</v>
      </c>
      <c r="T117" s="19" t="str">
        <f>IF(AND(S117&lt;&gt;"",NOT(ISERROR(S117))),S117,IF(Q117&lt;&gt;"",IF(NOT(ISERROR(VLOOKUP(Q117,'ESO Dungeon constants'!$D$3:$H$9999,5,FALSE))),VLOOKUP(Q117,'ESO Dungeon constants'!$D$3:$I$9999,6,FALSE),VLOOKUP(Q117,'ESO zone constants'!$H$3:$K$9989,4,FALSE)),""))</f>
        <v>DLC_BASE_GAME</v>
      </c>
      <c r="U117" s="3" t="str">
        <f>IF(T117&lt;&gt;"",VLOOKUP(T117,'LibSets constants'!$B$4:$C$1012,2,FALSE),"")</f>
        <v>Included in base game</v>
      </c>
      <c r="V117" s="33" t="s">
        <v>3313</v>
      </c>
      <c r="Y117" s="62"/>
      <c r="Z117" s="3">
        <f>IF(AND(G117&lt;&gt;"LIBSETS_SETTYPE_BATTLEGROUND",G117&lt;&gt;"LIBSETS_SETTYPE_SPECIAL"),
IF(AND(Y117&lt;&gt;"",ISNUMBER(Y117),NOT(ISNA(Y117))),Y117,
   IF(AND(L117&lt;&gt;"",ISNUMBER(L117),L117&gt;0,NOT(ISNA(L117))),VLOOKUP(L117,'ESO dumped WayshrineInfo'!$K$3:$L$9996,2,FALSE),"")
),"")</f>
        <v>888</v>
      </c>
      <c r="AA117" t="str">
        <f>IF(AND(Z117&lt;&gt;"",ISNUMBER(Z117),NOT(ISNA(Z117))),VLOOKUP(Z117,'ESO zone constants'!$A$5:$D$10001,4,FALSE),"")</f>
        <v>Craglorn</v>
      </c>
      <c r="AB117" s="33" t="s">
        <v>3313</v>
      </c>
      <c r="AC117" s="41" t="str">
        <f>IF(AB117&lt;&gt;"",IF(AB117&lt;&gt;"LIBSETS_DROP_MECHANIC_MONSTER_NAME",VLOOKUP(AB117,'LibSets constants'!$I$4:$L$1012,3,FALSE),""),"")</f>
        <v>Bosses in trial dungeons</v>
      </c>
      <c r="AD117" s="41" t="str">
        <f>IF(AB117&lt;&gt;"",IF(AB117&lt;&gt;"LIBSETS_DROP_MECHANIC_MONSTER_NAME",VLOOKUP(AB117,'LibSets constants'!$I$4:$L$1012,4,FALSE),""),"")</f>
        <v>Bosse in Prüfungen</v>
      </c>
      <c r="AE117" s="38"/>
      <c r="AF117" s="3">
        <f>IF(AND(G117&lt;&gt;"LIBSETS_SETTYPE_BATTLEGROUND",G117&lt;&gt;"LIBSETS_SETTYPE_SPECIAL"),
IF(AND(AE117&lt;&gt;"",ISNUMBER(AE117),NOT(ISNA(AE117))),AE117,
   IF(AND(M117&lt;&gt;"",ISNUMBER(M117),M117&gt;0,NOT(ISNA(M117))),VLOOKUP(M117,'ESO dumped WayshrineInfo'!$K$3:$L$9996,2,FALSE),"")
),"")</f>
        <v>888</v>
      </c>
      <c r="AG117" t="str">
        <f>IF(AND(AF117&lt;&gt;"",ISNUMBER(AF117),NOT(ISNA(AF117))),VLOOKUP(AF117,'ESO zone constants'!$A$5:$D$10001,4,FALSE),"")</f>
        <v>Craglorn</v>
      </c>
      <c r="AH117" s="42"/>
      <c r="AI117" s="38"/>
      <c r="AJ117" s="38"/>
      <c r="AK117" s="3" t="str">
        <f>IF(AND(G117&lt;&gt;"LIBSETS_SETTYPE_BATTLEGROUND",G117&lt;&gt;"LIBSETS_SETTYPE_SPECIAL"),IF(AL117&lt;&gt;"",VLOOKUP(AL117,'ESO zone constants'!$D$5:$H$4955,5,FALSE),""),"")</f>
        <v/>
      </c>
      <c r="AN117" s="38"/>
      <c r="AO117" s="38"/>
      <c r="AP117" s="3" t="str">
        <f>IF(AND(G117&lt;&gt;"LIBSETS_SETTYPE_BATTLEGROUND",G117&lt;&gt;"LIBSETS_SETTYPE_SPECIAL"),IF(AQ117&lt;&gt;"",VLOOKUP(AQ117,'ESO zone constants'!$D$5:$H$4955,5,FALSE),""),"")</f>
        <v/>
      </c>
      <c r="AS117" s="38"/>
      <c r="AT117" s="38"/>
      <c r="AU117" s="3" t="str">
        <f>IF(AND(G117&lt;&gt;"LIBSETS_SETTYPE_BATTLEGROUND",G117&lt;&gt;"LIBSETS_SETTYPE_SPECIAL"),IF(AV117&lt;&gt;"",VLOOKUP(AV117,'ESO zone constants'!$D$5:$H$4955,5,FALSE),""),"")</f>
        <v/>
      </c>
      <c r="AX117" s="38"/>
      <c r="AY117" s="38"/>
      <c r="AZ117" s="79" t="s">
        <v>2658</v>
      </c>
      <c r="BA117" s="79"/>
      <c r="BB117" s="79"/>
      <c r="BC117" s="79"/>
      <c r="BD117" s="21" t="str">
        <f t="shared" si="12"/>
        <v>[136] = {wayshrines={232,232,232,}, dlcId=DLC_BASE_GAME</v>
      </c>
      <c r="BE117" s="21" t="str">
        <f t="shared" si="13"/>
        <v>, zoneIds={639,888,888}, veteran=false</v>
      </c>
      <c r="BF117" s="21" t="str">
        <f t="shared" si="11"/>
        <v>, setType=LIBSETS_SETTYPE_TRIAL</v>
      </c>
      <c r="BG117" s="21" t="str">
        <f t="shared" si="14"/>
        <v>, dropMechanic={LIBSETS_DROP_MECHANIC_TRIAL_BOSS,LIBSETS_DROP_MECHANIC_TRIAL_BOSS}, dropMechanicDropLocationNames={['en']={'','Bosses in trial dungeons','','','','',},['de']={'','Bosse in Prüfungen','','','','',},}</v>
      </c>
      <c r="BH117" s="21" t="str">
        <f t="shared" si="15"/>
        <v>}, --Immortal Warrior / Unsterblicher Krieger   [Sanctum Ophidia, Craglorn, Craglorn]</v>
      </c>
    </row>
    <row r="118" spans="1:60" x14ac:dyDescent="0.25">
      <c r="A118" s="12">
        <v>137</v>
      </c>
      <c r="B118" t="s">
        <v>903</v>
      </c>
      <c r="C118" t="s">
        <v>904</v>
      </c>
      <c r="D118" s="3">
        <f t="shared" si="10"/>
        <v>137</v>
      </c>
      <c r="E118" s="40"/>
      <c r="G118" s="8" t="s">
        <v>1479</v>
      </c>
      <c r="I118" t="s">
        <v>91</v>
      </c>
      <c r="J118" t="s">
        <v>91</v>
      </c>
      <c r="K118">
        <v>230</v>
      </c>
      <c r="L118">
        <v>230</v>
      </c>
      <c r="M118">
        <v>230</v>
      </c>
      <c r="O118" s="62" t="s">
        <v>442</v>
      </c>
      <c r="Q118" s="3">
        <f>IF(AND(P118&lt;&gt;"",ISNUMBER(P118),NOT(ISNA(P118))),P118,IF(R118&lt;&gt;"",VLOOKUP(R118,'ESO zone constants'!$D$5:$H$10003,5,FALSE),""))</f>
        <v>636</v>
      </c>
      <c r="R118" t="str">
        <f>IF(AND(O118&lt;&gt;"",NOT(ISERROR(O118))),O118,
IF(AND(P118&lt;&gt;"",ISNUMBER(P118),P118&gt;0,NOT(ISNA(P118))),VLOOKUP(P118,'ESO zone constants'!$A$5:$D$10001,4,FALSE),
IF(AND(K118&lt;&gt;"",K118&gt;0,NOT(ISERROR(K118))),VLOOKUP(K118,'ESO dumped WayshrineInfo'!$K$3:$N$9996,4,FALSE),"")))</f>
        <v>Hel Ra Citadel</v>
      </c>
      <c r="T118" s="19" t="str">
        <f>IF(AND(S118&lt;&gt;"",NOT(ISERROR(S118))),S118,IF(Q118&lt;&gt;"",IF(NOT(ISERROR(VLOOKUP(Q118,'ESO Dungeon constants'!$D$3:$H$9999,5,FALSE))),VLOOKUP(Q118,'ESO Dungeon constants'!$D$3:$I$9999,6,FALSE),VLOOKUP(Q118,'ESO zone constants'!$H$3:$K$9989,4,FALSE)),""))</f>
        <v>DLC_BASE_GAME</v>
      </c>
      <c r="U118" s="3" t="str">
        <f>IF(T118&lt;&gt;"",VLOOKUP(T118,'LibSets constants'!$B$4:$C$1012,2,FALSE),"")</f>
        <v>Included in base game</v>
      </c>
      <c r="V118" s="33" t="s">
        <v>3313</v>
      </c>
      <c r="Y118" s="62"/>
      <c r="Z118" s="3">
        <f>IF(AND(G118&lt;&gt;"LIBSETS_SETTYPE_BATTLEGROUND",G118&lt;&gt;"LIBSETS_SETTYPE_SPECIAL"),
IF(AND(Y118&lt;&gt;"",ISNUMBER(Y118),NOT(ISNA(Y118))),Y118,
   IF(AND(L118&lt;&gt;"",ISNUMBER(L118),L118&gt;0,NOT(ISNA(L118))),VLOOKUP(L118,'ESO dumped WayshrineInfo'!$K$3:$L$9996,2,FALSE),"")
),"")</f>
        <v>888</v>
      </c>
      <c r="AA118" t="str">
        <f>IF(AND(Z118&lt;&gt;"",ISNUMBER(Z118),NOT(ISNA(Z118))),VLOOKUP(Z118,'ESO zone constants'!$A$5:$D$10001,4,FALSE),"")</f>
        <v>Craglorn</v>
      </c>
      <c r="AB118" s="33" t="s">
        <v>3313</v>
      </c>
      <c r="AC118" s="41" t="str">
        <f>IF(AB118&lt;&gt;"",IF(AB118&lt;&gt;"LIBSETS_DROP_MECHANIC_MONSTER_NAME",VLOOKUP(AB118,'LibSets constants'!$I$4:$L$1012,3,FALSE),""),"")</f>
        <v>Bosses in trial dungeons</v>
      </c>
      <c r="AD118" s="41" t="str">
        <f>IF(AB118&lt;&gt;"",IF(AB118&lt;&gt;"LIBSETS_DROP_MECHANIC_MONSTER_NAME",VLOOKUP(AB118,'LibSets constants'!$I$4:$L$1012,4,FALSE),""),"")</f>
        <v>Bosse in Prüfungen</v>
      </c>
      <c r="AE118" s="38"/>
      <c r="AF118" s="3">
        <f>IF(AND(G118&lt;&gt;"LIBSETS_SETTYPE_BATTLEGROUND",G118&lt;&gt;"LIBSETS_SETTYPE_SPECIAL"),
IF(AND(AE118&lt;&gt;"",ISNUMBER(AE118),NOT(ISNA(AE118))),AE118,
   IF(AND(M118&lt;&gt;"",ISNUMBER(M118),M118&gt;0,NOT(ISNA(M118))),VLOOKUP(M118,'ESO dumped WayshrineInfo'!$K$3:$L$9996,2,FALSE),"")
),"")</f>
        <v>888</v>
      </c>
      <c r="AG118" t="str">
        <f>IF(AND(AF118&lt;&gt;"",ISNUMBER(AF118),NOT(ISNA(AF118))),VLOOKUP(AF118,'ESO zone constants'!$A$5:$D$10001,4,FALSE),"")</f>
        <v>Craglorn</v>
      </c>
      <c r="AH118" s="42"/>
      <c r="AI118" s="38"/>
      <c r="AJ118" s="38"/>
      <c r="AK118" s="3" t="str">
        <f>IF(AND(G118&lt;&gt;"LIBSETS_SETTYPE_BATTLEGROUND",G118&lt;&gt;"LIBSETS_SETTYPE_SPECIAL"),IF(AL118&lt;&gt;"",VLOOKUP(AL118,'ESO zone constants'!$D$5:$H$4955,5,FALSE),""),"")</f>
        <v/>
      </c>
      <c r="AN118" s="38"/>
      <c r="AO118" s="38"/>
      <c r="AP118" s="3" t="str">
        <f>IF(AND(G118&lt;&gt;"LIBSETS_SETTYPE_BATTLEGROUND",G118&lt;&gt;"LIBSETS_SETTYPE_SPECIAL"),IF(AQ118&lt;&gt;"",VLOOKUP(AQ118,'ESO zone constants'!$D$5:$H$4955,5,FALSE),""),"")</f>
        <v/>
      </c>
      <c r="AS118" s="38"/>
      <c r="AT118" s="38"/>
      <c r="AU118" s="3" t="str">
        <f>IF(AND(G118&lt;&gt;"LIBSETS_SETTYPE_BATTLEGROUND",G118&lt;&gt;"LIBSETS_SETTYPE_SPECIAL"),IF(AV118&lt;&gt;"",VLOOKUP(AV118,'ESO zone constants'!$D$5:$H$4955,5,FALSE),""),"")</f>
        <v/>
      </c>
      <c r="AX118" s="38"/>
      <c r="AY118" s="38"/>
      <c r="AZ118" s="79" t="s">
        <v>2658</v>
      </c>
      <c r="BA118" s="79"/>
      <c r="BB118" s="79"/>
      <c r="BC118" s="79"/>
      <c r="BD118" s="21" t="str">
        <f t="shared" si="12"/>
        <v>[137] = {wayshrines={230,230,230,}, dlcId=DLC_BASE_GAME</v>
      </c>
      <c r="BE118" s="21" t="str">
        <f t="shared" si="13"/>
        <v>, zoneIds={636,888,888}, veteran=false</v>
      </c>
      <c r="BF118" s="21" t="str">
        <f t="shared" si="11"/>
        <v>, setType=LIBSETS_SETTYPE_TRIAL</v>
      </c>
      <c r="BG118" s="21" t="str">
        <f t="shared" si="14"/>
        <v>, dropMechanic={LIBSETS_DROP_MECHANIC_TRIAL_BOSS,LIBSETS_DROP_MECHANIC_TRIAL_BOSS}, dropMechanicDropLocationNames={['en']={'','Bosses in trial dungeons','','','','',},['de']={'','Bosse in Prüfungen','','','','',},}</v>
      </c>
      <c r="BH118" s="21" t="str">
        <f t="shared" si="15"/>
        <v>}, --Berserking Warrior / Tobender Krieger   [Hel Ra Citadel, Craglorn, Craglorn]</v>
      </c>
    </row>
    <row r="119" spans="1:60" ht="15.75" x14ac:dyDescent="0.25">
      <c r="A119" s="12">
        <v>138</v>
      </c>
      <c r="B119" t="s">
        <v>905</v>
      </c>
      <c r="C119" t="s">
        <v>906</v>
      </c>
      <c r="D119" s="3">
        <f t="shared" si="10"/>
        <v>138</v>
      </c>
      <c r="G119" s="8" t="s">
        <v>1479</v>
      </c>
      <c r="I119" t="s">
        <v>91</v>
      </c>
      <c r="J119" t="s">
        <v>91</v>
      </c>
      <c r="K119">
        <v>231</v>
      </c>
      <c r="L119">
        <v>231</v>
      </c>
      <c r="M119">
        <v>231</v>
      </c>
      <c r="O119" s="62" t="s">
        <v>444</v>
      </c>
      <c r="Q119" s="3">
        <f>IF(AND(P119&lt;&gt;"",ISNUMBER(P119),NOT(ISNA(P119))),P119,IF(R119&lt;&gt;"",VLOOKUP(R119,'ESO zone constants'!$D$5:$H$10003,5,FALSE),""))</f>
        <v>638</v>
      </c>
      <c r="R119" t="str">
        <f>IF(AND(O119&lt;&gt;"",NOT(ISERROR(O119))),O119,
IF(AND(P119&lt;&gt;"",ISNUMBER(P119),P119&gt;0,NOT(ISNA(P119))),VLOOKUP(P119,'ESO zone constants'!$A$5:$D$10001,4,FALSE),
IF(AND(K119&lt;&gt;"",K119&gt;0,NOT(ISERROR(K119))),VLOOKUP(K119,'ESO dumped WayshrineInfo'!$K$3:$N$9996,4,FALSE),"")))</f>
        <v>Aetherian Archive</v>
      </c>
      <c r="T119" s="19" t="str">
        <f>IF(AND(S119&lt;&gt;"",NOT(ISERROR(S119))),S119,IF(Q119&lt;&gt;"",IF(NOT(ISERROR(VLOOKUP(Q119,'ESO Dungeon constants'!$D$3:$H$9999,5,FALSE))),VLOOKUP(Q119,'ESO Dungeon constants'!$D$3:$I$9999,6,FALSE),VLOOKUP(Q119,'ESO zone constants'!$H$3:$K$9989,4,FALSE)),""))</f>
        <v>DLC_BASE_GAME</v>
      </c>
      <c r="U119" s="3" t="str">
        <f>IF(T119&lt;&gt;"",VLOOKUP(T119,'LibSets constants'!$B$4:$C$1012,2,FALSE),"")</f>
        <v>Included in base game</v>
      </c>
      <c r="V119" s="33" t="s">
        <v>3313</v>
      </c>
      <c r="Y119" s="62">
        <v>638</v>
      </c>
      <c r="Z119" s="3">
        <f>IF(AND(G119&lt;&gt;"LIBSETS_SETTYPE_BATTLEGROUND",G119&lt;&gt;"LIBSETS_SETTYPE_SPECIAL"),
IF(AND(Y119&lt;&gt;"",ISNUMBER(Y119),NOT(ISNA(Y119))),Y119,
   IF(AND(L119&lt;&gt;"",ISNUMBER(L119),L119&gt;0,NOT(ISNA(L119))),VLOOKUP(L119,'ESO dumped WayshrineInfo'!$K$3:$L$9996,2,FALSE),"")
),"")</f>
        <v>638</v>
      </c>
      <c r="AA119" t="str">
        <f>IF(AND(Z119&lt;&gt;"",ISNUMBER(Z119),NOT(ISNA(Z119))),VLOOKUP(Z119,'ESO zone constants'!$A$5:$D$10001,4,FALSE),"")</f>
        <v>Aetherian Archive</v>
      </c>
      <c r="AB119" s="33" t="s">
        <v>1540</v>
      </c>
      <c r="AC119" s="105" t="s">
        <v>3815</v>
      </c>
      <c r="AD119" s="105" t="s">
        <v>3816</v>
      </c>
      <c r="AE119" s="38"/>
      <c r="AF119" s="3">
        <f>IF(AND(G119&lt;&gt;"LIBSETS_SETTYPE_BATTLEGROUND",G119&lt;&gt;"LIBSETS_SETTYPE_SPECIAL"),
IF(AND(AE119&lt;&gt;"",ISNUMBER(AE119),NOT(ISNA(AE119))),AE119,
   IF(AND(M119&lt;&gt;"",ISNUMBER(M119),M119&gt;0,NOT(ISNA(M119))),VLOOKUP(M119,'ESO dumped WayshrineInfo'!$K$3:$L$9996,2,FALSE),"")
),"")</f>
        <v>888</v>
      </c>
      <c r="AG119" t="str">
        <f>IF(AND(AF119&lt;&gt;"",ISNUMBER(AF119),NOT(ISNA(AF119))),VLOOKUP(AF119,'ESO zone constants'!$A$5:$D$10001,4,FALSE),"")</f>
        <v>Craglorn</v>
      </c>
      <c r="AH119" s="42"/>
      <c r="AI119" s="38"/>
      <c r="AJ119" s="38"/>
      <c r="AK119" s="3" t="str">
        <f>IF(AND(G119&lt;&gt;"LIBSETS_SETTYPE_BATTLEGROUND",G119&lt;&gt;"LIBSETS_SETTYPE_SPECIAL"),IF(AL119&lt;&gt;"",VLOOKUP(AL119,'ESO zone constants'!$D$5:$H$4955,5,FALSE),""),"")</f>
        <v/>
      </c>
      <c r="AN119" s="38"/>
      <c r="AO119" s="38"/>
      <c r="AP119" s="3" t="str">
        <f>IF(AND(G119&lt;&gt;"LIBSETS_SETTYPE_BATTLEGROUND",G119&lt;&gt;"LIBSETS_SETTYPE_SPECIAL"),IF(AQ119&lt;&gt;"",VLOOKUP(AQ119,'ESO zone constants'!$D$5:$H$4955,5,FALSE),""),"")</f>
        <v/>
      </c>
      <c r="AS119" s="38"/>
      <c r="AT119" s="38"/>
      <c r="AU119" s="3" t="str">
        <f>IF(AND(G119&lt;&gt;"LIBSETS_SETTYPE_BATTLEGROUND",G119&lt;&gt;"LIBSETS_SETTYPE_SPECIAL"),IF(AV119&lt;&gt;"",VLOOKUP(AV119,'ESO zone constants'!$D$5:$H$4955,5,FALSE),""),"")</f>
        <v/>
      </c>
      <c r="AX119" s="38"/>
      <c r="AY119" s="38"/>
      <c r="AZ119" s="79" t="s">
        <v>2658</v>
      </c>
      <c r="BA119" s="79"/>
      <c r="BB119" s="79"/>
      <c r="BC119" s="79"/>
      <c r="BD119" s="21" t="str">
        <f t="shared" si="12"/>
        <v>[138] = {wayshrines={231,231,231,}, dlcId=DLC_BASE_GAME</v>
      </c>
      <c r="BE119" s="21" t="str">
        <f t="shared" si="13"/>
        <v>, zoneIds={638,638,888}, veteran=false</v>
      </c>
      <c r="BF119" s="21" t="str">
        <f t="shared" si="11"/>
        <v>, setType=LIBSETS_SETTYPE_TRIAL</v>
      </c>
      <c r="BG119" s="21" t="str">
        <f t="shared" si="14"/>
        <v>, dropMechanic={LIBSETS_DROP_MECHANIC_TRIAL_BOSS,LIBSETS_DROP_MECHANIC_MONSTER_NAME}, dropMechanicDropLocationNames={['en']={'','Varlariel: Head, chest, shoulders / Two Atronachs: Hands, Waist, Feet','','','','',},['de']={'','Valariel: Kopf. Brust, Schultern / 2 Atronachen: Hände, Hüfte, Füße','','','','',},}</v>
      </c>
      <c r="BH119" s="21" t="str">
        <f t="shared" si="15"/>
        <v>}, --Defending Warrior / Verteidigender Krieger   [Aetherian Archive, Aetherian Archive, Craglorn]</v>
      </c>
    </row>
    <row r="120" spans="1:60" ht="15.75" x14ac:dyDescent="0.25">
      <c r="A120" s="12">
        <v>139</v>
      </c>
      <c r="B120" t="s">
        <v>907</v>
      </c>
      <c r="C120" t="s">
        <v>908</v>
      </c>
      <c r="D120" s="3">
        <f t="shared" si="10"/>
        <v>139</v>
      </c>
      <c r="G120" s="8" t="s">
        <v>1479</v>
      </c>
      <c r="I120" t="s">
        <v>91</v>
      </c>
      <c r="J120" t="s">
        <v>91</v>
      </c>
      <c r="K120">
        <v>232</v>
      </c>
      <c r="L120">
        <v>232</v>
      </c>
      <c r="M120">
        <v>232</v>
      </c>
      <c r="O120" s="62" t="s">
        <v>445</v>
      </c>
      <c r="Q120" s="3">
        <f>IF(AND(P120&lt;&gt;"",ISNUMBER(P120),NOT(ISNA(P120))),P120,IF(R120&lt;&gt;"",VLOOKUP(R120,'ESO zone constants'!$D$5:$H$10003,5,FALSE),""))</f>
        <v>639</v>
      </c>
      <c r="R120" t="str">
        <f>IF(AND(O120&lt;&gt;"",NOT(ISERROR(O120))),O120,
IF(AND(P120&lt;&gt;"",ISNUMBER(P120),P120&gt;0,NOT(ISNA(P120))),VLOOKUP(P120,'ESO zone constants'!$A$5:$D$10001,4,FALSE),
IF(AND(K120&lt;&gt;"",K120&gt;0,NOT(ISERROR(K120))),VLOOKUP(K120,'ESO dumped WayshrineInfo'!$K$3:$N$9996,4,FALSE),"")))</f>
        <v>Sanctum Ophidia</v>
      </c>
      <c r="T120" s="19" t="str">
        <f>IF(AND(S120&lt;&gt;"",NOT(ISERROR(S120))),S120,IF(Q120&lt;&gt;"",IF(NOT(ISERROR(VLOOKUP(Q120,'ESO Dungeon constants'!$D$3:$H$9999,5,FALSE))),VLOOKUP(Q120,'ESO Dungeon constants'!$D$3:$I$9999,6,FALSE),VLOOKUP(Q120,'ESO zone constants'!$H$3:$K$9989,4,FALSE)),""))</f>
        <v>DLC_BASE_GAME</v>
      </c>
      <c r="U120" s="3" t="str">
        <f>IF(T120&lt;&gt;"",VLOOKUP(T120,'LibSets constants'!$B$4:$C$1012,2,FALSE),"")</f>
        <v>Included in base game</v>
      </c>
      <c r="V120" s="33" t="s">
        <v>3313</v>
      </c>
      <c r="Y120" s="62"/>
      <c r="Z120" s="3">
        <f>IF(AND(G120&lt;&gt;"LIBSETS_SETTYPE_BATTLEGROUND",G120&lt;&gt;"LIBSETS_SETTYPE_SPECIAL"),
IF(AND(Y120&lt;&gt;"",ISNUMBER(Y120),NOT(ISNA(Y120))),Y120,
   IF(AND(L120&lt;&gt;"",ISNUMBER(L120),L120&gt;0,NOT(ISNA(L120))),VLOOKUP(L120,'ESO dumped WayshrineInfo'!$K$3:$L$9996,2,FALSE),"")
),"")</f>
        <v>888</v>
      </c>
      <c r="AA120" t="str">
        <f>IF(AND(Z120&lt;&gt;"",ISNUMBER(Z120),NOT(ISNA(Z120))),VLOOKUP(Z120,'ESO zone constants'!$A$5:$D$10001,4,FALSE),"")</f>
        <v>Craglorn</v>
      </c>
      <c r="AB120" s="33" t="s">
        <v>3313</v>
      </c>
      <c r="AC120" s="41" t="str">
        <f>IF(AB120&lt;&gt;"",IF(AB120&lt;&gt;"LIBSETS_DROP_MECHANIC_MONSTER_NAME",VLOOKUP(AB120,'LibSets constants'!$I$4:$L$1012,3,FALSE),""),"")</f>
        <v>Bosses in trial dungeons</v>
      </c>
      <c r="AD120" s="105" t="str">
        <f>IF(AB120&lt;&gt;"",IF(AB120&lt;&gt;"LIBSETS_DROP_MECHANIC_MONSTER_NAME",VLOOKUP(AB120,'LibSets constants'!$I$4:$L$1012,4,FALSE),""),"")</f>
        <v>Bosse in Prüfungen</v>
      </c>
      <c r="AE120" s="38"/>
      <c r="AF120" s="3">
        <f>IF(AND(G120&lt;&gt;"LIBSETS_SETTYPE_BATTLEGROUND",G120&lt;&gt;"LIBSETS_SETTYPE_SPECIAL"),
IF(AND(AE120&lt;&gt;"",ISNUMBER(AE120),NOT(ISNA(AE120))),AE120,
   IF(AND(M120&lt;&gt;"",ISNUMBER(M120),M120&gt;0,NOT(ISNA(M120))),VLOOKUP(M120,'ESO dumped WayshrineInfo'!$K$3:$L$9996,2,FALSE),"")
),"")</f>
        <v>888</v>
      </c>
      <c r="AG120" t="str">
        <f>IF(AND(AF120&lt;&gt;"",ISNUMBER(AF120),NOT(ISNA(AF120))),VLOOKUP(AF120,'ESO zone constants'!$A$5:$D$10001,4,FALSE),"")</f>
        <v>Craglorn</v>
      </c>
      <c r="AH120" s="42"/>
      <c r="AI120" s="38"/>
      <c r="AJ120" s="38"/>
      <c r="AK120" s="3" t="str">
        <f>IF(AND(G120&lt;&gt;"LIBSETS_SETTYPE_BATTLEGROUND",G120&lt;&gt;"LIBSETS_SETTYPE_SPECIAL"),IF(AL120&lt;&gt;"",VLOOKUP(AL120,'ESO zone constants'!$D$5:$H$4955,5,FALSE),""),"")</f>
        <v/>
      </c>
      <c r="AN120" s="38"/>
      <c r="AO120" s="38"/>
      <c r="AP120" s="3" t="str">
        <f>IF(AND(G120&lt;&gt;"LIBSETS_SETTYPE_BATTLEGROUND",G120&lt;&gt;"LIBSETS_SETTYPE_SPECIAL"),IF(AQ120&lt;&gt;"",VLOOKUP(AQ120,'ESO zone constants'!$D$5:$H$4955,5,FALSE),""),"")</f>
        <v/>
      </c>
      <c r="AS120" s="38"/>
      <c r="AT120" s="38"/>
      <c r="AU120" s="3" t="str">
        <f>IF(AND(G120&lt;&gt;"LIBSETS_SETTYPE_BATTLEGROUND",G120&lt;&gt;"LIBSETS_SETTYPE_SPECIAL"),IF(AV120&lt;&gt;"",VLOOKUP(AV120,'ESO zone constants'!$D$5:$H$4955,5,FALSE),""),"")</f>
        <v/>
      </c>
      <c r="AX120" s="38"/>
      <c r="AY120" s="38"/>
      <c r="AZ120" s="79" t="s">
        <v>2658</v>
      </c>
      <c r="BA120" s="79"/>
      <c r="BB120" s="79"/>
      <c r="BC120" s="79"/>
      <c r="BD120" s="21" t="str">
        <f t="shared" si="12"/>
        <v>[139] = {wayshrines={232,232,232,}, dlcId=DLC_BASE_GAME</v>
      </c>
      <c r="BE120" s="21" t="str">
        <f t="shared" si="13"/>
        <v>, zoneIds={639,888,888}, veteran=false</v>
      </c>
      <c r="BF120" s="21" t="str">
        <f t="shared" si="11"/>
        <v>, setType=LIBSETS_SETTYPE_TRIAL</v>
      </c>
      <c r="BG120" s="21" t="str">
        <f t="shared" si="14"/>
        <v>, dropMechanic={LIBSETS_DROP_MECHANIC_TRIAL_BOSS,LIBSETS_DROP_MECHANIC_TRIAL_BOSS}, dropMechanicDropLocationNames={['en']={'','Bosses in trial dungeons','','','','',},['de']={'','Bosse in Prüfungen','','','','',},}</v>
      </c>
      <c r="BH120" s="21" t="str">
        <f t="shared" si="15"/>
        <v>}, --Wise Mage / Weiser Magier   [Sanctum Ophidia, Craglorn, Craglorn]</v>
      </c>
    </row>
    <row r="121" spans="1:60" ht="15.75" x14ac:dyDescent="0.25">
      <c r="A121" s="12">
        <v>140</v>
      </c>
      <c r="B121" t="s">
        <v>909</v>
      </c>
      <c r="C121" t="s">
        <v>910</v>
      </c>
      <c r="D121" s="3">
        <f t="shared" si="10"/>
        <v>140</v>
      </c>
      <c r="G121" s="8" t="s">
        <v>1479</v>
      </c>
      <c r="I121" t="s">
        <v>91</v>
      </c>
      <c r="J121" t="s">
        <v>91</v>
      </c>
      <c r="K121">
        <v>230</v>
      </c>
      <c r="L121">
        <v>230</v>
      </c>
      <c r="M121">
        <v>230</v>
      </c>
      <c r="O121" s="62" t="s">
        <v>442</v>
      </c>
      <c r="Q121" s="3">
        <f>IF(AND(P121&lt;&gt;"",ISNUMBER(P121),NOT(ISNA(P121))),P121,IF(R121&lt;&gt;"",VLOOKUP(R121,'ESO zone constants'!$D$5:$H$10003,5,FALSE),""))</f>
        <v>636</v>
      </c>
      <c r="R121" t="str">
        <f>IF(AND(O121&lt;&gt;"",NOT(ISERROR(O121))),O121,
IF(AND(P121&lt;&gt;"",ISNUMBER(P121),P121&gt;0,NOT(ISNA(P121))),VLOOKUP(P121,'ESO zone constants'!$A$5:$D$10001,4,FALSE),
IF(AND(K121&lt;&gt;"",K121&gt;0,NOT(ISERROR(K121))),VLOOKUP(K121,'ESO dumped WayshrineInfo'!$K$3:$N$9996,4,FALSE),"")))</f>
        <v>Hel Ra Citadel</v>
      </c>
      <c r="T121" s="19" t="str">
        <f>IF(AND(S121&lt;&gt;"",NOT(ISERROR(S121))),S121,IF(Q121&lt;&gt;"",IF(NOT(ISERROR(VLOOKUP(Q121,'ESO Dungeon constants'!$D$3:$H$9999,5,FALSE))),VLOOKUP(Q121,'ESO Dungeon constants'!$D$3:$I$9999,6,FALSE),VLOOKUP(Q121,'ESO zone constants'!$H$3:$K$9989,4,FALSE)),""))</f>
        <v>DLC_BASE_GAME</v>
      </c>
      <c r="U121" s="3" t="str">
        <f>IF(T121&lt;&gt;"",VLOOKUP(T121,'LibSets constants'!$B$4:$C$1012,2,FALSE),"")</f>
        <v>Included in base game</v>
      </c>
      <c r="V121" s="33" t="s">
        <v>3313</v>
      </c>
      <c r="Y121" s="62"/>
      <c r="Z121" s="3">
        <f>IF(AND(G121&lt;&gt;"LIBSETS_SETTYPE_BATTLEGROUND",G121&lt;&gt;"LIBSETS_SETTYPE_SPECIAL"),
IF(AND(Y121&lt;&gt;"",ISNUMBER(Y121),NOT(ISNA(Y121))),Y121,
   IF(AND(L121&lt;&gt;"",ISNUMBER(L121),L121&gt;0,NOT(ISNA(L121))),VLOOKUP(L121,'ESO dumped WayshrineInfo'!$K$3:$L$9996,2,FALSE),"")
),"")</f>
        <v>888</v>
      </c>
      <c r="AA121" t="str">
        <f>IF(AND(Z121&lt;&gt;"",ISNUMBER(Z121),NOT(ISNA(Z121))),VLOOKUP(Z121,'ESO zone constants'!$A$5:$D$10001,4,FALSE),"")</f>
        <v>Craglorn</v>
      </c>
      <c r="AB121" s="33" t="s">
        <v>3313</v>
      </c>
      <c r="AC121" s="41" t="str">
        <f>IF(AB121&lt;&gt;"",IF(AB121&lt;&gt;"LIBSETS_DROP_MECHANIC_MONSTER_NAME",VLOOKUP(AB121,'LibSets constants'!$I$4:$L$1012,3,FALSE),""),"")</f>
        <v>Bosses in trial dungeons</v>
      </c>
      <c r="AD121" s="105" t="str">
        <f>IF(AB121&lt;&gt;"",IF(AB121&lt;&gt;"LIBSETS_DROP_MECHANIC_MONSTER_NAME",VLOOKUP(AB121,'LibSets constants'!$I$4:$L$1012,4,FALSE),""),"")</f>
        <v>Bosse in Prüfungen</v>
      </c>
      <c r="AE121" s="38"/>
      <c r="AF121" s="3">
        <f>IF(AND(G121&lt;&gt;"LIBSETS_SETTYPE_BATTLEGROUND",G121&lt;&gt;"LIBSETS_SETTYPE_SPECIAL"),
IF(AND(AE121&lt;&gt;"",ISNUMBER(AE121),NOT(ISNA(AE121))),AE121,
   IF(AND(M121&lt;&gt;"",ISNUMBER(M121),M121&gt;0,NOT(ISNA(M121))),VLOOKUP(M121,'ESO dumped WayshrineInfo'!$K$3:$L$9996,2,FALSE),"")
),"")</f>
        <v>888</v>
      </c>
      <c r="AG121" t="str">
        <f>IF(AND(AF121&lt;&gt;"",ISNUMBER(AF121),NOT(ISNA(AF121))),VLOOKUP(AF121,'ESO zone constants'!$A$5:$D$10001,4,FALSE),"")</f>
        <v>Craglorn</v>
      </c>
      <c r="AH121" s="42"/>
      <c r="AI121" s="38"/>
      <c r="AJ121" s="38"/>
      <c r="AK121" s="3" t="str">
        <f>IF(AND(G121&lt;&gt;"LIBSETS_SETTYPE_BATTLEGROUND",G121&lt;&gt;"LIBSETS_SETTYPE_SPECIAL"),IF(AL121&lt;&gt;"",VLOOKUP(AL121,'ESO zone constants'!$D$5:$H$4955,5,FALSE),""),"")</f>
        <v/>
      </c>
      <c r="AN121" s="38"/>
      <c r="AO121" s="38"/>
      <c r="AP121" s="3" t="str">
        <f>IF(AND(G121&lt;&gt;"LIBSETS_SETTYPE_BATTLEGROUND",G121&lt;&gt;"LIBSETS_SETTYPE_SPECIAL"),IF(AQ121&lt;&gt;"",VLOOKUP(AQ121,'ESO zone constants'!$D$5:$H$4955,5,FALSE),""),"")</f>
        <v/>
      </c>
      <c r="AS121" s="38"/>
      <c r="AT121" s="38"/>
      <c r="AU121" s="3" t="str">
        <f>IF(AND(G121&lt;&gt;"LIBSETS_SETTYPE_BATTLEGROUND",G121&lt;&gt;"LIBSETS_SETTYPE_SPECIAL"),IF(AV121&lt;&gt;"",VLOOKUP(AV121,'ESO zone constants'!$D$5:$H$4955,5,FALSE),""),"")</f>
        <v/>
      </c>
      <c r="AX121" s="38"/>
      <c r="AY121" s="38"/>
      <c r="AZ121" s="79" t="s">
        <v>2658</v>
      </c>
      <c r="BA121" s="79"/>
      <c r="BB121" s="79"/>
      <c r="BC121" s="79"/>
      <c r="BD121" s="21" t="str">
        <f t="shared" si="12"/>
        <v>[140] = {wayshrines={230,230,230,}, dlcId=DLC_BASE_GAME</v>
      </c>
      <c r="BE121" s="21" t="str">
        <f t="shared" si="13"/>
        <v>, zoneIds={636,888,888}, veteran=false</v>
      </c>
      <c r="BF121" s="21" t="str">
        <f t="shared" si="11"/>
        <v>, setType=LIBSETS_SETTYPE_TRIAL</v>
      </c>
      <c r="BG121" s="21" t="str">
        <f t="shared" si="14"/>
        <v>, dropMechanic={LIBSETS_DROP_MECHANIC_TRIAL_BOSS,LIBSETS_DROP_MECHANIC_TRIAL_BOSS}, dropMechanicDropLocationNames={['en']={'','Bosses in trial dungeons','','','','',},['de']={'','Bosse in Prüfungen','','','','',},}</v>
      </c>
      <c r="BH121" s="21" t="str">
        <f t="shared" si="15"/>
        <v>}, --Destructive Mage / Zerstörerischer Magier   [Hel Ra Citadel, Craglorn, Craglorn]</v>
      </c>
    </row>
    <row r="122" spans="1:60" ht="15.75" x14ac:dyDescent="0.25">
      <c r="A122" s="12">
        <v>141</v>
      </c>
      <c r="B122" t="s">
        <v>911</v>
      </c>
      <c r="C122" t="s">
        <v>912</v>
      </c>
      <c r="D122" s="3">
        <f t="shared" si="10"/>
        <v>141</v>
      </c>
      <c r="G122" s="8" t="s">
        <v>1479</v>
      </c>
      <c r="I122" t="s">
        <v>91</v>
      </c>
      <c r="J122" t="s">
        <v>91</v>
      </c>
      <c r="K122">
        <v>231</v>
      </c>
      <c r="L122">
        <v>231</v>
      </c>
      <c r="M122">
        <v>231</v>
      </c>
      <c r="O122" s="62" t="s">
        <v>444</v>
      </c>
      <c r="Q122" s="3">
        <f>IF(AND(P122&lt;&gt;"",ISNUMBER(P122),NOT(ISNA(P122))),P122,IF(R122&lt;&gt;"",VLOOKUP(R122,'ESO zone constants'!$D$5:$H$10003,5,FALSE),""))</f>
        <v>638</v>
      </c>
      <c r="R122" t="str">
        <f>IF(AND(O122&lt;&gt;"",NOT(ISERROR(O122))),O122,
IF(AND(P122&lt;&gt;"",ISNUMBER(P122),P122&gt;0,NOT(ISNA(P122))),VLOOKUP(P122,'ESO zone constants'!$A$5:$D$10001,4,FALSE),
IF(AND(K122&lt;&gt;"",K122&gt;0,NOT(ISERROR(K122))),VLOOKUP(K122,'ESO dumped WayshrineInfo'!$K$3:$N$9996,4,FALSE),"")))</f>
        <v>Aetherian Archive</v>
      </c>
      <c r="T122" s="19" t="str">
        <f>IF(AND(S122&lt;&gt;"",NOT(ISERROR(S122))),S122,IF(Q122&lt;&gt;"",IF(NOT(ISERROR(VLOOKUP(Q122,'ESO Dungeon constants'!$D$3:$H$9999,5,FALSE))),VLOOKUP(Q122,'ESO Dungeon constants'!$D$3:$I$9999,6,FALSE),VLOOKUP(Q122,'ESO zone constants'!$H$3:$K$9989,4,FALSE)),""))</f>
        <v>DLC_BASE_GAME</v>
      </c>
      <c r="U122" s="3" t="str">
        <f>IF(T122&lt;&gt;"",VLOOKUP(T122,'LibSets constants'!$B$4:$C$1012,2,FALSE),"")</f>
        <v>Included in base game</v>
      </c>
      <c r="V122" s="33" t="s">
        <v>3313</v>
      </c>
      <c r="Y122" s="62">
        <v>638</v>
      </c>
      <c r="Z122" s="3">
        <f>IF(AND(G122&lt;&gt;"LIBSETS_SETTYPE_BATTLEGROUND",G122&lt;&gt;"LIBSETS_SETTYPE_SPECIAL"),
IF(AND(Y122&lt;&gt;"",ISNUMBER(Y122),NOT(ISNA(Y122))),Y122,
   IF(AND(L122&lt;&gt;"",ISNUMBER(L122),L122&gt;0,NOT(ISNA(L122))),VLOOKUP(L122,'ESO dumped WayshrineInfo'!$K$3:$L$9996,2,FALSE),"")
),"")</f>
        <v>638</v>
      </c>
      <c r="AA122" t="str">
        <f>IF(AND(Z122&lt;&gt;"",ISNUMBER(Z122),NOT(ISNA(Z122))),VLOOKUP(Z122,'ESO zone constants'!$A$5:$D$10001,4,FALSE),"")</f>
        <v>Aetherian Archive</v>
      </c>
      <c r="AB122" s="33" t="s">
        <v>1540</v>
      </c>
      <c r="AC122" s="105" t="s">
        <v>3815</v>
      </c>
      <c r="AD122" s="105" t="s">
        <v>3816</v>
      </c>
      <c r="AE122" s="38"/>
      <c r="AF122" s="3">
        <f>IF(AND(G122&lt;&gt;"LIBSETS_SETTYPE_BATTLEGROUND",G122&lt;&gt;"LIBSETS_SETTYPE_SPECIAL"),
IF(AND(AE122&lt;&gt;"",ISNUMBER(AE122),NOT(ISNA(AE122))),AE122,
   IF(AND(M122&lt;&gt;"",ISNUMBER(M122),M122&gt;0,NOT(ISNA(M122))),VLOOKUP(M122,'ESO dumped WayshrineInfo'!$K$3:$L$9996,2,FALSE),"")
),"")</f>
        <v>888</v>
      </c>
      <c r="AG122" t="str">
        <f>IF(AND(AF122&lt;&gt;"",ISNUMBER(AF122),NOT(ISNA(AF122))),VLOOKUP(AF122,'ESO zone constants'!$A$5:$D$10001,4,FALSE),"")</f>
        <v>Craglorn</v>
      </c>
      <c r="AH122" s="42"/>
      <c r="AI122" s="38"/>
      <c r="AJ122" s="38"/>
      <c r="AK122" s="3" t="str">
        <f>IF(AND(G122&lt;&gt;"LIBSETS_SETTYPE_BATTLEGROUND",G122&lt;&gt;"LIBSETS_SETTYPE_SPECIAL"),IF(AL122&lt;&gt;"",VLOOKUP(AL122,'ESO zone constants'!$D$5:$H$4955,5,FALSE),""),"")</f>
        <v/>
      </c>
      <c r="AN122" s="38"/>
      <c r="AO122" s="38"/>
      <c r="AP122" s="3" t="str">
        <f>IF(AND(G122&lt;&gt;"LIBSETS_SETTYPE_BATTLEGROUND",G122&lt;&gt;"LIBSETS_SETTYPE_SPECIAL"),IF(AQ122&lt;&gt;"",VLOOKUP(AQ122,'ESO zone constants'!$D$5:$H$4955,5,FALSE),""),"")</f>
        <v/>
      </c>
      <c r="AS122" s="38"/>
      <c r="AT122" s="38"/>
      <c r="AU122" s="3" t="str">
        <f>IF(AND(G122&lt;&gt;"LIBSETS_SETTYPE_BATTLEGROUND",G122&lt;&gt;"LIBSETS_SETTYPE_SPECIAL"),IF(AV122&lt;&gt;"",VLOOKUP(AV122,'ESO zone constants'!$D$5:$H$4955,5,FALSE),""),"")</f>
        <v/>
      </c>
      <c r="AX122" s="38"/>
      <c r="AY122" s="38"/>
      <c r="AZ122" s="79" t="s">
        <v>2658</v>
      </c>
      <c r="BA122" s="79"/>
      <c r="BB122" s="79"/>
      <c r="BC122" s="79"/>
      <c r="BD122" s="21" t="str">
        <f t="shared" si="12"/>
        <v>[141] = {wayshrines={231,231,231,}, dlcId=DLC_BASE_GAME</v>
      </c>
      <c r="BE122" s="21" t="str">
        <f t="shared" si="13"/>
        <v>, zoneIds={638,638,888}, veteran=false</v>
      </c>
      <c r="BF122" s="21" t="str">
        <f t="shared" si="11"/>
        <v>, setType=LIBSETS_SETTYPE_TRIAL</v>
      </c>
      <c r="BG122" s="21" t="str">
        <f t="shared" si="14"/>
        <v>, dropMechanic={LIBSETS_DROP_MECHANIC_TRIAL_BOSS,LIBSETS_DROP_MECHANIC_MONSTER_NAME}, dropMechanicDropLocationNames={['en']={'','Varlariel: Head, chest, shoulders / Two Atronachs: Hands, Waist, Feet','','','','',},['de']={'','Valariel: Kopf. Brust, Schultern / 2 Atronachen: Hände, Hüfte, Füße','','','','',},}</v>
      </c>
      <c r="BH122" s="21" t="str">
        <f t="shared" si="15"/>
        <v>}, --Healing Mage / Heilender Magier   [Aetherian Archive, Aetherian Archive, Craglorn]</v>
      </c>
    </row>
    <row r="123" spans="1:60" ht="15.75" x14ac:dyDescent="0.25">
      <c r="A123" s="12">
        <v>142</v>
      </c>
      <c r="B123" t="s">
        <v>913</v>
      </c>
      <c r="C123" t="s">
        <v>914</v>
      </c>
      <c r="D123" s="3">
        <f t="shared" si="10"/>
        <v>142</v>
      </c>
      <c r="G123" s="8" t="s">
        <v>1479</v>
      </c>
      <c r="I123" t="s">
        <v>91</v>
      </c>
      <c r="J123" t="s">
        <v>91</v>
      </c>
      <c r="K123">
        <v>231</v>
      </c>
      <c r="L123">
        <v>231</v>
      </c>
      <c r="M123">
        <v>231</v>
      </c>
      <c r="O123" s="62" t="s">
        <v>444</v>
      </c>
      <c r="Q123" s="3">
        <f>IF(AND(P123&lt;&gt;"",ISNUMBER(P123),NOT(ISNA(P123))),P123,IF(R123&lt;&gt;"",VLOOKUP(R123,'ESO zone constants'!$D$5:$H$10003,5,FALSE),""))</f>
        <v>638</v>
      </c>
      <c r="R123" t="str">
        <f>IF(AND(O123&lt;&gt;"",NOT(ISERROR(O123))),O123,
IF(AND(P123&lt;&gt;"",ISNUMBER(P123),P123&gt;0,NOT(ISNA(P123))),VLOOKUP(P123,'ESO zone constants'!$A$5:$D$10001,4,FALSE),
IF(AND(K123&lt;&gt;"",K123&gt;0,NOT(ISERROR(K123))),VLOOKUP(K123,'ESO dumped WayshrineInfo'!$K$3:$N$9996,4,FALSE),"")))</f>
        <v>Aetherian Archive</v>
      </c>
      <c r="T123" s="19" t="str">
        <f>IF(AND(S123&lt;&gt;"",NOT(ISERROR(S123))),S123,IF(Q123&lt;&gt;"",IF(NOT(ISERROR(VLOOKUP(Q123,'ESO Dungeon constants'!$D$3:$H$9999,5,FALSE))),VLOOKUP(Q123,'ESO Dungeon constants'!$D$3:$I$9999,6,FALSE),VLOOKUP(Q123,'ESO zone constants'!$H$3:$K$9989,4,FALSE)),""))</f>
        <v>DLC_BASE_GAME</v>
      </c>
      <c r="U123" s="3" t="str">
        <f>IF(T123&lt;&gt;"",VLOOKUP(T123,'LibSets constants'!$B$4:$C$1012,2,FALSE),"")</f>
        <v>Included in base game</v>
      </c>
      <c r="V123" s="33" t="s">
        <v>3313</v>
      </c>
      <c r="Y123" s="62">
        <v>638</v>
      </c>
      <c r="Z123" s="3">
        <f>IF(AND(G123&lt;&gt;"LIBSETS_SETTYPE_BATTLEGROUND",G123&lt;&gt;"LIBSETS_SETTYPE_SPECIAL"),
IF(AND(Y123&lt;&gt;"",ISNUMBER(Y123),NOT(ISNA(Y123))),Y123,
   IF(AND(L123&lt;&gt;"",ISNUMBER(L123),L123&gt;0,NOT(ISNA(L123))),VLOOKUP(L123,'ESO dumped WayshrineInfo'!$K$3:$L$9996,2,FALSE),"")
),"")</f>
        <v>638</v>
      </c>
      <c r="AA123" t="str">
        <f>IF(AND(Z123&lt;&gt;"",ISNUMBER(Z123),NOT(ISNA(Z123))),VLOOKUP(Z123,'ESO zone constants'!$A$5:$D$10001,4,FALSE),"")</f>
        <v>Aetherian Archive</v>
      </c>
      <c r="AB123" s="33" t="s">
        <v>1540</v>
      </c>
      <c r="AC123" s="105" t="s">
        <v>3815</v>
      </c>
      <c r="AD123" s="105" t="s">
        <v>3816</v>
      </c>
      <c r="AE123" s="38"/>
      <c r="AF123" s="3">
        <f>IF(AND(G123&lt;&gt;"LIBSETS_SETTYPE_BATTLEGROUND",G123&lt;&gt;"LIBSETS_SETTYPE_SPECIAL"),
IF(AND(AE123&lt;&gt;"",ISNUMBER(AE123),NOT(ISNA(AE123))),AE123,
   IF(AND(M123&lt;&gt;"",ISNUMBER(M123),M123&gt;0,NOT(ISNA(M123))),VLOOKUP(M123,'ESO dumped WayshrineInfo'!$K$3:$L$9996,2,FALSE),"")
),"")</f>
        <v>888</v>
      </c>
      <c r="AG123" t="str">
        <f>IF(AND(AF123&lt;&gt;"",ISNUMBER(AF123),NOT(ISNA(AF123))),VLOOKUP(AF123,'ESO zone constants'!$A$5:$D$10001,4,FALSE),"")</f>
        <v>Craglorn</v>
      </c>
      <c r="AH123" s="42"/>
      <c r="AI123" s="38"/>
      <c r="AJ123" s="38"/>
      <c r="AK123" s="3" t="str">
        <f>IF(AND(G123&lt;&gt;"LIBSETS_SETTYPE_BATTLEGROUND",G123&lt;&gt;"LIBSETS_SETTYPE_SPECIAL"),IF(AL123&lt;&gt;"",VLOOKUP(AL123,'ESO zone constants'!$D$5:$H$4955,5,FALSE),""),"")</f>
        <v/>
      </c>
      <c r="AN123" s="38"/>
      <c r="AO123" s="38"/>
      <c r="AP123" s="3" t="str">
        <f>IF(AND(G123&lt;&gt;"LIBSETS_SETTYPE_BATTLEGROUND",G123&lt;&gt;"LIBSETS_SETTYPE_SPECIAL"),IF(AQ123&lt;&gt;"",VLOOKUP(AQ123,'ESO zone constants'!$D$5:$H$4955,5,FALSE),""),"")</f>
        <v/>
      </c>
      <c r="AS123" s="38"/>
      <c r="AT123" s="38"/>
      <c r="AU123" s="3" t="str">
        <f>IF(AND(G123&lt;&gt;"LIBSETS_SETTYPE_BATTLEGROUND",G123&lt;&gt;"LIBSETS_SETTYPE_SPECIAL"),IF(AV123&lt;&gt;"",VLOOKUP(AV123,'ESO zone constants'!$D$5:$H$4955,5,FALSE),""),"")</f>
        <v/>
      </c>
      <c r="AX123" s="38"/>
      <c r="AY123" s="38"/>
      <c r="AZ123" s="79" t="s">
        <v>2658</v>
      </c>
      <c r="BA123" s="79"/>
      <c r="BB123" s="79"/>
      <c r="BC123" s="79"/>
      <c r="BD123" s="21" t="str">
        <f t="shared" si="12"/>
        <v>[142] = {wayshrines={231,231,231,}, dlcId=DLC_BASE_GAME</v>
      </c>
      <c r="BE123" s="21" t="str">
        <f t="shared" si="13"/>
        <v>, zoneIds={638,638,888}, veteran=false</v>
      </c>
      <c r="BF123" s="21" t="str">
        <f t="shared" si="11"/>
        <v>, setType=LIBSETS_SETTYPE_TRIAL</v>
      </c>
      <c r="BG123" s="21" t="str">
        <f t="shared" si="14"/>
        <v>, dropMechanic={LIBSETS_DROP_MECHANIC_TRIAL_BOSS,LIBSETS_DROP_MECHANIC_MONSTER_NAME}, dropMechanicDropLocationNames={['en']={'','Varlariel: Head, chest, shoulders / Two Atronachs: Hands, Waist, Feet','','','','',},['de']={'','Valariel: Kopf. Brust, Schultern / 2 Atronachen: Hände, Hüfte, Füße','','','','',},}</v>
      </c>
      <c r="BH123" s="21" t="str">
        <f t="shared" si="15"/>
        <v>}, --Quick Serpent / Flinke Schlange   [Aetherian Archive, Aetherian Archive, Craglorn]</v>
      </c>
    </row>
    <row r="124" spans="1:60" ht="15.75" x14ac:dyDescent="0.25">
      <c r="A124" s="12">
        <v>143</v>
      </c>
      <c r="B124" t="s">
        <v>915</v>
      </c>
      <c r="C124" t="s">
        <v>916</v>
      </c>
      <c r="D124" s="3">
        <f t="shared" si="10"/>
        <v>143</v>
      </c>
      <c r="G124" s="8" t="s">
        <v>1479</v>
      </c>
      <c r="I124" t="s">
        <v>91</v>
      </c>
      <c r="J124" t="s">
        <v>91</v>
      </c>
      <c r="K124">
        <v>230</v>
      </c>
      <c r="L124">
        <v>230</v>
      </c>
      <c r="M124">
        <v>230</v>
      </c>
      <c r="O124" s="62" t="s">
        <v>442</v>
      </c>
      <c r="Q124" s="3">
        <f>IF(AND(P124&lt;&gt;"",ISNUMBER(P124),NOT(ISNA(P124))),P124,IF(R124&lt;&gt;"",VLOOKUP(R124,'ESO zone constants'!$D$5:$H$10003,5,FALSE),""))</f>
        <v>636</v>
      </c>
      <c r="R124" t="str">
        <f>IF(AND(O124&lt;&gt;"",NOT(ISERROR(O124))),O124,
IF(AND(P124&lt;&gt;"",ISNUMBER(P124),P124&gt;0,NOT(ISNA(P124))),VLOOKUP(P124,'ESO zone constants'!$A$5:$D$10001,4,FALSE),
IF(AND(K124&lt;&gt;"",K124&gt;0,NOT(ISERROR(K124))),VLOOKUP(K124,'ESO dumped WayshrineInfo'!$K$3:$N$9996,4,FALSE),"")))</f>
        <v>Hel Ra Citadel</v>
      </c>
      <c r="T124" s="19" t="str">
        <f>IF(AND(S124&lt;&gt;"",NOT(ISERROR(S124))),S124,IF(Q124&lt;&gt;"",IF(NOT(ISERROR(VLOOKUP(Q124,'ESO Dungeon constants'!$D$3:$H$9999,5,FALSE))),VLOOKUP(Q124,'ESO Dungeon constants'!$D$3:$I$9999,6,FALSE),VLOOKUP(Q124,'ESO zone constants'!$H$3:$K$9989,4,FALSE)),""))</f>
        <v>DLC_BASE_GAME</v>
      </c>
      <c r="U124" s="3" t="str">
        <f>IF(T124&lt;&gt;"",VLOOKUP(T124,'LibSets constants'!$B$4:$C$1012,2,FALSE),"")</f>
        <v>Included in base game</v>
      </c>
      <c r="V124" s="33" t="s">
        <v>3313</v>
      </c>
      <c r="Y124" s="62"/>
      <c r="Z124" s="3">
        <f>IF(AND(G124&lt;&gt;"LIBSETS_SETTYPE_BATTLEGROUND",G124&lt;&gt;"LIBSETS_SETTYPE_SPECIAL"),
IF(AND(Y124&lt;&gt;"",ISNUMBER(Y124),NOT(ISNA(Y124))),Y124,
   IF(AND(L124&lt;&gt;"",ISNUMBER(L124),L124&gt;0,NOT(ISNA(L124))),VLOOKUP(L124,'ESO dumped WayshrineInfo'!$K$3:$L$9996,2,FALSE),"")
),"")</f>
        <v>888</v>
      </c>
      <c r="AA124" t="str">
        <f>IF(AND(Z124&lt;&gt;"",ISNUMBER(Z124),NOT(ISNA(Z124))),VLOOKUP(Z124,'ESO zone constants'!$A$5:$D$10001,4,FALSE),"")</f>
        <v>Craglorn</v>
      </c>
      <c r="AB124" s="33" t="s">
        <v>3313</v>
      </c>
      <c r="AC124" s="41" t="str">
        <f>IF(AB124&lt;&gt;"",IF(AB124&lt;&gt;"LIBSETS_DROP_MECHANIC_MONSTER_NAME",VLOOKUP(AB124,'LibSets constants'!$I$4:$L$1012,3,FALSE),""),"")</f>
        <v>Bosses in trial dungeons</v>
      </c>
      <c r="AD124" s="105" t="str">
        <f>IF(AB124&lt;&gt;"",IF(AB124&lt;&gt;"LIBSETS_DROP_MECHANIC_MONSTER_NAME",VLOOKUP(AB124,'LibSets constants'!$I$4:$L$1012,4,FALSE),""),"")</f>
        <v>Bosse in Prüfungen</v>
      </c>
      <c r="AE124" s="38"/>
      <c r="AF124" s="3">
        <f>IF(AND(G124&lt;&gt;"LIBSETS_SETTYPE_BATTLEGROUND",G124&lt;&gt;"LIBSETS_SETTYPE_SPECIAL"),
IF(AND(AE124&lt;&gt;"",ISNUMBER(AE124),NOT(ISNA(AE124))),AE124,
   IF(AND(M124&lt;&gt;"",ISNUMBER(M124),M124&gt;0,NOT(ISNA(M124))),VLOOKUP(M124,'ESO dumped WayshrineInfo'!$K$3:$L$9996,2,FALSE),"")
),"")</f>
        <v>888</v>
      </c>
      <c r="AG124" t="str">
        <f>IF(AND(AF124&lt;&gt;"",ISNUMBER(AF124),NOT(ISNA(AF124))),VLOOKUP(AF124,'ESO zone constants'!$A$5:$D$10001,4,FALSE),"")</f>
        <v>Craglorn</v>
      </c>
      <c r="AH124" s="42"/>
      <c r="AI124" s="38"/>
      <c r="AJ124" s="38"/>
      <c r="AK124" s="3" t="str">
        <f>IF(AND(G124&lt;&gt;"LIBSETS_SETTYPE_BATTLEGROUND",G124&lt;&gt;"LIBSETS_SETTYPE_SPECIAL"),IF(AL124&lt;&gt;"",VLOOKUP(AL124,'ESO zone constants'!$D$5:$H$4955,5,FALSE),""),"")</f>
        <v/>
      </c>
      <c r="AN124" s="38"/>
      <c r="AO124" s="38"/>
      <c r="AP124" s="3" t="str">
        <f>IF(AND(G124&lt;&gt;"LIBSETS_SETTYPE_BATTLEGROUND",G124&lt;&gt;"LIBSETS_SETTYPE_SPECIAL"),IF(AQ124&lt;&gt;"",VLOOKUP(AQ124,'ESO zone constants'!$D$5:$H$4955,5,FALSE),""),"")</f>
        <v/>
      </c>
      <c r="AS124" s="38"/>
      <c r="AT124" s="38"/>
      <c r="AU124" s="3" t="str">
        <f>IF(AND(G124&lt;&gt;"LIBSETS_SETTYPE_BATTLEGROUND",G124&lt;&gt;"LIBSETS_SETTYPE_SPECIAL"),IF(AV124&lt;&gt;"",VLOOKUP(AV124,'ESO zone constants'!$D$5:$H$4955,5,FALSE),""),"")</f>
        <v/>
      </c>
      <c r="AX124" s="38"/>
      <c r="AY124" s="38"/>
      <c r="AZ124" s="79" t="s">
        <v>2658</v>
      </c>
      <c r="BA124" s="79"/>
      <c r="BB124" s="79"/>
      <c r="BC124" s="79"/>
      <c r="BD124" s="21" t="str">
        <f t="shared" si="12"/>
        <v>[143] = {wayshrines={230,230,230,}, dlcId=DLC_BASE_GAME</v>
      </c>
      <c r="BE124" s="21" t="str">
        <f t="shared" si="13"/>
        <v>, zoneIds={636,888,888}, veteran=false</v>
      </c>
      <c r="BF124" s="21" t="str">
        <f t="shared" si="11"/>
        <v>, setType=LIBSETS_SETTYPE_TRIAL</v>
      </c>
      <c r="BG124" s="21" t="str">
        <f t="shared" si="14"/>
        <v>, dropMechanic={LIBSETS_DROP_MECHANIC_TRIAL_BOSS,LIBSETS_DROP_MECHANIC_TRIAL_BOSS}, dropMechanicDropLocationNames={['en']={'','Bosses in trial dungeons','','','','',},['de']={'','Bosse in Prüfungen','','','','',},}</v>
      </c>
      <c r="BH124" s="21" t="str">
        <f t="shared" si="15"/>
        <v>}, --Poisonous Serpent / Giftschlange   [Hel Ra Citadel, Craglorn, Craglorn]</v>
      </c>
    </row>
    <row r="125" spans="1:60" ht="15.75" x14ac:dyDescent="0.25">
      <c r="A125" s="12">
        <v>144</v>
      </c>
      <c r="B125" t="s">
        <v>917</v>
      </c>
      <c r="C125" t="s">
        <v>918</v>
      </c>
      <c r="D125" s="3">
        <f t="shared" si="10"/>
        <v>144</v>
      </c>
      <c r="G125" s="8" t="s">
        <v>1479</v>
      </c>
      <c r="I125" t="s">
        <v>91</v>
      </c>
      <c r="J125" t="s">
        <v>91</v>
      </c>
      <c r="K125">
        <v>232</v>
      </c>
      <c r="L125">
        <v>232</v>
      </c>
      <c r="M125">
        <v>232</v>
      </c>
      <c r="O125" s="62" t="s">
        <v>445</v>
      </c>
      <c r="Q125" s="3">
        <f>IF(AND(P125&lt;&gt;"",ISNUMBER(P125),NOT(ISNA(P125))),P125,IF(R125&lt;&gt;"",VLOOKUP(R125,'ESO zone constants'!$D$5:$H$10003,5,FALSE),""))</f>
        <v>639</v>
      </c>
      <c r="R125" t="str">
        <f>IF(AND(O125&lt;&gt;"",NOT(ISERROR(O125))),O125,
IF(AND(P125&lt;&gt;"",ISNUMBER(P125),P125&gt;0,NOT(ISNA(P125))),VLOOKUP(P125,'ESO zone constants'!$A$5:$D$10001,4,FALSE),
IF(AND(K125&lt;&gt;"",K125&gt;0,NOT(ISERROR(K125))),VLOOKUP(K125,'ESO dumped WayshrineInfo'!$K$3:$N$9996,4,FALSE),"")))</f>
        <v>Sanctum Ophidia</v>
      </c>
      <c r="T125" s="19" t="str">
        <f>IF(AND(S125&lt;&gt;"",NOT(ISERROR(S125))),S125,IF(Q125&lt;&gt;"",IF(NOT(ISERROR(VLOOKUP(Q125,'ESO Dungeon constants'!$D$3:$H$9999,5,FALSE))),VLOOKUP(Q125,'ESO Dungeon constants'!$D$3:$I$9999,6,FALSE),VLOOKUP(Q125,'ESO zone constants'!$H$3:$K$9989,4,FALSE)),""))</f>
        <v>DLC_BASE_GAME</v>
      </c>
      <c r="U125" s="3" t="str">
        <f>IF(T125&lt;&gt;"",VLOOKUP(T125,'LibSets constants'!$B$4:$C$1012,2,FALSE),"")</f>
        <v>Included in base game</v>
      </c>
      <c r="V125" s="33" t="s">
        <v>3313</v>
      </c>
      <c r="Y125" s="62"/>
      <c r="Z125" s="3">
        <f>IF(AND(G125&lt;&gt;"LIBSETS_SETTYPE_BATTLEGROUND",G125&lt;&gt;"LIBSETS_SETTYPE_SPECIAL"),
IF(AND(Y125&lt;&gt;"",ISNUMBER(Y125),NOT(ISNA(Y125))),Y125,
   IF(AND(L125&lt;&gt;"",ISNUMBER(L125),L125&gt;0,NOT(ISNA(L125))),VLOOKUP(L125,'ESO dumped WayshrineInfo'!$K$3:$L$9996,2,FALSE),"")
),"")</f>
        <v>888</v>
      </c>
      <c r="AA125" t="str">
        <f>IF(AND(Z125&lt;&gt;"",ISNUMBER(Z125),NOT(ISNA(Z125))),VLOOKUP(Z125,'ESO zone constants'!$A$5:$D$10001,4,FALSE),"")</f>
        <v>Craglorn</v>
      </c>
      <c r="AB125" s="33" t="s">
        <v>3313</v>
      </c>
      <c r="AC125" s="41" t="str">
        <f>IF(AB125&lt;&gt;"",IF(AB125&lt;&gt;"LIBSETS_DROP_MECHANIC_MONSTER_NAME",VLOOKUP(AB125,'LibSets constants'!$I$4:$L$1012,3,FALSE),""),"")</f>
        <v>Bosses in trial dungeons</v>
      </c>
      <c r="AD125" s="105" t="str">
        <f>IF(AB125&lt;&gt;"",IF(AB125&lt;&gt;"LIBSETS_DROP_MECHANIC_MONSTER_NAME",VLOOKUP(AB125,'LibSets constants'!$I$4:$L$1012,4,FALSE),""),"")</f>
        <v>Bosse in Prüfungen</v>
      </c>
      <c r="AE125" s="38"/>
      <c r="AF125" s="3">
        <f>IF(AND(G125&lt;&gt;"LIBSETS_SETTYPE_BATTLEGROUND",G125&lt;&gt;"LIBSETS_SETTYPE_SPECIAL"),
IF(AND(AE125&lt;&gt;"",ISNUMBER(AE125),NOT(ISNA(AE125))),AE125,
   IF(AND(M125&lt;&gt;"",ISNUMBER(M125),M125&gt;0,NOT(ISNA(M125))),VLOOKUP(M125,'ESO dumped WayshrineInfo'!$K$3:$L$9996,2,FALSE),"")
),"")</f>
        <v>888</v>
      </c>
      <c r="AG125" t="str">
        <f>IF(AND(AF125&lt;&gt;"",ISNUMBER(AF125),NOT(ISNA(AF125))),VLOOKUP(AF125,'ESO zone constants'!$A$5:$D$10001,4,FALSE),"")</f>
        <v>Craglorn</v>
      </c>
      <c r="AH125" s="42"/>
      <c r="AI125" s="38"/>
      <c r="AJ125" s="38"/>
      <c r="AK125" s="3" t="str">
        <f>IF(AND(G125&lt;&gt;"LIBSETS_SETTYPE_BATTLEGROUND",G125&lt;&gt;"LIBSETS_SETTYPE_SPECIAL"),IF(AL125&lt;&gt;"",VLOOKUP(AL125,'ESO zone constants'!$D$5:$H$4955,5,FALSE),""),"")</f>
        <v/>
      </c>
      <c r="AN125" s="38"/>
      <c r="AO125" s="38"/>
      <c r="AP125" s="3" t="str">
        <f>IF(AND(G125&lt;&gt;"LIBSETS_SETTYPE_BATTLEGROUND",G125&lt;&gt;"LIBSETS_SETTYPE_SPECIAL"),IF(AQ125&lt;&gt;"",VLOOKUP(AQ125,'ESO zone constants'!$D$5:$H$4955,5,FALSE),""),"")</f>
        <v/>
      </c>
      <c r="AS125" s="38"/>
      <c r="AT125" s="38"/>
      <c r="AU125" s="3" t="str">
        <f>IF(AND(G125&lt;&gt;"LIBSETS_SETTYPE_BATTLEGROUND",G125&lt;&gt;"LIBSETS_SETTYPE_SPECIAL"),IF(AV125&lt;&gt;"",VLOOKUP(AV125,'ESO zone constants'!$D$5:$H$4955,5,FALSE),""),"")</f>
        <v/>
      </c>
      <c r="AX125" s="38"/>
      <c r="AY125" s="38"/>
      <c r="AZ125" s="79" t="s">
        <v>2658</v>
      </c>
      <c r="BA125" s="79"/>
      <c r="BB125" s="79"/>
      <c r="BC125" s="79"/>
      <c r="BD125" s="21" t="str">
        <f t="shared" si="12"/>
        <v>[144] = {wayshrines={232,232,232,}, dlcId=DLC_BASE_GAME</v>
      </c>
      <c r="BE125" s="21" t="str">
        <f t="shared" si="13"/>
        <v>, zoneIds={639,888,888}, veteran=false</v>
      </c>
      <c r="BF125" s="21" t="str">
        <f t="shared" si="11"/>
        <v>, setType=LIBSETS_SETTYPE_TRIAL</v>
      </c>
      <c r="BG125" s="21" t="str">
        <f t="shared" si="14"/>
        <v>, dropMechanic={LIBSETS_DROP_MECHANIC_TRIAL_BOSS,LIBSETS_DROP_MECHANIC_TRIAL_BOSS}, dropMechanicDropLocationNames={['en']={'','Bosses in trial dungeons','','','','',},['de']={'','Bosse in Prüfungen','','','','',},}</v>
      </c>
      <c r="BH125" s="21" t="str">
        <f t="shared" si="15"/>
        <v>}, --Twice-Fanged Serpent / Doppelzüngige Schlange   [Sanctum Ophidia, Craglorn, Craglorn]</v>
      </c>
    </row>
    <row r="126" spans="1:60" ht="15.75" x14ac:dyDescent="0.25">
      <c r="A126" s="12">
        <v>145</v>
      </c>
      <c r="B126" t="s">
        <v>919</v>
      </c>
      <c r="C126" t="s">
        <v>920</v>
      </c>
      <c r="D126" s="3">
        <f t="shared" si="10"/>
        <v>145</v>
      </c>
      <c r="E126" s="40"/>
      <c r="G126" s="8" t="s">
        <v>1478</v>
      </c>
      <c r="I126" t="s">
        <v>91</v>
      </c>
      <c r="J126" t="s">
        <v>91</v>
      </c>
      <c r="K126">
        <v>220</v>
      </c>
      <c r="L126">
        <v>220</v>
      </c>
      <c r="M126">
        <v>220</v>
      </c>
      <c r="O126" s="62" t="s">
        <v>565</v>
      </c>
      <c r="Q126" s="3">
        <f>IF(AND(P126&lt;&gt;"",ISNUMBER(P126),NOT(ISNA(P126))),P126,IF(R126&lt;&gt;"",VLOOKUP(R126,'ESO zone constants'!$D$5:$H$10003,5,FALSE),""))</f>
        <v>888</v>
      </c>
      <c r="R126" t="str">
        <f>IF(AND(O126&lt;&gt;"",NOT(ISERROR(O126))),O126,
IF(AND(P126&lt;&gt;"",ISNUMBER(P126),P126&gt;0,NOT(ISNA(P126))),VLOOKUP(P126,'ESO zone constants'!$A$5:$D$10001,4,FALSE),
IF(AND(K126&lt;&gt;"",K126&gt;0,NOT(ISERROR(K126))),VLOOKUP(K126,'ESO dumped WayshrineInfo'!$K$3:$N$9996,4,FALSE),"")))</f>
        <v>Craglorn</v>
      </c>
      <c r="T126" s="19" t="str">
        <f>IF(AND(S126&lt;&gt;"",NOT(ISERROR(S126))),S126,IF(Q126&lt;&gt;"",IF(NOT(ISERROR(VLOOKUP(Q126,'ESO Dungeon constants'!$D$3:$H$9999,5,FALSE))),VLOOKUP(Q126,'ESO Dungeon constants'!$D$3:$I$9999,6,FALSE),VLOOKUP(Q126,'ESO zone constants'!$H$3:$K$9989,4,FALSE)),""))</f>
        <v>DLC_BASE_GAME</v>
      </c>
      <c r="U126" s="3" t="str">
        <f>IF(T126&lt;&gt;"",VLOOKUP(T126,'LibSets constants'!$B$4:$C$1012,2,FALSE),"")</f>
        <v>Included in base game</v>
      </c>
      <c r="V126" s="33" t="s">
        <v>1556</v>
      </c>
      <c r="Y126" s="62"/>
      <c r="Z126" s="3">
        <f>IF(AND(G126&lt;&gt;"LIBSETS_SETTYPE_BATTLEGROUND",G126&lt;&gt;"LIBSETS_SETTYPE_SPECIAL"),
IF(AND(Y126&lt;&gt;"",ISNUMBER(Y126),NOT(ISNA(Y126))),Y126,
   IF(AND(L126&lt;&gt;"",ISNUMBER(L126),L126&gt;0,NOT(ISNA(L126))),VLOOKUP(L126,'ESO dumped WayshrineInfo'!$K$3:$L$9996,2,FALSE),"")
),"")</f>
        <v>888</v>
      </c>
      <c r="AA126" t="str">
        <f>IF(AND(Z126&lt;&gt;"",ISNUMBER(Z126),NOT(ISNA(Z126))),VLOOKUP(Z126,'ESO zone constants'!$A$5:$D$10001,4,FALSE),"")</f>
        <v>Craglorn</v>
      </c>
      <c r="AB126" s="33" t="s">
        <v>1557</v>
      </c>
      <c r="AC126" s="41"/>
      <c r="AD126" s="105"/>
      <c r="AE126" s="41"/>
      <c r="AF126" s="3">
        <f>IF(AND(G126&lt;&gt;"LIBSETS_SETTYPE_BATTLEGROUND",G126&lt;&gt;"LIBSETS_SETTYPE_SPECIAL"),
IF(AND(AE126&lt;&gt;"",ISNUMBER(AE126),NOT(ISNA(AE126))),AE126,
   IF(AND(M126&lt;&gt;"",ISNUMBER(M126),M126&gt;0,NOT(ISNA(M126))),VLOOKUP(M126,'ESO dumped WayshrineInfo'!$K$3:$L$9996,2,FALSE),"")
),"")</f>
        <v>888</v>
      </c>
      <c r="AG126" t="str">
        <f>IF(AND(AF126&lt;&gt;"",ISNUMBER(AF126),NOT(ISNA(AF126))),VLOOKUP(AF126,'ESO zone constants'!$A$5:$D$10001,4,FALSE),"")</f>
        <v>Craglorn</v>
      </c>
      <c r="AH126" s="42" t="s">
        <v>1558</v>
      </c>
      <c r="AI126" s="41"/>
      <c r="AJ126" s="41"/>
      <c r="AK126" s="3">
        <f>IF(AND(G126&lt;&gt;"LIBSETS_SETTYPE_BATTLEGROUND",G126&lt;&gt;"LIBSETS_SETTYPE_SPECIAL"),IF(AL126&lt;&gt;"",VLOOKUP(AL126,'ESO zone constants'!$D$5:$H$4955,5,FALSE),""),"")</f>
        <v>888</v>
      </c>
      <c r="AL126" t="s">
        <v>565</v>
      </c>
      <c r="AM126" s="33" t="s">
        <v>1559</v>
      </c>
      <c r="AN126" s="41"/>
      <c r="AO126" s="41"/>
      <c r="AP126" s="3" t="str">
        <f>IF(AND(G126&lt;&gt;"LIBSETS_SETTYPE_BATTLEGROUND",G126&lt;&gt;"LIBSETS_SETTYPE_SPECIAL"),IF(AQ126&lt;&gt;"",VLOOKUP(AQ126,'ESO zone constants'!$D$5:$H$4955,5,FALSE),""),"")</f>
        <v/>
      </c>
      <c r="AS126" s="41"/>
      <c r="AT126" s="41"/>
      <c r="AU126" s="3" t="str">
        <f>IF(AND(G126&lt;&gt;"LIBSETS_SETTYPE_BATTLEGROUND",G126&lt;&gt;"LIBSETS_SETTYPE_SPECIAL"),IF(AV126&lt;&gt;"",VLOOKUP(AV126,'ESO zone constants'!$D$5:$H$4955,5,FALSE),""),"")</f>
        <v/>
      </c>
      <c r="AX126" s="41"/>
      <c r="AY126" s="41"/>
      <c r="AZ126" s="79" t="s">
        <v>2658</v>
      </c>
      <c r="BA126" s="79"/>
      <c r="BB126" s="79"/>
      <c r="BC126" s="79"/>
      <c r="BD126" s="21" t="str">
        <f t="shared" si="12"/>
        <v>[145] = {wayshrines={220,220,220,}, dlcId=DLC_BASE_GAME</v>
      </c>
      <c r="BE126" s="21" t="str">
        <f t="shared" si="13"/>
        <v>, zoneIds={888,888,888,888}, veteran=false</v>
      </c>
      <c r="BF126" s="21" t="str">
        <f t="shared" si="11"/>
        <v>, setType=LIBSETS_SETTYPE_OVERLAND</v>
      </c>
      <c r="BG126" s="21" t="str">
        <f t="shared" si="14"/>
        <v>, dropMechanic={LIBSETS_DROP_MECHANIC_OVERLAND_BOSS_DELVE,LIBSETS_DROP_MECHANIC_OVERLAND_WORLDBOSS,LIBSETS_DROP_MECHANIC_OVERLAND_BOSS_PUBLIC_DUNGEON,LIBSETS_DROP_MECHANIC_OVERLAND_CHEST}</v>
      </c>
      <c r="BH126" s="21" t="str">
        <f t="shared" si="15"/>
        <v>}, --Way of Fire / Weg des Feuers   [Craglorn, Craglorn, Craglorn, Craglorn]</v>
      </c>
    </row>
    <row r="127" spans="1:60" ht="15.75" x14ac:dyDescent="0.25">
      <c r="A127" s="12">
        <v>146</v>
      </c>
      <c r="B127" t="s">
        <v>921</v>
      </c>
      <c r="C127" t="s">
        <v>922</v>
      </c>
      <c r="D127" s="3">
        <f t="shared" si="10"/>
        <v>146</v>
      </c>
      <c r="E127" s="40"/>
      <c r="G127" s="8" t="s">
        <v>1478</v>
      </c>
      <c r="I127" t="s">
        <v>91</v>
      </c>
      <c r="J127" t="s">
        <v>91</v>
      </c>
      <c r="K127">
        <v>220</v>
      </c>
      <c r="L127">
        <v>220</v>
      </c>
      <c r="M127">
        <v>220</v>
      </c>
      <c r="O127" s="62" t="s">
        <v>565</v>
      </c>
      <c r="Q127" s="3">
        <f>IF(AND(P127&lt;&gt;"",ISNUMBER(P127),NOT(ISNA(P127))),P127,IF(R127&lt;&gt;"",VLOOKUP(R127,'ESO zone constants'!$D$5:$H$10003,5,FALSE),""))</f>
        <v>888</v>
      </c>
      <c r="R127" t="str">
        <f>IF(AND(O127&lt;&gt;"",NOT(ISERROR(O127))),O127,
IF(AND(P127&lt;&gt;"",ISNUMBER(P127),P127&gt;0,NOT(ISNA(P127))),VLOOKUP(P127,'ESO zone constants'!$A$5:$D$10001,4,FALSE),
IF(AND(K127&lt;&gt;"",K127&gt;0,NOT(ISERROR(K127))),VLOOKUP(K127,'ESO dumped WayshrineInfo'!$K$3:$N$9996,4,FALSE),"")))</f>
        <v>Craglorn</v>
      </c>
      <c r="T127" s="19" t="str">
        <f>IF(AND(S127&lt;&gt;"",NOT(ISERROR(S127))),S127,IF(Q127&lt;&gt;"",IF(NOT(ISERROR(VLOOKUP(Q127,'ESO Dungeon constants'!$D$3:$H$9999,5,FALSE))),VLOOKUP(Q127,'ESO Dungeon constants'!$D$3:$I$9999,6,FALSE),VLOOKUP(Q127,'ESO zone constants'!$H$3:$K$9989,4,FALSE)),""))</f>
        <v>DLC_BASE_GAME</v>
      </c>
      <c r="U127" s="3" t="str">
        <f>IF(T127&lt;&gt;"",VLOOKUP(T127,'LibSets constants'!$B$4:$C$1012,2,FALSE),"")</f>
        <v>Included in base game</v>
      </c>
      <c r="V127" s="33" t="s">
        <v>1556</v>
      </c>
      <c r="Y127" s="62"/>
      <c r="Z127" s="3">
        <f>IF(AND(G127&lt;&gt;"LIBSETS_SETTYPE_BATTLEGROUND",G127&lt;&gt;"LIBSETS_SETTYPE_SPECIAL"),
IF(AND(Y127&lt;&gt;"",ISNUMBER(Y127),NOT(ISNA(Y127))),Y127,
   IF(AND(L127&lt;&gt;"",ISNUMBER(L127),L127&gt;0,NOT(ISNA(L127))),VLOOKUP(L127,'ESO dumped WayshrineInfo'!$K$3:$L$9996,2,FALSE),"")
),"")</f>
        <v>888</v>
      </c>
      <c r="AA127" t="str">
        <f>IF(AND(Z127&lt;&gt;"",ISNUMBER(Z127),NOT(ISNA(Z127))),VLOOKUP(Z127,'ESO zone constants'!$A$5:$D$10001,4,FALSE),"")</f>
        <v>Craglorn</v>
      </c>
      <c r="AB127" s="33" t="s">
        <v>1557</v>
      </c>
      <c r="AC127" s="41"/>
      <c r="AD127" s="105"/>
      <c r="AE127" s="41"/>
      <c r="AF127" s="3">
        <f>IF(AND(G127&lt;&gt;"LIBSETS_SETTYPE_BATTLEGROUND",G127&lt;&gt;"LIBSETS_SETTYPE_SPECIAL"),
IF(AND(AE127&lt;&gt;"",ISNUMBER(AE127),NOT(ISNA(AE127))),AE127,
   IF(AND(M127&lt;&gt;"",ISNUMBER(M127),M127&gt;0,NOT(ISNA(M127))),VLOOKUP(M127,'ESO dumped WayshrineInfo'!$K$3:$L$9996,2,FALSE),"")
),"")</f>
        <v>888</v>
      </c>
      <c r="AG127" t="str">
        <f>IF(AND(AF127&lt;&gt;"",ISNUMBER(AF127),NOT(ISNA(AF127))),VLOOKUP(AF127,'ESO zone constants'!$A$5:$D$10001,4,FALSE),"")</f>
        <v>Craglorn</v>
      </c>
      <c r="AH127" s="42" t="s">
        <v>1558</v>
      </c>
      <c r="AI127" s="41"/>
      <c r="AJ127" s="41"/>
      <c r="AK127" s="3">
        <f>IF(AND(G127&lt;&gt;"LIBSETS_SETTYPE_BATTLEGROUND",G127&lt;&gt;"LIBSETS_SETTYPE_SPECIAL"),IF(AL127&lt;&gt;"",VLOOKUP(AL127,'ESO zone constants'!$D$5:$H$4955,5,FALSE),""),"")</f>
        <v>888</v>
      </c>
      <c r="AL127" t="s">
        <v>565</v>
      </c>
      <c r="AM127" s="33" t="s">
        <v>1559</v>
      </c>
      <c r="AN127" s="41"/>
      <c r="AO127" s="41"/>
      <c r="AP127" s="3" t="str">
        <f>IF(AND(G127&lt;&gt;"LIBSETS_SETTYPE_BATTLEGROUND",G127&lt;&gt;"LIBSETS_SETTYPE_SPECIAL"),IF(AQ127&lt;&gt;"",VLOOKUP(AQ127,'ESO zone constants'!$D$5:$H$4955,5,FALSE),""),"")</f>
        <v/>
      </c>
      <c r="AS127" s="41"/>
      <c r="AT127" s="41"/>
      <c r="AU127" s="3" t="str">
        <f>IF(AND(G127&lt;&gt;"LIBSETS_SETTYPE_BATTLEGROUND",G127&lt;&gt;"LIBSETS_SETTYPE_SPECIAL"),IF(AV127&lt;&gt;"",VLOOKUP(AV127,'ESO zone constants'!$D$5:$H$4955,5,FALSE),""),"")</f>
        <v/>
      </c>
      <c r="AX127" s="41"/>
      <c r="AY127" s="41"/>
      <c r="AZ127" s="79" t="s">
        <v>2659</v>
      </c>
      <c r="BA127" s="79"/>
      <c r="BB127" s="79"/>
      <c r="BC127" s="79"/>
      <c r="BD127" s="21" t="str">
        <f t="shared" si="12"/>
        <v>[146] = {wayshrines={220,220,220,}, dlcId=DLC_BASE_GAME</v>
      </c>
      <c r="BE127" s="21" t="str">
        <f t="shared" si="13"/>
        <v>, zoneIds={888,888,888,888}, veteran=false</v>
      </c>
      <c r="BF127" s="21" t="str">
        <f t="shared" si="11"/>
        <v>, setType=LIBSETS_SETTYPE_OVERLAND</v>
      </c>
      <c r="BG127" s="21" t="str">
        <f t="shared" si="14"/>
        <v>, isProcSetAllowedInPvP=1, dropMechanic={LIBSETS_DROP_MECHANIC_OVERLAND_BOSS_DELVE,LIBSETS_DROP_MECHANIC_OVERLAND_WORLDBOSS,LIBSETS_DROP_MECHANIC_OVERLAND_BOSS_PUBLIC_DUNGEON,LIBSETS_DROP_MECHANIC_OVERLAND_CHEST}</v>
      </c>
      <c r="BH127" s="21" t="str">
        <f t="shared" si="15"/>
        <v>}, --Way of Air / Weg der Luft   [Craglorn, Craglorn, Craglorn, Craglorn]</v>
      </c>
    </row>
    <row r="128" spans="1:60" ht="15.75" x14ac:dyDescent="0.25">
      <c r="A128" s="12">
        <v>147</v>
      </c>
      <c r="B128" t="s">
        <v>923</v>
      </c>
      <c r="C128" t="s">
        <v>924</v>
      </c>
      <c r="D128" s="3">
        <f t="shared" si="10"/>
        <v>147</v>
      </c>
      <c r="E128" s="40"/>
      <c r="G128" s="8" t="s">
        <v>1478</v>
      </c>
      <c r="I128" t="s">
        <v>91</v>
      </c>
      <c r="J128" t="s">
        <v>91</v>
      </c>
      <c r="K128">
        <v>220</v>
      </c>
      <c r="L128">
        <v>220</v>
      </c>
      <c r="M128">
        <v>220</v>
      </c>
      <c r="O128" s="62" t="s">
        <v>565</v>
      </c>
      <c r="Q128" s="3">
        <f>IF(AND(P128&lt;&gt;"",ISNUMBER(P128),NOT(ISNA(P128))),P128,IF(R128&lt;&gt;"",VLOOKUP(R128,'ESO zone constants'!$D$5:$H$10003,5,FALSE),""))</f>
        <v>888</v>
      </c>
      <c r="R128" t="str">
        <f>IF(AND(O128&lt;&gt;"",NOT(ISERROR(O128))),O128,
IF(AND(P128&lt;&gt;"",ISNUMBER(P128),P128&gt;0,NOT(ISNA(P128))),VLOOKUP(P128,'ESO zone constants'!$A$5:$D$10001,4,FALSE),
IF(AND(K128&lt;&gt;"",K128&gt;0,NOT(ISERROR(K128))),VLOOKUP(K128,'ESO dumped WayshrineInfo'!$K$3:$N$9996,4,FALSE),"")))</f>
        <v>Craglorn</v>
      </c>
      <c r="T128" s="19" t="str">
        <f>IF(AND(S128&lt;&gt;"",NOT(ISERROR(S128))),S128,IF(Q128&lt;&gt;"",IF(NOT(ISERROR(VLOOKUP(Q128,'ESO Dungeon constants'!$D$3:$H$9999,5,FALSE))),VLOOKUP(Q128,'ESO Dungeon constants'!$D$3:$I$9999,6,FALSE),VLOOKUP(Q128,'ESO zone constants'!$H$3:$K$9989,4,FALSE)),""))</f>
        <v>DLC_BASE_GAME</v>
      </c>
      <c r="U128" s="3" t="str">
        <f>IF(T128&lt;&gt;"",VLOOKUP(T128,'LibSets constants'!$B$4:$C$1012,2,FALSE),"")</f>
        <v>Included in base game</v>
      </c>
      <c r="V128" s="33" t="s">
        <v>1556</v>
      </c>
      <c r="Y128" s="62"/>
      <c r="Z128" s="3">
        <f>IF(AND(G128&lt;&gt;"LIBSETS_SETTYPE_BATTLEGROUND",G128&lt;&gt;"LIBSETS_SETTYPE_SPECIAL"),
IF(AND(Y128&lt;&gt;"",ISNUMBER(Y128),NOT(ISNA(Y128))),Y128,
   IF(AND(L128&lt;&gt;"",ISNUMBER(L128),L128&gt;0,NOT(ISNA(L128))),VLOOKUP(L128,'ESO dumped WayshrineInfo'!$K$3:$L$9996,2,FALSE),"")
),"")</f>
        <v>888</v>
      </c>
      <c r="AA128" t="str">
        <f>IF(AND(Z128&lt;&gt;"",ISNUMBER(Z128),NOT(ISNA(Z128))),VLOOKUP(Z128,'ESO zone constants'!$A$5:$D$10001,4,FALSE),"")</f>
        <v>Craglorn</v>
      </c>
      <c r="AB128" s="33" t="s">
        <v>1557</v>
      </c>
      <c r="AC128" s="41"/>
      <c r="AD128" s="105"/>
      <c r="AE128" s="41"/>
      <c r="AF128" s="3">
        <f>IF(AND(G128&lt;&gt;"LIBSETS_SETTYPE_BATTLEGROUND",G128&lt;&gt;"LIBSETS_SETTYPE_SPECIAL"),
IF(AND(AE128&lt;&gt;"",ISNUMBER(AE128),NOT(ISNA(AE128))),AE128,
   IF(AND(M128&lt;&gt;"",ISNUMBER(M128),M128&gt;0,NOT(ISNA(M128))),VLOOKUP(M128,'ESO dumped WayshrineInfo'!$K$3:$L$9996,2,FALSE),"")
),"")</f>
        <v>888</v>
      </c>
      <c r="AG128" t="str">
        <f>IF(AND(AF128&lt;&gt;"",ISNUMBER(AF128),NOT(ISNA(AF128))),VLOOKUP(AF128,'ESO zone constants'!$A$5:$D$10001,4,FALSE),"")</f>
        <v>Craglorn</v>
      </c>
      <c r="AH128" s="42" t="s">
        <v>1558</v>
      </c>
      <c r="AI128" s="41"/>
      <c r="AJ128" s="41"/>
      <c r="AK128" s="3">
        <f>IF(AND(G128&lt;&gt;"LIBSETS_SETTYPE_BATTLEGROUND",G128&lt;&gt;"LIBSETS_SETTYPE_SPECIAL"),IF(AL128&lt;&gt;"",VLOOKUP(AL128,'ESO zone constants'!$D$5:$H$4955,5,FALSE),""),"")</f>
        <v>888</v>
      </c>
      <c r="AL128" t="s">
        <v>565</v>
      </c>
      <c r="AM128" s="33" t="s">
        <v>1559</v>
      </c>
      <c r="AN128" s="41"/>
      <c r="AO128" s="41"/>
      <c r="AP128" s="3" t="str">
        <f>IF(AND(G128&lt;&gt;"LIBSETS_SETTYPE_BATTLEGROUND",G128&lt;&gt;"LIBSETS_SETTYPE_SPECIAL"),IF(AQ128&lt;&gt;"",VLOOKUP(AQ128,'ESO zone constants'!$D$5:$H$4955,5,FALSE),""),"")</f>
        <v/>
      </c>
      <c r="AS128" s="41"/>
      <c r="AT128" s="41"/>
      <c r="AU128" s="3" t="str">
        <f>IF(AND(G128&lt;&gt;"LIBSETS_SETTYPE_BATTLEGROUND",G128&lt;&gt;"LIBSETS_SETTYPE_SPECIAL"),IF(AV128&lt;&gt;"",VLOOKUP(AV128,'ESO zone constants'!$D$5:$H$4955,5,FALSE),""),"")</f>
        <v/>
      </c>
      <c r="AX128" s="41"/>
      <c r="AY128" s="41"/>
      <c r="AZ128" s="79" t="s">
        <v>2658</v>
      </c>
      <c r="BA128" s="79"/>
      <c r="BB128" s="79"/>
      <c r="BC128" s="79"/>
      <c r="BD128" s="21" t="str">
        <f t="shared" si="12"/>
        <v>[147] = {wayshrines={220,220,220,}, dlcId=DLC_BASE_GAME</v>
      </c>
      <c r="BE128" s="21" t="str">
        <f t="shared" si="13"/>
        <v>, zoneIds={888,888,888,888}, veteran=false</v>
      </c>
      <c r="BF128" s="21" t="str">
        <f t="shared" si="11"/>
        <v>, setType=LIBSETS_SETTYPE_OVERLAND</v>
      </c>
      <c r="BG128" s="21" t="str">
        <f t="shared" si="14"/>
        <v>, dropMechanic={LIBSETS_DROP_MECHANIC_OVERLAND_BOSS_DELVE,LIBSETS_DROP_MECHANIC_OVERLAND_WORLDBOSS,LIBSETS_DROP_MECHANIC_OVERLAND_BOSS_PUBLIC_DUNGEON,LIBSETS_DROP_MECHANIC_OVERLAND_CHEST}</v>
      </c>
      <c r="BH128" s="21" t="str">
        <f t="shared" si="15"/>
        <v>}, --Way of Martial Knowledge / Weg der Kampfkunst   [Craglorn, Craglorn, Craglorn, Craglorn]</v>
      </c>
    </row>
    <row r="129" spans="1:60" ht="15.75" x14ac:dyDescent="0.25">
      <c r="A129" s="5">
        <v>148</v>
      </c>
      <c r="B129" t="s">
        <v>925</v>
      </c>
      <c r="C129" t="s">
        <v>926</v>
      </c>
      <c r="D129" s="3">
        <f t="shared" si="10"/>
        <v>148</v>
      </c>
      <c r="G129" s="8" t="s">
        <v>1472</v>
      </c>
      <c r="I129" t="s">
        <v>91</v>
      </c>
      <c r="J129" t="s">
        <v>91</v>
      </c>
      <c r="K129">
        <v>217</v>
      </c>
      <c r="L129">
        <v>217</v>
      </c>
      <c r="M129">
        <v>217</v>
      </c>
      <c r="N129">
        <v>8</v>
      </c>
      <c r="Q129" s="3">
        <f>IF(AND(P129&lt;&gt;"",ISNUMBER(P129),NOT(ISNA(P129))),P129,IF(R129&lt;&gt;"",VLOOKUP(R129,'ESO zone constants'!$D$5:$H$10003,5,FALSE),""))</f>
        <v>888</v>
      </c>
      <c r="R129" t="str">
        <f>IF(AND(O129&lt;&gt;"",NOT(ISERROR(O129))),O129,
IF(AND(P129&lt;&gt;"",ISNUMBER(P129),P129&gt;0,NOT(ISNA(P129))),VLOOKUP(P129,'ESO zone constants'!$A$5:$D$10001,4,FALSE),
IF(AND(K129&lt;&gt;"",K129&gt;0,NOT(ISERROR(K129))),VLOOKUP(K129,'ESO dumped WayshrineInfo'!$K$3:$N$9996,4,FALSE),"")))</f>
        <v>Craglorn</v>
      </c>
      <c r="T129" s="19" t="str">
        <f>IF(AND(S129&lt;&gt;"",NOT(ISERROR(S129))),S129,IF(Q129&lt;&gt;"",IF(NOT(ISERROR(VLOOKUP(Q129,'ESO Dungeon constants'!$D$3:$H$9999,5,FALSE))),VLOOKUP(Q129,'ESO Dungeon constants'!$D$3:$I$9999,6,FALSE),VLOOKUP(Q129,'ESO zone constants'!$H$3:$K$9989,4,FALSE)),""))</f>
        <v>DLC_BASE_GAME</v>
      </c>
      <c r="U129" s="3" t="str">
        <f>IF(T129&lt;&gt;"",VLOOKUP(T129,'LibSets constants'!$B$4:$C$1012,2,FALSE),"")</f>
        <v>Included in base game</v>
      </c>
      <c r="V129" s="33" t="s">
        <v>3335</v>
      </c>
      <c r="Y129" s="62"/>
      <c r="Z129" s="3">
        <f>IF(AND(G129&lt;&gt;"LIBSETS_SETTYPE_BATTLEGROUND",G129&lt;&gt;"LIBSETS_SETTYPE_SPECIAL"),
IF(AND(Y129&lt;&gt;"",ISNUMBER(Y129),NOT(ISNA(Y129))),Y129,
   IF(AND(L129&lt;&gt;"",ISNUMBER(L129),L129&gt;0,NOT(ISNA(L129))),VLOOKUP(L129,'ESO dumped WayshrineInfo'!$K$3:$L$9996,2,FALSE),"")
),"")</f>
        <v>888</v>
      </c>
      <c r="AA129" t="str">
        <f>IF(AND(Z129&lt;&gt;"",ISNUMBER(Z129),NOT(ISNA(Z129))),VLOOKUP(Z129,'ESO zone constants'!$A$5:$D$10001,4,FALSE),"")</f>
        <v>Craglorn</v>
      </c>
      <c r="AB129" s="33" t="s">
        <v>3335</v>
      </c>
      <c r="AC129" s="41"/>
      <c r="AD129" s="105"/>
      <c r="AE129" s="41"/>
      <c r="AF129" s="3">
        <f>IF(AND(G129&lt;&gt;"LIBSETS_SETTYPE_BATTLEGROUND",G129&lt;&gt;"LIBSETS_SETTYPE_SPECIAL"),
IF(AND(AE129&lt;&gt;"",ISNUMBER(AE129),NOT(ISNA(AE129))),AE129,
   IF(AND(M129&lt;&gt;"",ISNUMBER(M129),M129&gt;0,NOT(ISNA(M129))),VLOOKUP(M129,'ESO dumped WayshrineInfo'!$K$3:$L$9996,2,FALSE),"")
),"")</f>
        <v>888</v>
      </c>
      <c r="AG129" t="str">
        <f>IF(AND(AF129&lt;&gt;"",ISNUMBER(AF129),NOT(ISNA(AF129))),VLOOKUP(AF129,'ESO zone constants'!$A$5:$D$10001,4,FALSE),"")</f>
        <v>Craglorn</v>
      </c>
      <c r="AH129" s="42"/>
      <c r="AI129" s="41"/>
      <c r="AJ129" s="41"/>
      <c r="AK129" s="3" t="str">
        <f>IF(AND(G129&lt;&gt;"LIBSETS_SETTYPE_BATTLEGROUND",G129&lt;&gt;"LIBSETS_SETTYPE_SPECIAL"),IF(AL129&lt;&gt;"",VLOOKUP(AL129,'ESO zone constants'!$D$5:$H$4955,5,FALSE),""),"")</f>
        <v/>
      </c>
      <c r="AN129" s="41"/>
      <c r="AO129" s="41"/>
      <c r="AP129" s="3" t="str">
        <f>IF(AND(G129&lt;&gt;"LIBSETS_SETTYPE_BATTLEGROUND",G129&lt;&gt;"LIBSETS_SETTYPE_SPECIAL"),IF(AQ129&lt;&gt;"",VLOOKUP(AQ129,'ESO zone constants'!$D$5:$H$4955,5,FALSE),""),"")</f>
        <v/>
      </c>
      <c r="AS129" s="41"/>
      <c r="AT129" s="41"/>
      <c r="AU129" s="3" t="str">
        <f>IF(AND(G129&lt;&gt;"LIBSETS_SETTYPE_BATTLEGROUND",G129&lt;&gt;"LIBSETS_SETTYPE_SPECIAL"),IF(AV129&lt;&gt;"",VLOOKUP(AV129,'ESO zone constants'!$D$5:$H$4955,5,FALSE),""),"")</f>
        <v/>
      </c>
      <c r="AX129" s="41"/>
      <c r="AY129" s="41"/>
      <c r="AZ129" s="79" t="s">
        <v>2659</v>
      </c>
      <c r="BA129" s="79"/>
      <c r="BB129" s="79"/>
      <c r="BC129" s="79"/>
      <c r="BD129" s="21" t="str">
        <f t="shared" si="12"/>
        <v>[148] = {wayshrines={217,217,217,}, traitsNeeded=8, dlcId=DLC_BASE_GAME</v>
      </c>
      <c r="BE129" s="21" t="str">
        <f t="shared" si="13"/>
        <v>, zoneIds={888,888,888}, veteran=false</v>
      </c>
      <c r="BF129" s="21" t="str">
        <f t="shared" si="11"/>
        <v>, setType=LIBSETS_SETTYPE_CRAFTED</v>
      </c>
      <c r="BG129" s="21" t="str">
        <f t="shared" si="14"/>
        <v>, isProcSetAllowedInPvP=1, dropMechanic={LIBSETS_DROP_MECHANIC_CRAFTED,LIBSETS_DROP_MECHANIC_CRAFTED}</v>
      </c>
      <c r="BH129" s="21" t="str">
        <f t="shared" si="15"/>
        <v>}, --Way of the Arena / Weg der Arena   [Craglorn, Craglorn, Craglorn]</v>
      </c>
    </row>
    <row r="130" spans="1:60" ht="15.75" x14ac:dyDescent="0.25">
      <c r="A130" s="12">
        <v>155</v>
      </c>
      <c r="B130" t="s">
        <v>927</v>
      </c>
      <c r="C130" t="s">
        <v>928</v>
      </c>
      <c r="D130" s="3">
        <f t="shared" si="10"/>
        <v>155</v>
      </c>
      <c r="G130" s="8" t="s">
        <v>1475</v>
      </c>
      <c r="I130" t="s">
        <v>91</v>
      </c>
      <c r="J130" t="s">
        <v>91</v>
      </c>
      <c r="K130">
        <v>191</v>
      </c>
      <c r="L130">
        <v>191</v>
      </c>
      <c r="M130">
        <v>191</v>
      </c>
      <c r="O130" s="62" t="s">
        <v>43</v>
      </c>
      <c r="Q130" s="3">
        <f>IF(AND(P130&lt;&gt;"",ISNUMBER(P130),NOT(ISNA(P130))),P130,IF(R130&lt;&gt;"",VLOOKUP(R130,'ESO zone constants'!$D$5:$H$10003,5,FALSE),""))</f>
        <v>126</v>
      </c>
      <c r="R130" t="str">
        <f>IF(AND(O130&lt;&gt;"",NOT(ISERROR(O130))),O130,
IF(AND(P130&lt;&gt;"",ISNUMBER(P130),P130&gt;0,NOT(ISNA(P130))),VLOOKUP(P130,'ESO zone constants'!$A$5:$D$10001,4,FALSE),
IF(AND(K130&lt;&gt;"",K130&gt;0,NOT(ISERROR(K130))),VLOOKUP(K130,'ESO dumped WayshrineInfo'!$K$3:$N$9996,4,FALSE),"")))</f>
        <v>Elden Hollow I</v>
      </c>
      <c r="T130" s="19" t="str">
        <f>IF(AND(S130&lt;&gt;"",NOT(ISERROR(S130))),S130,IF(Q130&lt;&gt;"",IF(NOT(ISERROR(VLOOKUP(Q130,'ESO Dungeon constants'!$D$3:$H$9999,5,FALSE))),VLOOKUP(Q130,'ESO Dungeon constants'!$D$3:$I$9999,6,FALSE),VLOOKUP(Q130,'ESO zone constants'!$H$3:$K$9989,4,FALSE)),""))</f>
        <v>DLC_BASE_GAME</v>
      </c>
      <c r="U130" s="3" t="str">
        <f>IF(T130&lt;&gt;"",VLOOKUP(T130,'LibSets constants'!$B$4:$C$1012,2,FALSE),"")</f>
        <v>Included in base game</v>
      </c>
      <c r="V130" s="33" t="s">
        <v>3332</v>
      </c>
      <c r="Y130" s="62">
        <v>931</v>
      </c>
      <c r="Z130" s="3">
        <f>IF(AND(G130&lt;&gt;"LIBSETS_SETTYPE_BATTLEGROUND",G130&lt;&gt;"LIBSETS_SETTYPE_SPECIAL"),
IF(AND(Y130&lt;&gt;"",ISNUMBER(Y130),NOT(ISNA(Y130))),Y130,
   IF(AND(L130&lt;&gt;"",ISNUMBER(L130),L130&gt;0,NOT(ISNA(L130))),VLOOKUP(L130,'ESO dumped WayshrineInfo'!$K$3:$L$9996,2,FALSE),"")
),"")</f>
        <v>931</v>
      </c>
      <c r="AA130" t="str">
        <f>IF(AND(Z130&lt;&gt;"",ISNUMBER(Z130),NOT(ISNA(Z130))),VLOOKUP(Z130,'ESO zone constants'!$A$5:$D$10001,4,FALSE),"")</f>
        <v>Elden Hollow II</v>
      </c>
      <c r="AB130" s="33" t="s">
        <v>3332</v>
      </c>
      <c r="AC130" s="41"/>
      <c r="AD130" s="105"/>
      <c r="AE130" s="41"/>
      <c r="AF130" s="3">
        <f>IF(AND(G130&lt;&gt;"LIBSETS_SETTYPE_BATTLEGROUND",G130&lt;&gt;"LIBSETS_SETTYPE_SPECIAL"),
IF(AND(AE130&lt;&gt;"",ISNUMBER(AE130),NOT(ISNA(AE130))),AE130,
   IF(AND(M130&lt;&gt;"",ISNUMBER(M130),M130&gt;0,NOT(ISNA(M130))),VLOOKUP(M130,'ESO dumped WayshrineInfo'!$K$3:$L$9996,2,FALSE),"")
),"")</f>
        <v>383</v>
      </c>
      <c r="AG130" t="str">
        <f>IF(AND(AF130&lt;&gt;"",ISNUMBER(AF130),NOT(ISNA(AF130))),VLOOKUP(AF130,'ESO zone constants'!$A$5:$D$10001,4,FALSE),"")</f>
        <v>Grahtwood</v>
      </c>
      <c r="AH130" s="90" t="s">
        <v>3332</v>
      </c>
      <c r="AI130" s="41"/>
      <c r="AJ130" s="41"/>
      <c r="AK130" s="3" t="str">
        <f>IF(AND(G130&lt;&gt;"LIBSETS_SETTYPE_BATTLEGROUND",G130&lt;&gt;"LIBSETS_SETTYPE_SPECIAL"),IF(AL130&lt;&gt;"",VLOOKUP(AL130,'ESO zone constants'!$D$5:$H$4955,5,FALSE),""),"")</f>
        <v/>
      </c>
      <c r="AN130" s="41"/>
      <c r="AO130" s="41"/>
      <c r="AP130" s="3" t="str">
        <f>IF(AND(G130&lt;&gt;"LIBSETS_SETTYPE_BATTLEGROUND",G130&lt;&gt;"LIBSETS_SETTYPE_SPECIAL"),IF(AQ130&lt;&gt;"",VLOOKUP(AQ130,'ESO zone constants'!$D$5:$H$4955,5,FALSE),""),"")</f>
        <v/>
      </c>
      <c r="AS130" s="41"/>
      <c r="AT130" s="41"/>
      <c r="AU130" s="3" t="str">
        <f>IF(AND(G130&lt;&gt;"LIBSETS_SETTYPE_BATTLEGROUND",G130&lt;&gt;"LIBSETS_SETTYPE_SPECIAL"),IF(AV130&lt;&gt;"",VLOOKUP(AV130,'ESO zone constants'!$D$5:$H$4955,5,FALSE),""),"")</f>
        <v/>
      </c>
      <c r="AX130" s="41"/>
      <c r="AY130" s="41"/>
      <c r="AZ130" s="79" t="s">
        <v>2658</v>
      </c>
      <c r="BA130" s="79"/>
      <c r="BB130" s="79"/>
      <c r="BC130" s="79"/>
      <c r="BD130" s="21" t="str">
        <f t="shared" si="12"/>
        <v>[155] = {wayshrines={191,191,191,}, dlcId=DLC_BASE_GAME</v>
      </c>
      <c r="BE130" s="21" t="str">
        <f t="shared" si="13"/>
        <v>, zoneIds={126,931,383}, veteran=false</v>
      </c>
      <c r="BF130" s="21" t="str">
        <f t="shared" si="11"/>
        <v>, setType=LIBSETS_SETTYPE_DUNGEON</v>
      </c>
      <c r="BG130" s="21" t="str">
        <f t="shared" si="14"/>
        <v>, dropMechanic={LIBSETS_DROP_MECHANIC_GROUP_DUNGEON_BOSS,LIBSETS_DROP_MECHANIC_GROUP_DUNGEON_BOSS,LIBSETS_DROP_MECHANIC_GROUP_DUNGEON_BOSS}</v>
      </c>
      <c r="BH130" s="21" t="str">
        <f t="shared" si="15"/>
        <v>}, --Undaunted Bastion / Unerschrockenen-Bastion   [Elden Hollow I, Elden Hollow II, Grahtwood]</v>
      </c>
    </row>
    <row r="131" spans="1:60" ht="15.75" x14ac:dyDescent="0.25">
      <c r="A131" s="12">
        <v>156</v>
      </c>
      <c r="B131" t="s">
        <v>929</v>
      </c>
      <c r="C131" t="s">
        <v>930</v>
      </c>
      <c r="D131" s="3">
        <f t="shared" ref="D131:D194" si="16">A131</f>
        <v>156</v>
      </c>
      <c r="G131" s="8" t="s">
        <v>1475</v>
      </c>
      <c r="I131" t="s">
        <v>91</v>
      </c>
      <c r="J131" t="s">
        <v>91</v>
      </c>
      <c r="K131">
        <v>192</v>
      </c>
      <c r="L131">
        <v>192</v>
      </c>
      <c r="M131">
        <v>192</v>
      </c>
      <c r="O131" s="62" t="s">
        <v>60</v>
      </c>
      <c r="Q131" s="3">
        <f>IF(AND(P131&lt;&gt;"",ISNUMBER(P131),NOT(ISNA(P131))),P131,IF(R131&lt;&gt;"",VLOOKUP(R131,'ESO zone constants'!$D$5:$H$10003,5,FALSE),""))</f>
        <v>148</v>
      </c>
      <c r="R131" t="str">
        <f>IF(AND(O131&lt;&gt;"",NOT(ISERROR(O131))),O131,
IF(AND(P131&lt;&gt;"",ISNUMBER(P131),P131&gt;0,NOT(ISNA(P131))),VLOOKUP(P131,'ESO zone constants'!$A$5:$D$10001,4,FALSE),
IF(AND(K131&lt;&gt;"",K131&gt;0,NOT(ISERROR(K131))),VLOOKUP(K131,'ESO dumped WayshrineInfo'!$K$3:$N$9996,4,FALSE),"")))</f>
        <v>Arx Corinium</v>
      </c>
      <c r="T131" s="19" t="str">
        <f>IF(AND(S131&lt;&gt;"",NOT(ISERROR(S131))),S131,IF(Q131&lt;&gt;"",IF(NOT(ISERROR(VLOOKUP(Q131,'ESO Dungeon constants'!$D$3:$H$9999,5,FALSE))),VLOOKUP(Q131,'ESO Dungeon constants'!$D$3:$I$9999,6,FALSE),VLOOKUP(Q131,'ESO zone constants'!$H$3:$K$9989,4,FALSE)),""))</f>
        <v>DLC_BASE_GAME</v>
      </c>
      <c r="U131" s="3" t="str">
        <f>IF(T131&lt;&gt;"",VLOOKUP(T131,'LibSets constants'!$B$4:$C$1012,2,FALSE),"")</f>
        <v>Included in base game</v>
      </c>
      <c r="V131" s="33" t="s">
        <v>3332</v>
      </c>
      <c r="Y131" s="62"/>
      <c r="Z131" s="3">
        <f>IF(AND(G131&lt;&gt;"LIBSETS_SETTYPE_BATTLEGROUND",G131&lt;&gt;"LIBSETS_SETTYPE_SPECIAL"),
IF(AND(Y131&lt;&gt;"",ISNUMBER(Y131),NOT(ISNA(Y131))),Y131,
   IF(AND(L131&lt;&gt;"",ISNUMBER(L131),L131&gt;0,NOT(ISNA(L131))),VLOOKUP(L131,'ESO dumped WayshrineInfo'!$K$3:$L$9996,2,FALSE),"")
),"")</f>
        <v>117</v>
      </c>
      <c r="AA131" t="str">
        <f>IF(AND(Z131&lt;&gt;"",ISNUMBER(Z131),NOT(ISNA(Z131))),VLOOKUP(Z131,'ESO zone constants'!$A$5:$D$10001,4,FALSE),"")</f>
        <v>Shadowfen</v>
      </c>
      <c r="AB131" s="33" t="s">
        <v>3332</v>
      </c>
      <c r="AC131" s="41"/>
      <c r="AD131" s="105"/>
      <c r="AE131" s="41"/>
      <c r="AF131" s="3">
        <f>IF(AND(G131&lt;&gt;"LIBSETS_SETTYPE_BATTLEGROUND",G131&lt;&gt;"LIBSETS_SETTYPE_SPECIAL"),
IF(AND(AE131&lt;&gt;"",ISNUMBER(AE131),NOT(ISNA(AE131))),AE131,
   IF(AND(M131&lt;&gt;"",ISNUMBER(M131),M131&gt;0,NOT(ISNA(M131))),VLOOKUP(M131,'ESO dumped WayshrineInfo'!$K$3:$L$9996,2,FALSE),"")
),"")</f>
        <v>117</v>
      </c>
      <c r="AG131" t="str">
        <f>IF(AND(AF131&lt;&gt;"",ISNUMBER(AF131),NOT(ISNA(AF131))),VLOOKUP(AF131,'ESO zone constants'!$A$5:$D$10001,4,FALSE),"")</f>
        <v>Shadowfen</v>
      </c>
      <c r="AH131" s="42"/>
      <c r="AI131" s="41"/>
      <c r="AJ131" s="41"/>
      <c r="AK131" s="3" t="str">
        <f>IF(AND(G131&lt;&gt;"LIBSETS_SETTYPE_BATTLEGROUND",G131&lt;&gt;"LIBSETS_SETTYPE_SPECIAL"),IF(AL131&lt;&gt;"",VLOOKUP(AL131,'ESO zone constants'!$D$5:$H$4955,5,FALSE),""),"")</f>
        <v/>
      </c>
      <c r="AN131" s="41"/>
      <c r="AO131" s="41"/>
      <c r="AP131" s="3" t="str">
        <f>IF(AND(G131&lt;&gt;"LIBSETS_SETTYPE_BATTLEGROUND",G131&lt;&gt;"LIBSETS_SETTYPE_SPECIAL"),IF(AQ131&lt;&gt;"",VLOOKUP(AQ131,'ESO zone constants'!$D$5:$H$4955,5,FALSE),""),"")</f>
        <v/>
      </c>
      <c r="AS131" s="41"/>
      <c r="AT131" s="41"/>
      <c r="AU131" s="3" t="str">
        <f>IF(AND(G131&lt;&gt;"LIBSETS_SETTYPE_BATTLEGROUND",G131&lt;&gt;"LIBSETS_SETTYPE_SPECIAL"),IF(AV131&lt;&gt;"",VLOOKUP(AV131,'ESO zone constants'!$D$5:$H$4955,5,FALSE),""),"")</f>
        <v/>
      </c>
      <c r="AX131" s="41"/>
      <c r="AY131" s="41"/>
      <c r="AZ131" s="79" t="s">
        <v>2658</v>
      </c>
      <c r="BA131" s="79"/>
      <c r="BB131" s="79"/>
      <c r="BC131" s="79"/>
      <c r="BD131" s="21" t="str">
        <f t="shared" si="12"/>
        <v>[156] = {wayshrines={192,192,192,}, dlcId=DLC_BASE_GAME</v>
      </c>
      <c r="BE131" s="21" t="str">
        <f t="shared" si="13"/>
        <v>, zoneIds={148,117,117}, veteran=false</v>
      </c>
      <c r="BF131" s="21" t="str">
        <f t="shared" ref="BF131:BF194" si="17">IF(A131&lt;&gt;"",IF(F131&lt;&gt;"Not in the game (anymore)",IF(A131&lt;&gt;"",", setType="&amp;G131,"")&amp;IF(G131="LIBSETS_SETTYPE_CLASS",", classId="&amp;BC131,"")&amp;IF(J131="true",", multiTrialSet=true",""),"")
&amp; IF(AND(H131&lt;&gt;"",ISNUMBER(H131)),", undauntedChestId=" &amp; H131,""),"")</f>
        <v>, setType=LIBSETS_SETTYPE_DUNGEON</v>
      </c>
      <c r="BG131" s="21" t="str">
        <f t="shared" si="14"/>
        <v>, dropMechanic={LIBSETS_DROP_MECHANIC_GROUP_DUNGEON_BOSS,LIBSETS_DROP_MECHANIC_GROUP_DUNGEON_BOSS}</v>
      </c>
      <c r="BH131" s="21" t="str">
        <f t="shared" si="15"/>
        <v>}, --Undaunted Infiltrator / Unerschrockener Infiltrator   [Arx Corinium, Shadowfen, Shadowfen]</v>
      </c>
    </row>
    <row r="132" spans="1:60" ht="15.75" x14ac:dyDescent="0.25">
      <c r="A132" s="12">
        <v>157</v>
      </c>
      <c r="B132" t="s">
        <v>931</v>
      </c>
      <c r="C132" t="s">
        <v>932</v>
      </c>
      <c r="D132" s="3">
        <f t="shared" si="16"/>
        <v>157</v>
      </c>
      <c r="E132" s="40"/>
      <c r="G132" s="8" t="s">
        <v>1475</v>
      </c>
      <c r="I132" t="s">
        <v>91</v>
      </c>
      <c r="J132" t="s">
        <v>91</v>
      </c>
      <c r="K132">
        <v>186</v>
      </c>
      <c r="L132">
        <v>186</v>
      </c>
      <c r="M132">
        <v>186</v>
      </c>
      <c r="O132" s="62" t="s">
        <v>57</v>
      </c>
      <c r="Q132" s="3">
        <f>IF(AND(P132&lt;&gt;"",ISNUMBER(P132),NOT(ISNA(P132))),P132,IF(R132&lt;&gt;"",VLOOKUP(R132,'ESO zone constants'!$D$5:$H$10003,5,FALSE),""))</f>
        <v>38</v>
      </c>
      <c r="R132" t="str">
        <f>IF(AND(O132&lt;&gt;"",NOT(ISERROR(O132))),O132,
IF(AND(P132&lt;&gt;"",ISNUMBER(P132),P132&gt;0,NOT(ISNA(P132))),VLOOKUP(P132,'ESO zone constants'!$A$5:$D$10001,4,FALSE),
IF(AND(K132&lt;&gt;"",K132&gt;0,NOT(ISERROR(K132))),VLOOKUP(K132,'ESO dumped WayshrineInfo'!$K$3:$N$9996,4,FALSE),"")))</f>
        <v>Blackheart Haven</v>
      </c>
      <c r="T132" s="19" t="str">
        <f>IF(AND(S132&lt;&gt;"",NOT(ISERROR(S132))),S132,IF(Q132&lt;&gt;"",IF(NOT(ISERROR(VLOOKUP(Q132,'ESO Dungeon constants'!$D$3:$H$9999,5,FALSE))),VLOOKUP(Q132,'ESO Dungeon constants'!$D$3:$I$9999,6,FALSE),VLOOKUP(Q132,'ESO zone constants'!$H$3:$K$9989,4,FALSE)),""))</f>
        <v>DLC_BASE_GAME</v>
      </c>
      <c r="U132" s="3" t="str">
        <f>IF(T132&lt;&gt;"",VLOOKUP(T132,'LibSets constants'!$B$4:$C$1012,2,FALSE),"")</f>
        <v>Included in base game</v>
      </c>
      <c r="V132" s="33" t="s">
        <v>3332</v>
      </c>
      <c r="Y132" s="62"/>
      <c r="Z132" s="3">
        <f>IF(AND(G132&lt;&gt;"LIBSETS_SETTYPE_BATTLEGROUND",G132&lt;&gt;"LIBSETS_SETTYPE_SPECIAL"),
IF(AND(Y132&lt;&gt;"",ISNUMBER(Y132),NOT(ISNA(Y132))),Y132,
   IF(AND(L132&lt;&gt;"",ISNUMBER(L132),L132&gt;0,NOT(ISNA(L132))),VLOOKUP(L132,'ESO dumped WayshrineInfo'!$K$3:$L$9996,2,FALSE),"")
),"")</f>
        <v>92</v>
      </c>
      <c r="AA132" t="str">
        <f>IF(AND(Z132&lt;&gt;"",ISNUMBER(Z132),NOT(ISNA(Z132))),VLOOKUP(Z132,'ESO zone constants'!$A$5:$D$10001,4,FALSE),"")</f>
        <v>Bangkorai</v>
      </c>
      <c r="AB132" s="33" t="s">
        <v>3332</v>
      </c>
      <c r="AC132" s="41"/>
      <c r="AD132" s="105"/>
      <c r="AE132" s="41"/>
      <c r="AF132" s="3">
        <f>IF(AND(G132&lt;&gt;"LIBSETS_SETTYPE_BATTLEGROUND",G132&lt;&gt;"LIBSETS_SETTYPE_SPECIAL"),
IF(AND(AE132&lt;&gt;"",ISNUMBER(AE132),NOT(ISNA(AE132))),AE132,
   IF(AND(M132&lt;&gt;"",ISNUMBER(M132),M132&gt;0,NOT(ISNA(M132))),VLOOKUP(M132,'ESO dumped WayshrineInfo'!$K$3:$L$9996,2,FALSE),"")
),"")</f>
        <v>92</v>
      </c>
      <c r="AG132" t="str">
        <f>IF(AND(AF132&lt;&gt;"",ISNUMBER(AF132),NOT(ISNA(AF132))),VLOOKUP(AF132,'ESO zone constants'!$A$5:$D$10001,4,FALSE),"")</f>
        <v>Bangkorai</v>
      </c>
      <c r="AH132" s="42"/>
      <c r="AI132" s="41"/>
      <c r="AJ132" s="41"/>
      <c r="AK132" s="3" t="str">
        <f>IF(AND(G132&lt;&gt;"LIBSETS_SETTYPE_BATTLEGROUND",G132&lt;&gt;"LIBSETS_SETTYPE_SPECIAL"),IF(AL132&lt;&gt;"",VLOOKUP(AL132,'ESO zone constants'!$D$5:$H$4955,5,FALSE),""),"")</f>
        <v/>
      </c>
      <c r="AN132" s="41"/>
      <c r="AO132" s="41"/>
      <c r="AP132" s="3" t="str">
        <f>IF(AND(G132&lt;&gt;"LIBSETS_SETTYPE_BATTLEGROUND",G132&lt;&gt;"LIBSETS_SETTYPE_SPECIAL"),IF(AQ132&lt;&gt;"",VLOOKUP(AQ132,'ESO zone constants'!$D$5:$H$4955,5,FALSE),""),"")</f>
        <v/>
      </c>
      <c r="AS132" s="41"/>
      <c r="AT132" s="41"/>
      <c r="AU132" s="3" t="str">
        <f>IF(AND(G132&lt;&gt;"LIBSETS_SETTYPE_BATTLEGROUND",G132&lt;&gt;"LIBSETS_SETTYPE_SPECIAL"),IF(AV132&lt;&gt;"",VLOOKUP(AV132,'ESO zone constants'!$D$5:$H$4955,5,FALSE),""),"")</f>
        <v/>
      </c>
      <c r="AX132" s="41"/>
      <c r="AY132" s="41"/>
      <c r="AZ132" s="79" t="s">
        <v>2658</v>
      </c>
      <c r="BA132" s="79"/>
      <c r="BB132" s="79"/>
      <c r="BC132" s="79"/>
      <c r="BD132" s="21" t="str">
        <f t="shared" ref="BD132:BD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E132" s="21" t="str">
        <f t="shared" ref="BE132:BE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F132" s="21" t="str">
        <f t="shared" si="17"/>
        <v>, setType=LIBSETS_SETTYPE_DUNGEON</v>
      </c>
      <c r="BG132" s="21" t="str">
        <f t="shared" ref="BG132:BG195" si="20">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H132" s="21" t="str">
        <f t="shared" ref="BH132:BH195" si="21">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60" ht="15.75" x14ac:dyDescent="0.25">
      <c r="A133" s="12">
        <v>158</v>
      </c>
      <c r="B133" t="s">
        <v>933</v>
      </c>
      <c r="C133" t="s">
        <v>934</v>
      </c>
      <c r="D133" s="3">
        <f t="shared" si="16"/>
        <v>158</v>
      </c>
      <c r="G133" s="8" t="s">
        <v>1475</v>
      </c>
      <c r="I133" t="s">
        <v>91</v>
      </c>
      <c r="J133" t="s">
        <v>91</v>
      </c>
      <c r="K133">
        <v>197</v>
      </c>
      <c r="L133">
        <v>197</v>
      </c>
      <c r="M133">
        <v>197</v>
      </c>
      <c r="O133" s="62" t="s">
        <v>50</v>
      </c>
      <c r="Q133" s="3">
        <f>IF(AND(P133&lt;&gt;"",ISNUMBER(P133),NOT(ISNA(P133))),P133,IF(R133&lt;&gt;"",VLOOKUP(R133,'ESO zone constants'!$D$5:$H$10003,5,FALSE),""))</f>
        <v>176</v>
      </c>
      <c r="R133" t="str">
        <f>IF(AND(O133&lt;&gt;"",NOT(ISERROR(O133))),O133,
IF(AND(P133&lt;&gt;"",ISNUMBER(P133),P133&gt;0,NOT(ISNA(P133))),VLOOKUP(P133,'ESO zone constants'!$A$5:$D$10001,4,FALSE),
IF(AND(K133&lt;&gt;"",K133&gt;0,NOT(ISERROR(K133))),VLOOKUP(K133,'ESO dumped WayshrineInfo'!$K$3:$N$9996,4,FALSE),"")))</f>
        <v>City of Ash I</v>
      </c>
      <c r="T133" s="19" t="str">
        <f>IF(AND(S133&lt;&gt;"",NOT(ISERROR(S133))),S133,IF(Q133&lt;&gt;"",IF(NOT(ISERROR(VLOOKUP(Q133,'ESO Dungeon constants'!$D$3:$H$9999,5,FALSE))),VLOOKUP(Q133,'ESO Dungeon constants'!$D$3:$I$9999,6,FALSE),VLOOKUP(Q133,'ESO zone constants'!$H$3:$K$9989,4,FALSE)),""))</f>
        <v>DLC_BASE_GAME</v>
      </c>
      <c r="U133" s="3" t="str">
        <f>IF(T133&lt;&gt;"",VLOOKUP(T133,'LibSets constants'!$B$4:$C$1012,2,FALSE),"")</f>
        <v>Included in base game</v>
      </c>
      <c r="V133" s="33" t="s">
        <v>3332</v>
      </c>
      <c r="Y133" s="62">
        <v>681</v>
      </c>
      <c r="Z133" s="3">
        <f>IF(AND(G133&lt;&gt;"LIBSETS_SETTYPE_BATTLEGROUND",G133&lt;&gt;"LIBSETS_SETTYPE_SPECIAL"),
IF(AND(Y133&lt;&gt;"",ISNUMBER(Y133),NOT(ISNA(Y133))),Y133,
   IF(AND(L133&lt;&gt;"",ISNUMBER(L133),L133&gt;0,NOT(ISNA(L133))),VLOOKUP(L133,'ESO dumped WayshrineInfo'!$K$3:$L$9996,2,FALSE),"")
),"")</f>
        <v>681</v>
      </c>
      <c r="AA133" t="str">
        <f>IF(AND(Z133&lt;&gt;"",ISNUMBER(Z133),NOT(ISNA(Z133))),VLOOKUP(Z133,'ESO zone constants'!$A$5:$D$10001,4,FALSE),"")</f>
        <v>City of Ash II</v>
      </c>
      <c r="AB133" s="33" t="s">
        <v>3332</v>
      </c>
      <c r="AC133" s="41"/>
      <c r="AD133" s="105"/>
      <c r="AE133" s="41"/>
      <c r="AF133" s="3">
        <f>IF(AND(G133&lt;&gt;"LIBSETS_SETTYPE_BATTLEGROUND",G133&lt;&gt;"LIBSETS_SETTYPE_SPECIAL"),
IF(AND(AE133&lt;&gt;"",ISNUMBER(AE133),NOT(ISNA(AE133))),AE133,
   IF(AND(M133&lt;&gt;"",ISNUMBER(M133),M133&gt;0,NOT(ISNA(M133))),VLOOKUP(M133,'ESO dumped WayshrineInfo'!$K$3:$L$9996,2,FALSE),"")
),"")</f>
        <v>108</v>
      </c>
      <c r="AG133" t="str">
        <f>IF(AND(AF133&lt;&gt;"",ISNUMBER(AF133),NOT(ISNA(AF133))),VLOOKUP(AF133,'ESO zone constants'!$A$5:$D$10001,4,FALSE),"")</f>
        <v>Greenshade</v>
      </c>
      <c r="AH133" s="90" t="s">
        <v>3332</v>
      </c>
      <c r="AI133" s="41"/>
      <c r="AJ133" s="41"/>
      <c r="AK133" s="3" t="str">
        <f>IF(AND(G133&lt;&gt;"LIBSETS_SETTYPE_BATTLEGROUND",G133&lt;&gt;"LIBSETS_SETTYPE_SPECIAL"),IF(AL133&lt;&gt;"",VLOOKUP(AL133,'ESO zone constants'!$D$5:$H$4955,5,FALSE),""),"")</f>
        <v/>
      </c>
      <c r="AN133" s="41"/>
      <c r="AO133" s="41"/>
      <c r="AP133" s="3" t="str">
        <f>IF(AND(G133&lt;&gt;"LIBSETS_SETTYPE_BATTLEGROUND",G133&lt;&gt;"LIBSETS_SETTYPE_SPECIAL"),IF(AQ133&lt;&gt;"",VLOOKUP(AQ133,'ESO zone constants'!$D$5:$H$4955,5,FALSE),""),"")</f>
        <v/>
      </c>
      <c r="AS133" s="41"/>
      <c r="AT133" s="41"/>
      <c r="AU133" s="3" t="str">
        <f>IF(AND(G133&lt;&gt;"LIBSETS_SETTYPE_BATTLEGROUND",G133&lt;&gt;"LIBSETS_SETTYPE_SPECIAL"),IF(AV133&lt;&gt;"",VLOOKUP(AV133,'ESO zone constants'!$D$5:$H$4955,5,FALSE),""),"")</f>
        <v/>
      </c>
      <c r="AX133" s="41"/>
      <c r="AY133" s="41"/>
      <c r="AZ133" s="79" t="s">
        <v>2658</v>
      </c>
      <c r="BA133" s="79"/>
      <c r="BB133" s="79"/>
      <c r="BC133" s="79"/>
      <c r="BD133" s="21" t="str">
        <f t="shared" si="18"/>
        <v>[158] = {wayshrines={197,197,197,}, dlcId=DLC_BASE_GAME</v>
      </c>
      <c r="BE133" s="21" t="str">
        <f t="shared" si="19"/>
        <v>, zoneIds={176,681,108}, veteran=false</v>
      </c>
      <c r="BF133" s="21" t="str">
        <f t="shared" si="17"/>
        <v>, setType=LIBSETS_SETTYPE_DUNGEON</v>
      </c>
      <c r="BG133" s="21" t="str">
        <f t="shared" si="20"/>
        <v>, dropMechanic={LIBSETS_DROP_MECHANIC_GROUP_DUNGEON_BOSS,LIBSETS_DROP_MECHANIC_GROUP_DUNGEON_BOSS,LIBSETS_DROP_MECHANIC_GROUP_DUNGEON_BOSS}</v>
      </c>
      <c r="BH133" s="21" t="str">
        <f t="shared" si="21"/>
        <v>}, --Embershield / Glutschild   [City of Ash I, City of Ash II, Greenshade]</v>
      </c>
    </row>
    <row r="134" spans="1:60" ht="15.75" x14ac:dyDescent="0.25">
      <c r="A134" s="12">
        <v>159</v>
      </c>
      <c r="B134" t="s">
        <v>935</v>
      </c>
      <c r="C134" t="s">
        <v>936</v>
      </c>
      <c r="D134" s="3">
        <f t="shared" si="16"/>
        <v>159</v>
      </c>
      <c r="G134" s="8" t="s">
        <v>1475</v>
      </c>
      <c r="I134" t="s">
        <v>91</v>
      </c>
      <c r="J134" t="s">
        <v>91</v>
      </c>
      <c r="K134">
        <v>197</v>
      </c>
      <c r="L134">
        <v>197</v>
      </c>
      <c r="M134">
        <v>197</v>
      </c>
      <c r="O134" s="62" t="s">
        <v>50</v>
      </c>
      <c r="Q134" s="3">
        <f>IF(AND(P134&lt;&gt;"",ISNUMBER(P134),NOT(ISNA(P134))),P134,IF(R134&lt;&gt;"",VLOOKUP(R134,'ESO zone constants'!$D$5:$H$10003,5,FALSE),""))</f>
        <v>176</v>
      </c>
      <c r="R134" t="str">
        <f>IF(AND(O134&lt;&gt;"",NOT(ISERROR(O134))),O134,
IF(AND(P134&lt;&gt;"",ISNUMBER(P134),P134&gt;0,NOT(ISNA(P134))),VLOOKUP(P134,'ESO zone constants'!$A$5:$D$10001,4,FALSE),
IF(AND(K134&lt;&gt;"",K134&gt;0,NOT(ISERROR(K134))),VLOOKUP(K134,'ESO dumped WayshrineInfo'!$K$3:$N$9996,4,FALSE),"")))</f>
        <v>City of Ash I</v>
      </c>
      <c r="T134" s="19" t="str">
        <f>IF(AND(S134&lt;&gt;"",NOT(ISERROR(S134))),S134,IF(Q134&lt;&gt;"",IF(NOT(ISERROR(VLOOKUP(Q134,'ESO Dungeon constants'!$D$3:$H$9999,5,FALSE))),VLOOKUP(Q134,'ESO Dungeon constants'!$D$3:$I$9999,6,FALSE),VLOOKUP(Q134,'ESO zone constants'!$H$3:$K$9989,4,FALSE)),""))</f>
        <v>DLC_BASE_GAME</v>
      </c>
      <c r="U134" s="3" t="str">
        <f>IF(T134&lt;&gt;"",VLOOKUP(T134,'LibSets constants'!$B$4:$C$1012,2,FALSE),"")</f>
        <v>Included in base game</v>
      </c>
      <c r="V134" s="33" t="s">
        <v>3332</v>
      </c>
      <c r="Y134" s="62">
        <v>681</v>
      </c>
      <c r="Z134" s="3">
        <f>IF(AND(G134&lt;&gt;"LIBSETS_SETTYPE_BATTLEGROUND",G134&lt;&gt;"LIBSETS_SETTYPE_SPECIAL"),
IF(AND(Y134&lt;&gt;"",ISNUMBER(Y134),NOT(ISNA(Y134))),Y134,
   IF(AND(L134&lt;&gt;"",ISNUMBER(L134),L134&gt;0,NOT(ISNA(L134))),VLOOKUP(L134,'ESO dumped WayshrineInfo'!$K$3:$L$9996,2,FALSE),"")
),"")</f>
        <v>681</v>
      </c>
      <c r="AA134" t="str">
        <f>IF(AND(Z134&lt;&gt;"",ISNUMBER(Z134),NOT(ISNA(Z134))),VLOOKUP(Z134,'ESO zone constants'!$A$5:$D$10001,4,FALSE),"")</f>
        <v>City of Ash II</v>
      </c>
      <c r="AB134" s="33" t="s">
        <v>3332</v>
      </c>
      <c r="AC134" s="41"/>
      <c r="AD134" s="105"/>
      <c r="AE134" s="41"/>
      <c r="AF134" s="3">
        <f>IF(AND(G134&lt;&gt;"LIBSETS_SETTYPE_BATTLEGROUND",G134&lt;&gt;"LIBSETS_SETTYPE_SPECIAL"),
IF(AND(AE134&lt;&gt;"",ISNUMBER(AE134),NOT(ISNA(AE134))),AE134,
   IF(AND(M134&lt;&gt;"",ISNUMBER(M134),M134&gt;0,NOT(ISNA(M134))),VLOOKUP(M134,'ESO dumped WayshrineInfo'!$K$3:$L$9996,2,FALSE),"")
),"")</f>
        <v>108</v>
      </c>
      <c r="AG134" t="str">
        <f>IF(AND(AF134&lt;&gt;"",ISNUMBER(AF134),NOT(ISNA(AF134))),VLOOKUP(AF134,'ESO zone constants'!$A$5:$D$10001,4,FALSE),"")</f>
        <v>Greenshade</v>
      </c>
      <c r="AH134" s="90" t="s">
        <v>3332</v>
      </c>
      <c r="AI134" s="41"/>
      <c r="AJ134" s="41"/>
      <c r="AK134" s="3" t="str">
        <f>IF(AND(G134&lt;&gt;"LIBSETS_SETTYPE_BATTLEGROUND",G134&lt;&gt;"LIBSETS_SETTYPE_SPECIAL"),IF(AL134&lt;&gt;"",VLOOKUP(AL134,'ESO zone constants'!$D$5:$H$4955,5,FALSE),""),"")</f>
        <v/>
      </c>
      <c r="AN134" s="41"/>
      <c r="AO134" s="41"/>
      <c r="AP134" s="3" t="str">
        <f>IF(AND(G134&lt;&gt;"LIBSETS_SETTYPE_BATTLEGROUND",G134&lt;&gt;"LIBSETS_SETTYPE_SPECIAL"),IF(AQ134&lt;&gt;"",VLOOKUP(AQ134,'ESO zone constants'!$D$5:$H$4955,5,FALSE),""),"")</f>
        <v/>
      </c>
      <c r="AS134" s="41"/>
      <c r="AT134" s="41"/>
      <c r="AU134" s="3" t="str">
        <f>IF(AND(G134&lt;&gt;"LIBSETS_SETTYPE_BATTLEGROUND",G134&lt;&gt;"LIBSETS_SETTYPE_SPECIAL"),IF(AV134&lt;&gt;"",VLOOKUP(AV134,'ESO zone constants'!$D$5:$H$4955,5,FALSE),""),"")</f>
        <v/>
      </c>
      <c r="AX134" s="41"/>
      <c r="AY134" s="41"/>
      <c r="AZ134" s="79" t="s">
        <v>2658</v>
      </c>
      <c r="BA134" s="79"/>
      <c r="BB134" s="79"/>
      <c r="BC134" s="79"/>
      <c r="BD134" s="21" t="str">
        <f t="shared" si="18"/>
        <v>[159] = {wayshrines={197,197,197,}, dlcId=DLC_BASE_GAME</v>
      </c>
      <c r="BE134" s="21" t="str">
        <f t="shared" si="19"/>
        <v>, zoneIds={176,681,108}, veteran=false</v>
      </c>
      <c r="BF134" s="21" t="str">
        <f t="shared" si="17"/>
        <v>, setType=LIBSETS_SETTYPE_DUNGEON</v>
      </c>
      <c r="BG134" s="21" t="str">
        <f t="shared" si="20"/>
        <v>, dropMechanic={LIBSETS_DROP_MECHANIC_GROUP_DUNGEON_BOSS,LIBSETS_DROP_MECHANIC_GROUP_DUNGEON_BOSS,LIBSETS_DROP_MECHANIC_GROUP_DUNGEON_BOSS}</v>
      </c>
      <c r="BH134" s="21" t="str">
        <f t="shared" si="21"/>
        <v>}, --Sunderflame / Trennflamme   [City of Ash I, City of Ash II, Greenshade]</v>
      </c>
    </row>
    <row r="135" spans="1:60" ht="15.75" x14ac:dyDescent="0.25">
      <c r="A135" s="12">
        <v>160</v>
      </c>
      <c r="B135" t="s">
        <v>937</v>
      </c>
      <c r="C135" t="s">
        <v>938</v>
      </c>
      <c r="D135" s="3">
        <f t="shared" si="16"/>
        <v>160</v>
      </c>
      <c r="E135" s="40"/>
      <c r="G135" s="8" t="s">
        <v>1475</v>
      </c>
      <c r="I135" t="s">
        <v>91</v>
      </c>
      <c r="J135" t="s">
        <v>91</v>
      </c>
      <c r="K135">
        <v>197</v>
      </c>
      <c r="L135">
        <v>197</v>
      </c>
      <c r="M135">
        <v>197</v>
      </c>
      <c r="O135" s="62" t="s">
        <v>50</v>
      </c>
      <c r="Q135" s="3">
        <f>IF(AND(P135&lt;&gt;"",ISNUMBER(P135),NOT(ISNA(P135))),P135,IF(R135&lt;&gt;"",VLOOKUP(R135,'ESO zone constants'!$D$5:$H$10003,5,FALSE),""))</f>
        <v>176</v>
      </c>
      <c r="R135" t="str">
        <f>IF(AND(O135&lt;&gt;"",NOT(ISERROR(O135))),O135,
IF(AND(P135&lt;&gt;"",ISNUMBER(P135),P135&gt;0,NOT(ISNA(P135))),VLOOKUP(P135,'ESO zone constants'!$A$5:$D$10001,4,FALSE),
IF(AND(K135&lt;&gt;"",K135&gt;0,NOT(ISERROR(K135))),VLOOKUP(K135,'ESO dumped WayshrineInfo'!$K$3:$N$9996,4,FALSE),"")))</f>
        <v>City of Ash I</v>
      </c>
      <c r="T135" s="19" t="str">
        <f>IF(AND(S135&lt;&gt;"",NOT(ISERROR(S135))),S135,IF(Q135&lt;&gt;"",IF(NOT(ISERROR(VLOOKUP(Q135,'ESO Dungeon constants'!$D$3:$H$9999,5,FALSE))),VLOOKUP(Q135,'ESO Dungeon constants'!$D$3:$I$9999,6,FALSE),VLOOKUP(Q135,'ESO zone constants'!$H$3:$K$9989,4,FALSE)),""))</f>
        <v>DLC_BASE_GAME</v>
      </c>
      <c r="U135" s="3" t="str">
        <f>IF(T135&lt;&gt;"",VLOOKUP(T135,'LibSets constants'!$B$4:$C$1012,2,FALSE),"")</f>
        <v>Included in base game</v>
      </c>
      <c r="V135" s="33" t="s">
        <v>3332</v>
      </c>
      <c r="Y135" s="62">
        <v>681</v>
      </c>
      <c r="Z135" s="3">
        <f>IF(AND(G135&lt;&gt;"LIBSETS_SETTYPE_BATTLEGROUND",G135&lt;&gt;"LIBSETS_SETTYPE_SPECIAL"),
IF(AND(Y135&lt;&gt;"",ISNUMBER(Y135),NOT(ISNA(Y135))),Y135,
   IF(AND(L135&lt;&gt;"",ISNUMBER(L135),L135&gt;0,NOT(ISNA(L135))),VLOOKUP(L135,'ESO dumped WayshrineInfo'!$K$3:$L$9996,2,FALSE),"")
),"")</f>
        <v>681</v>
      </c>
      <c r="AA135" t="str">
        <f>IF(AND(Z135&lt;&gt;"",ISNUMBER(Z135),NOT(ISNA(Z135))),VLOOKUP(Z135,'ESO zone constants'!$A$5:$D$10001,4,FALSE),"")</f>
        <v>City of Ash II</v>
      </c>
      <c r="AB135" s="33" t="s">
        <v>3332</v>
      </c>
      <c r="AC135" s="41"/>
      <c r="AD135" s="105"/>
      <c r="AE135" s="41"/>
      <c r="AF135" s="3">
        <f>IF(AND(G135&lt;&gt;"LIBSETS_SETTYPE_BATTLEGROUND",G135&lt;&gt;"LIBSETS_SETTYPE_SPECIAL"),
IF(AND(AE135&lt;&gt;"",ISNUMBER(AE135),NOT(ISNA(AE135))),AE135,
   IF(AND(M135&lt;&gt;"",ISNUMBER(M135),M135&gt;0,NOT(ISNA(M135))),VLOOKUP(M135,'ESO dumped WayshrineInfo'!$K$3:$L$9996,2,FALSE),"")
),"")</f>
        <v>108</v>
      </c>
      <c r="AG135" t="str">
        <f>IF(AND(AF135&lt;&gt;"",ISNUMBER(AF135),NOT(ISNA(AF135))),VLOOKUP(AF135,'ESO zone constants'!$A$5:$D$10001,4,FALSE),"")</f>
        <v>Greenshade</v>
      </c>
      <c r="AH135" s="90" t="s">
        <v>3332</v>
      </c>
      <c r="AI135" s="41"/>
      <c r="AJ135" s="41"/>
      <c r="AK135" s="3" t="str">
        <f>IF(AND(G135&lt;&gt;"LIBSETS_SETTYPE_BATTLEGROUND",G135&lt;&gt;"LIBSETS_SETTYPE_SPECIAL"),IF(AL135&lt;&gt;"",VLOOKUP(AL135,'ESO zone constants'!$D$5:$H$4955,5,FALSE),""),"")</f>
        <v/>
      </c>
      <c r="AN135" s="41"/>
      <c r="AO135" s="41"/>
      <c r="AP135" s="3" t="str">
        <f>IF(AND(G135&lt;&gt;"LIBSETS_SETTYPE_BATTLEGROUND",G135&lt;&gt;"LIBSETS_SETTYPE_SPECIAL"),IF(AQ135&lt;&gt;"",VLOOKUP(AQ135,'ESO zone constants'!$D$5:$H$4955,5,FALSE),""),"")</f>
        <v/>
      </c>
      <c r="AS135" s="41"/>
      <c r="AT135" s="41"/>
      <c r="AU135" s="3" t="str">
        <f>IF(AND(G135&lt;&gt;"LIBSETS_SETTYPE_BATTLEGROUND",G135&lt;&gt;"LIBSETS_SETTYPE_SPECIAL"),IF(AV135&lt;&gt;"",VLOOKUP(AV135,'ESO zone constants'!$D$5:$H$4955,5,FALSE),""),"")</f>
        <v/>
      </c>
      <c r="AX135" s="41"/>
      <c r="AY135" s="41"/>
      <c r="AZ135" s="79" t="s">
        <v>2658</v>
      </c>
      <c r="BA135" s="79"/>
      <c r="BB135" s="79"/>
      <c r="BC135" s="79"/>
      <c r="BD135" s="21" t="str">
        <f t="shared" si="18"/>
        <v>[160] = {wayshrines={197,197,197,}, dlcId=DLC_BASE_GAME</v>
      </c>
      <c r="BE135" s="21" t="str">
        <f t="shared" si="19"/>
        <v>, zoneIds={176,681,108}, veteran=false</v>
      </c>
      <c r="BF135" s="21" t="str">
        <f t="shared" si="17"/>
        <v>, setType=LIBSETS_SETTYPE_DUNGEON</v>
      </c>
      <c r="BG135" s="21" t="str">
        <f t="shared" si="20"/>
        <v>, dropMechanic={LIBSETS_DROP_MECHANIC_GROUP_DUNGEON_BOSS,LIBSETS_DROP_MECHANIC_GROUP_DUNGEON_BOSS,LIBSETS_DROP_MECHANIC_GROUP_DUNGEON_BOSS}</v>
      </c>
      <c r="BH135" s="21" t="str">
        <f t="shared" si="21"/>
        <v>}, --Burning Spellweave / Branntzauberweber   [City of Ash I, City of Ash II, Greenshade]</v>
      </c>
    </row>
    <row r="136" spans="1:60" ht="15.75" x14ac:dyDescent="0.25">
      <c r="A136" s="5">
        <v>161</v>
      </c>
      <c r="B136" t="s">
        <v>939</v>
      </c>
      <c r="C136" t="s">
        <v>940</v>
      </c>
      <c r="D136" s="3">
        <f t="shared" si="16"/>
        <v>161</v>
      </c>
      <c r="G136" s="8" t="s">
        <v>1472</v>
      </c>
      <c r="I136" t="s">
        <v>91</v>
      </c>
      <c r="J136" t="s">
        <v>91</v>
      </c>
      <c r="K136">
        <v>234</v>
      </c>
      <c r="L136">
        <v>234</v>
      </c>
      <c r="M136">
        <v>234</v>
      </c>
      <c r="N136">
        <v>9</v>
      </c>
      <c r="Q136" s="3">
        <f>IF(AND(P136&lt;&gt;"",ISNUMBER(P136),NOT(ISNA(P136))),P136,IF(R136&lt;&gt;"",VLOOKUP(R136,'ESO zone constants'!$D$5:$H$10003,5,FALSE),""))</f>
        <v>888</v>
      </c>
      <c r="R136" t="str">
        <f>IF(AND(O136&lt;&gt;"",NOT(ISERROR(O136))),O136,
IF(AND(P136&lt;&gt;"",ISNUMBER(P136),P136&gt;0,NOT(ISNA(P136))),VLOOKUP(P136,'ESO zone constants'!$A$5:$D$10001,4,FALSE),
IF(AND(K136&lt;&gt;"",K136&gt;0,NOT(ISERROR(K136))),VLOOKUP(K136,'ESO dumped WayshrineInfo'!$K$3:$N$9996,4,FALSE),"")))</f>
        <v>Craglorn</v>
      </c>
      <c r="T136" s="19" t="str">
        <f>IF(AND(S136&lt;&gt;"",NOT(ISERROR(S136))),S136,IF(Q136&lt;&gt;"",IF(NOT(ISERROR(VLOOKUP(Q136,'ESO Dungeon constants'!$D$3:$H$9999,5,FALSE))),VLOOKUP(Q136,'ESO Dungeon constants'!$D$3:$I$9999,6,FALSE),VLOOKUP(Q136,'ESO zone constants'!$H$3:$K$9989,4,FALSE)),""))</f>
        <v>DLC_BASE_GAME</v>
      </c>
      <c r="U136" s="3" t="str">
        <f>IF(T136&lt;&gt;"",VLOOKUP(T136,'LibSets constants'!$B$4:$C$1012,2,FALSE),"")</f>
        <v>Included in base game</v>
      </c>
      <c r="V136" s="33" t="s">
        <v>3335</v>
      </c>
      <c r="Y136" s="62"/>
      <c r="Z136" s="3">
        <f>IF(AND(G136&lt;&gt;"LIBSETS_SETTYPE_BATTLEGROUND",G136&lt;&gt;"LIBSETS_SETTYPE_SPECIAL"),
IF(AND(Y136&lt;&gt;"",ISNUMBER(Y136),NOT(ISNA(Y136))),Y136,
   IF(AND(L136&lt;&gt;"",ISNUMBER(L136),L136&gt;0,NOT(ISNA(L136))),VLOOKUP(L136,'ESO dumped WayshrineInfo'!$K$3:$L$9996,2,FALSE),"")
),"")</f>
        <v>888</v>
      </c>
      <c r="AA136" t="str">
        <f>IF(AND(Z136&lt;&gt;"",ISNUMBER(Z136),NOT(ISNA(Z136))),VLOOKUP(Z136,'ESO zone constants'!$A$5:$D$10001,4,FALSE),"")</f>
        <v>Craglorn</v>
      </c>
      <c r="AB136" s="33" t="s">
        <v>3335</v>
      </c>
      <c r="AC136" s="41"/>
      <c r="AD136" s="105"/>
      <c r="AE136" s="41"/>
      <c r="AF136" s="3">
        <f>IF(AND(G136&lt;&gt;"LIBSETS_SETTYPE_BATTLEGROUND",G136&lt;&gt;"LIBSETS_SETTYPE_SPECIAL"),
IF(AND(AE136&lt;&gt;"",ISNUMBER(AE136),NOT(ISNA(AE136))),AE136,
   IF(AND(M136&lt;&gt;"",ISNUMBER(M136),M136&gt;0,NOT(ISNA(M136))),VLOOKUP(M136,'ESO dumped WayshrineInfo'!$K$3:$L$9996,2,FALSE),"")
),"")</f>
        <v>888</v>
      </c>
      <c r="AG136" t="str">
        <f>IF(AND(AF136&lt;&gt;"",ISNUMBER(AF136),NOT(ISNA(AF136))),VLOOKUP(AF136,'ESO zone constants'!$A$5:$D$10001,4,FALSE),"")</f>
        <v>Craglorn</v>
      </c>
      <c r="AH136" s="42"/>
      <c r="AI136" s="41"/>
      <c r="AJ136" s="41"/>
      <c r="AK136" s="3" t="str">
        <f>IF(AND(G136&lt;&gt;"LIBSETS_SETTYPE_BATTLEGROUND",G136&lt;&gt;"LIBSETS_SETTYPE_SPECIAL"),IF(AL136&lt;&gt;"",VLOOKUP(AL136,'ESO zone constants'!$D$5:$H$4955,5,FALSE),""),"")</f>
        <v/>
      </c>
      <c r="AN136" s="41"/>
      <c r="AO136" s="41"/>
      <c r="AP136" s="3" t="str">
        <f>IF(AND(G136&lt;&gt;"LIBSETS_SETTYPE_BATTLEGROUND",G136&lt;&gt;"LIBSETS_SETTYPE_SPECIAL"),IF(AQ136&lt;&gt;"",VLOOKUP(AQ136,'ESO zone constants'!$D$5:$H$4955,5,FALSE),""),"")</f>
        <v/>
      </c>
      <c r="AS136" s="41"/>
      <c r="AT136" s="41"/>
      <c r="AU136" s="3" t="str">
        <f>IF(AND(G136&lt;&gt;"LIBSETS_SETTYPE_BATTLEGROUND",G136&lt;&gt;"LIBSETS_SETTYPE_SPECIAL"),IF(AV136&lt;&gt;"",VLOOKUP(AV136,'ESO zone constants'!$D$5:$H$4955,5,FALSE),""),"")</f>
        <v/>
      </c>
      <c r="AX136" s="41"/>
      <c r="AY136" s="41"/>
      <c r="AZ136" s="79" t="s">
        <v>2658</v>
      </c>
      <c r="BA136" s="79"/>
      <c r="BB136" s="79"/>
      <c r="BC136" s="79"/>
      <c r="BD136" s="21" t="str">
        <f t="shared" si="18"/>
        <v>[161] = {wayshrines={234,234,234,}, traitsNeeded=9, dlcId=DLC_BASE_GAME</v>
      </c>
      <c r="BE136" s="21" t="str">
        <f t="shared" si="19"/>
        <v>, zoneIds={888,888,888}, veteran=false</v>
      </c>
      <c r="BF136" s="21" t="str">
        <f t="shared" si="17"/>
        <v>, setType=LIBSETS_SETTYPE_CRAFTED</v>
      </c>
      <c r="BG136" s="21" t="str">
        <f t="shared" si="20"/>
        <v>, dropMechanic={LIBSETS_DROP_MECHANIC_CRAFTED,LIBSETS_DROP_MECHANIC_CRAFTED}</v>
      </c>
      <c r="BH136" s="21" t="str">
        <f t="shared" si="21"/>
        <v>}, --Twice-Born Star / Doppelstern   [Craglorn, Craglorn, Craglorn]</v>
      </c>
    </row>
    <row r="137" spans="1:60" ht="15.75" x14ac:dyDescent="0.25">
      <c r="A137" s="5">
        <v>162</v>
      </c>
      <c r="B137" t="s">
        <v>941</v>
      </c>
      <c r="C137" t="s">
        <v>24</v>
      </c>
      <c r="D137" s="3">
        <f t="shared" si="16"/>
        <v>162</v>
      </c>
      <c r="G137" s="8" t="s">
        <v>1477</v>
      </c>
      <c r="H137" s="87">
        <v>2</v>
      </c>
      <c r="I137" t="s">
        <v>1464</v>
      </c>
      <c r="J137" t="s">
        <v>91</v>
      </c>
      <c r="K137">
        <v>266</v>
      </c>
      <c r="L137">
        <v>266</v>
      </c>
      <c r="M137">
        <v>266</v>
      </c>
      <c r="O137" s="62" t="s">
        <v>63</v>
      </c>
      <c r="Q137" s="3">
        <f>IF(AND(P137&lt;&gt;"",ISNUMBER(P137),NOT(ISNA(P137))),P137,IF(R137&lt;&gt;"",VLOOKUP(R137,'ESO zone constants'!$D$5:$H$10003,5,FALSE),""))</f>
        <v>934</v>
      </c>
      <c r="R137" t="str">
        <f>IF(AND(O137&lt;&gt;"",NOT(ISERROR(O137))),O137,
IF(AND(P137&lt;&gt;"",ISNUMBER(P137),P137&gt;0,NOT(ISNA(P137))),VLOOKUP(P137,'ESO zone constants'!$A$5:$D$10001,4,FALSE),
IF(AND(K137&lt;&gt;"",K137&gt;0,NOT(ISERROR(K137))),VLOOKUP(K137,'ESO dumped WayshrineInfo'!$K$3:$N$9996,4,FALSE),"")))</f>
        <v>Fungal Grotto II</v>
      </c>
      <c r="T137" s="19" t="str">
        <f>IF(AND(S137&lt;&gt;"",NOT(ISERROR(S137))),S137,IF(Q137&lt;&gt;"",IF(NOT(ISERROR(VLOOKUP(Q137,'ESO Dungeon constants'!$D$3:$H$9999,5,FALSE))),VLOOKUP(Q137,'ESO Dungeon constants'!$D$3:$I$9999,6,FALSE),VLOOKUP(Q137,'ESO zone constants'!$H$3:$K$9989,4,FALSE)),""))</f>
        <v>DLC_BASE_GAME</v>
      </c>
      <c r="U137" s="3" t="str">
        <f>IF(T137&lt;&gt;"",VLOOKUP(T137,'LibSets constants'!$B$4:$C$1012,2,FALSE),"")</f>
        <v>Included in base game</v>
      </c>
      <c r="V137" s="33" t="s">
        <v>1540</v>
      </c>
      <c r="W137" s="3" t="s">
        <v>1628</v>
      </c>
      <c r="X137" s="3" t="s">
        <v>1628</v>
      </c>
      <c r="Y137" s="62"/>
      <c r="Z137" s="3">
        <f>IF(AND(G137&lt;&gt;"LIBSETS_SETTYPE_BATTLEGROUND",G137&lt;&gt;"LIBSETS_SETTYPE_SPECIAL"),
IF(AND(Y137&lt;&gt;"",ISNUMBER(Y137),NOT(ISNA(Y137))),Y137,
   IF(AND(L137&lt;&gt;"",ISNUMBER(L137),L137&gt;0,NOT(ISNA(L137))),VLOOKUP(L137,'ESO dumped WayshrineInfo'!$K$3:$L$9996,2,FALSE),"")
),"")</f>
        <v>41</v>
      </c>
      <c r="AA137" t="str">
        <f>IF(AND(Z137&lt;&gt;"",ISNUMBER(Z137),NOT(ISNA(Z137))),VLOOKUP(Z137,'ESO zone constants'!$A$5:$D$10001,4,FALSE),"")</f>
        <v>Stonefalls</v>
      </c>
      <c r="AC137" s="38"/>
      <c r="AD137" s="105"/>
      <c r="AE137" s="38"/>
      <c r="AF137" s="3">
        <f>IF(AND(G137&lt;&gt;"LIBSETS_SETTYPE_BATTLEGROUND",G137&lt;&gt;"LIBSETS_SETTYPE_SPECIAL"),
IF(AND(AE137&lt;&gt;"",ISNUMBER(AE137),NOT(ISNA(AE137))),AE137,
   IF(AND(M137&lt;&gt;"",ISNUMBER(M137),M137&gt;0,NOT(ISNA(M137))),VLOOKUP(M137,'ESO dumped WayshrineInfo'!$K$3:$L$9996,2,FALSE),"")
),"")</f>
        <v>41</v>
      </c>
      <c r="AG137" t="str">
        <f>IF(AND(AF137&lt;&gt;"",ISNUMBER(AF137),NOT(ISNA(AF137))),VLOOKUP(AF137,'ESO zone constants'!$A$5:$D$10001,4,FALSE),"")</f>
        <v>Stonefalls</v>
      </c>
      <c r="AH137" s="42"/>
      <c r="AI137" s="38"/>
      <c r="AJ137" s="38"/>
      <c r="AK137" s="3" t="str">
        <f>IF(AND(G137&lt;&gt;"LIBSETS_SETTYPE_BATTLEGROUND",G137&lt;&gt;"LIBSETS_SETTYPE_SPECIAL"),IF(AL137&lt;&gt;"",VLOOKUP(AL137,'ESO zone constants'!$D$5:$H$4955,5,FALSE),""),"")</f>
        <v/>
      </c>
      <c r="AN137" s="38"/>
      <c r="AO137" s="38"/>
      <c r="AP137" s="3" t="str">
        <f>IF(AND(G137&lt;&gt;"LIBSETS_SETTYPE_BATTLEGROUND",G137&lt;&gt;"LIBSETS_SETTYPE_SPECIAL"),IF(AQ137&lt;&gt;"",VLOOKUP(AQ137,'ESO zone constants'!$D$5:$H$4955,5,FALSE),""),"")</f>
        <v/>
      </c>
      <c r="AS137" s="38"/>
      <c r="AT137" s="38"/>
      <c r="AU137" s="3" t="str">
        <f>IF(AND(G137&lt;&gt;"LIBSETS_SETTYPE_BATTLEGROUND",G137&lt;&gt;"LIBSETS_SETTYPE_SPECIAL"),IF(AV137&lt;&gt;"",VLOOKUP(AV137,'ESO zone constants'!$D$5:$H$4955,5,FALSE),""),"")</f>
        <v/>
      </c>
      <c r="AX137" s="38"/>
      <c r="AY137" s="38"/>
      <c r="AZ137" s="79" t="s">
        <v>2658</v>
      </c>
      <c r="BA137" s="79"/>
      <c r="BB137" s="79"/>
      <c r="BC137" s="79"/>
      <c r="BD137" s="21" t="str">
        <f t="shared" si="18"/>
        <v>[162] = {wayshrines={266,266,266,}, dlcId=DLC_BASE_GAME</v>
      </c>
      <c r="BE137" s="21" t="str">
        <f t="shared" si="19"/>
        <v>, zoneIds={934,41,41}, veteran={[EQUIP_TYPE_HEAD]=true, [EQUIP_TYPE_SHOULDERS]=false}</v>
      </c>
      <c r="BF137" s="21" t="str">
        <f t="shared" si="17"/>
        <v>, setType=LIBSETS_SETTYPE_MONSTER, undauntedChestId=2</v>
      </c>
      <c r="BG137" s="21" t="str">
        <f t="shared" si="20"/>
        <v>, dropMechanic={LIBSETS_DROP_MECHANIC_MONSTER_NAME}, dropMechanicDropLocationNames={['en']={'Vila Theran','','','','','',},['de']={'Vila Theran','','','','','',},}</v>
      </c>
      <c r="BH137" s="21" t="str">
        <f t="shared" si="21"/>
        <v>}, --Spawn of Mephala / Mephalas Brut   [Fungal Grotto II, Stonefalls, Stonefalls]</v>
      </c>
    </row>
    <row r="138" spans="1:60" ht="15.75" x14ac:dyDescent="0.25">
      <c r="A138" s="5">
        <v>163</v>
      </c>
      <c r="B138" t="s">
        <v>942</v>
      </c>
      <c r="C138" t="s">
        <v>1</v>
      </c>
      <c r="D138" s="3">
        <f t="shared" si="16"/>
        <v>163</v>
      </c>
      <c r="E138" s="40"/>
      <c r="G138" s="8" t="s">
        <v>1477</v>
      </c>
      <c r="H138" s="87">
        <v>2</v>
      </c>
      <c r="I138" t="s">
        <v>1464</v>
      </c>
      <c r="J138" t="s">
        <v>91</v>
      </c>
      <c r="K138">
        <v>267</v>
      </c>
      <c r="L138">
        <v>267</v>
      </c>
      <c r="M138">
        <v>267</v>
      </c>
      <c r="O138" s="62" t="s">
        <v>42</v>
      </c>
      <c r="Q138" s="3">
        <f>IF(AND(P138&lt;&gt;"",ISNUMBER(P138),NOT(ISNA(P138))),P138,IF(R138&lt;&gt;"",VLOOKUP(R138,'ESO zone constants'!$D$5:$H$10003,5,FALSE),""))</f>
        <v>936</v>
      </c>
      <c r="R138" t="str">
        <f>IF(AND(O138&lt;&gt;"",NOT(ISERROR(O138))),O138,
IF(AND(P138&lt;&gt;"",ISNUMBER(P138),P138&gt;0,NOT(ISNA(P138))),VLOOKUP(P138,'ESO zone constants'!$A$5:$D$10001,4,FALSE),
IF(AND(K138&lt;&gt;"",K138&gt;0,NOT(ISERROR(K138))),VLOOKUP(K138,'ESO dumped WayshrineInfo'!$K$3:$N$9996,4,FALSE),"")))</f>
        <v>Spindleclutch II</v>
      </c>
      <c r="T138" s="19" t="str">
        <f>IF(AND(S138&lt;&gt;"",NOT(ISERROR(S138))),S138,IF(Q138&lt;&gt;"",IF(NOT(ISERROR(VLOOKUP(Q138,'ESO Dungeon constants'!$D$3:$H$9999,5,FALSE))),VLOOKUP(Q138,'ESO Dungeon constants'!$D$3:$I$9999,6,FALSE),VLOOKUP(Q138,'ESO zone constants'!$H$3:$K$9989,4,FALSE)),""))</f>
        <v>DLC_BASE_GAME</v>
      </c>
      <c r="U138" s="3" t="str">
        <f>IF(T138&lt;&gt;"",VLOOKUP(T138,'LibSets constants'!$B$4:$C$1012,2,FALSE),"")</f>
        <v>Included in base game</v>
      </c>
      <c r="V138" s="33" t="s">
        <v>1540</v>
      </c>
      <c r="W138" s="3" t="s">
        <v>1359</v>
      </c>
      <c r="X138" s="3" t="s">
        <v>1632</v>
      </c>
      <c r="Y138" s="62"/>
      <c r="Z138" s="3">
        <f>IF(AND(G138&lt;&gt;"LIBSETS_SETTYPE_BATTLEGROUND",G138&lt;&gt;"LIBSETS_SETTYPE_SPECIAL"),
IF(AND(Y138&lt;&gt;"",ISNUMBER(Y138),NOT(ISNA(Y138))),Y138,
   IF(AND(L138&lt;&gt;"",ISNUMBER(L138),L138&gt;0,NOT(ISNA(L138))),VLOOKUP(L138,'ESO dumped WayshrineInfo'!$K$3:$L$9996,2,FALSE),"")
),"")</f>
        <v>3</v>
      </c>
      <c r="AA138" t="str">
        <f>IF(AND(Z138&lt;&gt;"",ISNUMBER(Z138),NOT(ISNA(Z138))),VLOOKUP(Z138,'ESO zone constants'!$A$5:$D$10001,4,FALSE),"")</f>
        <v>Glenumbra</v>
      </c>
      <c r="AC138" s="38"/>
      <c r="AD138" s="105"/>
      <c r="AE138" s="38"/>
      <c r="AF138" s="3">
        <f>IF(AND(G138&lt;&gt;"LIBSETS_SETTYPE_BATTLEGROUND",G138&lt;&gt;"LIBSETS_SETTYPE_SPECIAL"),
IF(AND(AE138&lt;&gt;"",ISNUMBER(AE138),NOT(ISNA(AE138))),AE138,
   IF(AND(M138&lt;&gt;"",ISNUMBER(M138),M138&gt;0,NOT(ISNA(M138))),VLOOKUP(M138,'ESO dumped WayshrineInfo'!$K$3:$L$9996,2,FALSE),"")
),"")</f>
        <v>3</v>
      </c>
      <c r="AG138" t="str">
        <f>IF(AND(AF138&lt;&gt;"",ISNUMBER(AF138),NOT(ISNA(AF138))),VLOOKUP(AF138,'ESO zone constants'!$A$5:$D$10001,4,FALSE),"")</f>
        <v>Glenumbra</v>
      </c>
      <c r="AH138" s="42"/>
      <c r="AI138" s="38"/>
      <c r="AJ138" s="38"/>
      <c r="AK138" s="3" t="str">
        <f>IF(AND(G138&lt;&gt;"LIBSETS_SETTYPE_BATTLEGROUND",G138&lt;&gt;"LIBSETS_SETTYPE_SPECIAL"),IF(AL138&lt;&gt;"",VLOOKUP(AL138,'ESO zone constants'!$D$5:$H$4955,5,FALSE),""),"")</f>
        <v/>
      </c>
      <c r="AN138" s="38"/>
      <c r="AO138" s="38"/>
      <c r="AP138" s="3" t="str">
        <f>IF(AND(G138&lt;&gt;"LIBSETS_SETTYPE_BATTLEGROUND",G138&lt;&gt;"LIBSETS_SETTYPE_SPECIAL"),IF(AQ138&lt;&gt;"",VLOOKUP(AQ138,'ESO zone constants'!$D$5:$H$4955,5,FALSE),""),"")</f>
        <v/>
      </c>
      <c r="AS138" s="38"/>
      <c r="AT138" s="38"/>
      <c r="AU138" s="3" t="str">
        <f>IF(AND(G138&lt;&gt;"LIBSETS_SETTYPE_BATTLEGROUND",G138&lt;&gt;"LIBSETS_SETTYPE_SPECIAL"),IF(AV138&lt;&gt;"",VLOOKUP(AV138,'ESO zone constants'!$D$5:$H$4955,5,FALSE),""),"")</f>
        <v/>
      </c>
      <c r="AX138" s="38"/>
      <c r="AY138" s="38"/>
      <c r="AZ138" s="79" t="s">
        <v>2658</v>
      </c>
      <c r="BA138" s="79"/>
      <c r="BB138" s="79"/>
      <c r="BC138" s="79"/>
      <c r="BD138" s="21" t="str">
        <f t="shared" si="18"/>
        <v>[163] = {wayshrines={267,267,267,}, dlcId=DLC_BASE_GAME</v>
      </c>
      <c r="BE138" s="21" t="str">
        <f t="shared" si="19"/>
        <v>, zoneIds={936,3,3}, veteran={[EQUIP_TYPE_HEAD]=true, [EQUIP_TYPE_SHOULDERS]=false}</v>
      </c>
      <c r="BF138" s="21" t="str">
        <f t="shared" si="17"/>
        <v>, setType=LIBSETS_SETTYPE_MONSTER, undauntedChestId=2</v>
      </c>
      <c r="BG138" s="21" t="str">
        <f t="shared" si="20"/>
        <v>, dropMechanic={LIBSETS_DROP_MECHANIC_MONSTER_NAME}, dropMechanicDropLocationNames={['en']={'Vorenor Winterbourne','','','','','',},['de']={'Vorenor Winterkind','','','','','',},}</v>
      </c>
      <c r="BH138" s="21" t="str">
        <f t="shared" si="21"/>
        <v>}, --Blood Spawn / Blutbrut   [Spindleclutch II, Glenumbra, Glenumbra]</v>
      </c>
    </row>
    <row r="139" spans="1:60" ht="15.75" x14ac:dyDescent="0.25">
      <c r="A139" s="5">
        <v>164</v>
      </c>
      <c r="B139" t="s">
        <v>943</v>
      </c>
      <c r="C139" t="s">
        <v>11</v>
      </c>
      <c r="D139" s="3">
        <f t="shared" si="16"/>
        <v>164</v>
      </c>
      <c r="E139" s="40"/>
      <c r="G139" s="8" t="s">
        <v>1477</v>
      </c>
      <c r="H139" s="87">
        <v>3</v>
      </c>
      <c r="I139" t="s">
        <v>1464</v>
      </c>
      <c r="J139" t="s">
        <v>91</v>
      </c>
      <c r="K139">
        <v>236</v>
      </c>
      <c r="L139">
        <v>236</v>
      </c>
      <c r="M139">
        <v>236</v>
      </c>
      <c r="O139" s="62" t="s">
        <v>52</v>
      </c>
      <c r="Q139" s="3">
        <f>IF(AND(P139&lt;&gt;"",ISNUMBER(P139),NOT(ISNA(P139))),P139,IF(R139&lt;&gt;"",VLOOKUP(R139,'ESO zone constants'!$D$5:$H$10003,5,FALSE),""))</f>
        <v>678</v>
      </c>
      <c r="R139" t="str">
        <f>IF(AND(O139&lt;&gt;"",NOT(ISERROR(O139))),O139,
IF(AND(P139&lt;&gt;"",ISNUMBER(P139),P139&gt;0,NOT(ISNA(P139))),VLOOKUP(P139,'ESO zone constants'!$A$5:$D$10001,4,FALSE),
IF(AND(K139&lt;&gt;"",K139&gt;0,NOT(ISERROR(K139))),VLOOKUP(K139,'ESO dumped WayshrineInfo'!$K$3:$N$9996,4,FALSE),"")))</f>
        <v>Imperial City Prison</v>
      </c>
      <c r="T139" s="19" t="str">
        <f>IF(AND(S139&lt;&gt;"",NOT(ISERROR(S139))),S139,IF(Q139&lt;&gt;"",IF(NOT(ISERROR(VLOOKUP(Q139,'ESO Dungeon constants'!$D$3:$H$9999,5,FALSE))),VLOOKUP(Q139,'ESO Dungeon constants'!$D$3:$I$9999,6,FALSE),VLOOKUP(Q139,'ESO zone constants'!$H$3:$K$9989,4,FALSE)),""))</f>
        <v>DLC_IMPERIAL_CITY</v>
      </c>
      <c r="U139" s="3" t="str">
        <f>IF(T139&lt;&gt;"",VLOOKUP(T139,'LibSets constants'!$B$4:$C$1012,2,FALSE),"")</f>
        <v>Imperial City</v>
      </c>
      <c r="V139" s="33" t="s">
        <v>1540</v>
      </c>
      <c r="W139" s="3" t="s">
        <v>1541</v>
      </c>
      <c r="X139" s="3" t="s">
        <v>1616</v>
      </c>
      <c r="Y139" s="62">
        <v>678</v>
      </c>
      <c r="Z139" s="3">
        <f>IF(AND(G139&lt;&gt;"LIBSETS_SETTYPE_BATTLEGROUND",G139&lt;&gt;"LIBSETS_SETTYPE_SPECIAL"),
IF(AND(Y139&lt;&gt;"",ISNUMBER(Y139),NOT(ISNA(Y139))),Y139,
   IF(AND(L139&lt;&gt;"",ISNUMBER(L139),L139&gt;0,NOT(ISNA(L139))),VLOOKUP(L139,'ESO dumped WayshrineInfo'!$K$3:$L$9996,2,FALSE),"")
),"")</f>
        <v>678</v>
      </c>
      <c r="AA139" t="str">
        <f>IF(AND(Z139&lt;&gt;"",ISNUMBER(Z139),NOT(ISNA(Z139))),VLOOKUP(Z139,'ESO zone constants'!$A$5:$D$10001,4,FALSE),"")</f>
        <v>Imperial City Prison</v>
      </c>
      <c r="AC139" s="38"/>
      <c r="AD139" s="105"/>
      <c r="AE139" s="62">
        <v>678</v>
      </c>
      <c r="AF139" s="3">
        <f>IF(AND(G139&lt;&gt;"LIBSETS_SETTYPE_BATTLEGROUND",G139&lt;&gt;"LIBSETS_SETTYPE_SPECIAL"),
IF(AND(AE139&lt;&gt;"",ISNUMBER(AE139),NOT(ISNA(AE139))),AE139,
   IF(AND(M139&lt;&gt;"",ISNUMBER(M139),M139&gt;0,NOT(ISNA(M139))),VLOOKUP(M139,'ESO dumped WayshrineInfo'!$K$3:$L$9996,2,FALSE),"")
),"")</f>
        <v>678</v>
      </c>
      <c r="AG139" t="str">
        <f>IF(AND(AF139&lt;&gt;"",ISNUMBER(AF139),NOT(ISNA(AF139))),VLOOKUP(AF139,'ESO zone constants'!$A$5:$D$10001,4,FALSE),"")</f>
        <v>Imperial City Prison</v>
      </c>
      <c r="AH139" s="42"/>
      <c r="AI139" s="38"/>
      <c r="AJ139" s="38"/>
      <c r="AK139" s="3" t="str">
        <f>IF(AND(G139&lt;&gt;"LIBSETS_SETTYPE_BATTLEGROUND",G139&lt;&gt;"LIBSETS_SETTYPE_SPECIAL"),IF(AL139&lt;&gt;"",VLOOKUP(AL139,'ESO zone constants'!$D$5:$H$4955,5,FALSE),""),"")</f>
        <v/>
      </c>
      <c r="AN139" s="38"/>
      <c r="AO139" s="38"/>
      <c r="AP139" s="3" t="str">
        <f>IF(AND(G139&lt;&gt;"LIBSETS_SETTYPE_BATTLEGROUND",G139&lt;&gt;"LIBSETS_SETTYPE_SPECIAL"),IF(AQ139&lt;&gt;"",VLOOKUP(AQ139,'ESO zone constants'!$D$5:$H$4955,5,FALSE),""),"")</f>
        <v/>
      </c>
      <c r="AS139" s="38"/>
      <c r="AT139" s="38"/>
      <c r="AU139" s="3" t="str">
        <f>IF(AND(G139&lt;&gt;"LIBSETS_SETTYPE_BATTLEGROUND",G139&lt;&gt;"LIBSETS_SETTYPE_SPECIAL"),IF(AV139&lt;&gt;"",VLOOKUP(AV139,'ESO zone constants'!$D$5:$H$4955,5,FALSE),""),"")</f>
        <v/>
      </c>
      <c r="AX139" s="38"/>
      <c r="AY139" s="38"/>
      <c r="AZ139" s="79" t="s">
        <v>2658</v>
      </c>
      <c r="BA139" s="79"/>
      <c r="BB139" s="79"/>
      <c r="BC139" s="79"/>
      <c r="BD139" s="21" t="str">
        <f t="shared" si="18"/>
        <v>[164] = {wayshrines={236,236,236,}, dlcId=DLC_IMPERIAL_CITY</v>
      </c>
      <c r="BE139" s="21" t="str">
        <f t="shared" si="19"/>
        <v>, zoneIds={678,678,678}, veteran={[EQUIP_TYPE_HEAD]=true, [EQUIP_TYPE_SHOULDERS]=false}</v>
      </c>
      <c r="BF139" s="21" t="str">
        <f t="shared" si="17"/>
        <v>, setType=LIBSETS_SETTYPE_MONSTER, undauntedChestId=3</v>
      </c>
      <c r="BG139" s="21" t="str">
        <f t="shared" si="20"/>
        <v>, dropMechanic={LIBSETS_DROP_MECHANIC_MONSTER_NAME}, dropMechanicDropLocationNames={['en']={'Lord Warden Dusk','','','','','',},['de']={'Hochwärter Dämmer','','','','','',},}</v>
      </c>
      <c r="BH139" s="21" t="str">
        <f t="shared" si="21"/>
        <v>}, --Lord Warden / Hochwärter   [Imperial City Prison, Imperial City Prison, Imperial City Prison]</v>
      </c>
    </row>
    <row r="140" spans="1:60" ht="15.75" x14ac:dyDescent="0.25">
      <c r="A140" s="5">
        <v>165</v>
      </c>
      <c r="B140" t="s">
        <v>944</v>
      </c>
      <c r="C140" t="s">
        <v>18</v>
      </c>
      <c r="D140" s="3">
        <f t="shared" si="16"/>
        <v>165</v>
      </c>
      <c r="G140" s="8" t="s">
        <v>1477</v>
      </c>
      <c r="H140" s="87">
        <v>2</v>
      </c>
      <c r="I140" t="s">
        <v>1464</v>
      </c>
      <c r="J140" t="s">
        <v>91</v>
      </c>
      <c r="K140">
        <v>263</v>
      </c>
      <c r="L140">
        <v>263</v>
      </c>
      <c r="M140">
        <v>263</v>
      </c>
      <c r="O140" s="62" t="s">
        <v>58</v>
      </c>
      <c r="Q140" s="3">
        <f>IF(AND(P140&lt;&gt;"",ISNUMBER(P140),NOT(ISNA(P140))),P140,IF(R140&lt;&gt;"",VLOOKUP(R140,'ESO zone constants'!$D$5:$H$10003,5,FALSE),""))</f>
        <v>933</v>
      </c>
      <c r="R140" t="str">
        <f>IF(AND(O140&lt;&gt;"",NOT(ISERROR(O140))),O140,
IF(AND(P140&lt;&gt;"",ISNUMBER(P140),P140&gt;0,NOT(ISNA(P140))),VLOOKUP(P140,'ESO zone constants'!$A$5:$D$10001,4,FALSE),
IF(AND(K140&lt;&gt;"",K140&gt;0,NOT(ISERROR(K140))),VLOOKUP(K140,'ESO dumped WayshrineInfo'!$K$3:$N$9996,4,FALSE),"")))</f>
        <v>Wayrest Sewers II</v>
      </c>
      <c r="T140" s="19" t="str">
        <f>IF(AND(S140&lt;&gt;"",NOT(ISERROR(S140))),S140,IF(Q140&lt;&gt;"",IF(NOT(ISERROR(VLOOKUP(Q140,'ESO Dungeon constants'!$D$3:$H$9999,5,FALSE))),VLOOKUP(Q140,'ESO Dungeon constants'!$D$3:$I$9999,6,FALSE),VLOOKUP(Q140,'ESO zone constants'!$H$3:$K$9989,4,FALSE)),""))</f>
        <v>DLC_BASE_GAME</v>
      </c>
      <c r="U140" s="3" t="str">
        <f>IF(T140&lt;&gt;"",VLOOKUP(T140,'LibSets constants'!$B$4:$C$1012,2,FALSE),"")</f>
        <v>Included in base game</v>
      </c>
      <c r="V140" s="33" t="s">
        <v>1540</v>
      </c>
      <c r="W140" s="3" t="s">
        <v>1640</v>
      </c>
      <c r="X140" s="3" t="s">
        <v>1641</v>
      </c>
      <c r="Y140" s="62"/>
      <c r="Z140" s="3">
        <f>IF(AND(G140&lt;&gt;"LIBSETS_SETTYPE_BATTLEGROUND",G140&lt;&gt;"LIBSETS_SETTYPE_SPECIAL"),
IF(AND(Y140&lt;&gt;"",ISNUMBER(Y140),NOT(ISNA(Y140))),Y140,
   IF(AND(L140&lt;&gt;"",ISNUMBER(L140),L140&gt;0,NOT(ISNA(L140))),VLOOKUP(L140,'ESO dumped WayshrineInfo'!$K$3:$L$9996,2,FALSE),"")
),"")</f>
        <v>19</v>
      </c>
      <c r="AA140" t="str">
        <f>IF(AND(Z140&lt;&gt;"",ISNUMBER(Z140),NOT(ISNA(Z140))),VLOOKUP(Z140,'ESO zone constants'!$A$5:$D$10001,4,FALSE),"")</f>
        <v>Stormhaven</v>
      </c>
      <c r="AC140" s="38"/>
      <c r="AD140" s="105"/>
      <c r="AE140" s="38"/>
      <c r="AF140" s="3">
        <f>IF(AND(G140&lt;&gt;"LIBSETS_SETTYPE_BATTLEGROUND",G140&lt;&gt;"LIBSETS_SETTYPE_SPECIAL"),
IF(AND(AE140&lt;&gt;"",ISNUMBER(AE140),NOT(ISNA(AE140))),AE140,
   IF(AND(M140&lt;&gt;"",ISNUMBER(M140),M140&gt;0,NOT(ISNA(M140))),VLOOKUP(M140,'ESO dumped WayshrineInfo'!$K$3:$L$9996,2,FALSE),"")
),"")</f>
        <v>19</v>
      </c>
      <c r="AG140" t="str">
        <f>IF(AND(AF140&lt;&gt;"",ISNUMBER(AF140),NOT(ISNA(AF140))),VLOOKUP(AF140,'ESO zone constants'!$A$5:$D$10001,4,FALSE),"")</f>
        <v>Stormhaven</v>
      </c>
      <c r="AH140" s="42"/>
      <c r="AI140" s="38"/>
      <c r="AJ140" s="38"/>
      <c r="AK140" s="3" t="str">
        <f>IF(AND(G140&lt;&gt;"LIBSETS_SETTYPE_BATTLEGROUND",G140&lt;&gt;"LIBSETS_SETTYPE_SPECIAL"),IF(AL140&lt;&gt;"",VLOOKUP(AL140,'ESO zone constants'!$D$5:$H$4955,5,FALSE),""),"")</f>
        <v/>
      </c>
      <c r="AN140" s="38"/>
      <c r="AO140" s="38"/>
      <c r="AP140" s="3" t="str">
        <f>IF(AND(G140&lt;&gt;"LIBSETS_SETTYPE_BATTLEGROUND",G140&lt;&gt;"LIBSETS_SETTYPE_SPECIAL"),IF(AQ140&lt;&gt;"",VLOOKUP(AQ140,'ESO zone constants'!$D$5:$H$4955,5,FALSE),""),"")</f>
        <v/>
      </c>
      <c r="AS140" s="38"/>
      <c r="AT140" s="38"/>
      <c r="AU140" s="3" t="str">
        <f>IF(AND(G140&lt;&gt;"LIBSETS_SETTYPE_BATTLEGROUND",G140&lt;&gt;"LIBSETS_SETTYPE_SPECIAL"),IF(AV140&lt;&gt;"",VLOOKUP(AV140,'ESO zone constants'!$D$5:$H$4955,5,FALSE),""),"")</f>
        <v/>
      </c>
      <c r="AX140" s="38"/>
      <c r="AY140" s="38"/>
      <c r="AZ140" s="79" t="s">
        <v>2658</v>
      </c>
      <c r="BA140" s="79"/>
      <c r="BB140" s="79"/>
      <c r="BC140" s="79"/>
      <c r="BD140" s="21" t="str">
        <f t="shared" si="18"/>
        <v>[165] = {wayshrines={263,263,263,}, dlcId=DLC_BASE_GAME</v>
      </c>
      <c r="BE140" s="21" t="str">
        <f t="shared" si="19"/>
        <v>, zoneIds={933,19,19}, veteran={[EQUIP_TYPE_HEAD]=true, [EQUIP_TYPE_SHOULDERS]=false}</v>
      </c>
      <c r="BF140" s="21" t="str">
        <f t="shared" si="17"/>
        <v>, setType=LIBSETS_SETTYPE_MONSTER, undauntedChestId=2</v>
      </c>
      <c r="BG140" s="21" t="str">
        <f t="shared" si="20"/>
        <v>, dropMechanic={LIBSETS_DROP_MECHANIC_MONSTER_NAME}, dropMechanicDropLocationNames={['en']={'Varaine and Allene Pellingare','','','','','',},['de']={'Varaine und Allene Pellingare','','','','','',},}</v>
      </c>
      <c r="BH140" s="21" t="str">
        <f t="shared" si="21"/>
        <v>}, --Scourge Harvester / Geißelernter   [Wayrest Sewers II, Stormhaven, Stormhaven]</v>
      </c>
    </row>
    <row r="141" spans="1:60" ht="15.75" x14ac:dyDescent="0.25">
      <c r="A141" s="5">
        <v>166</v>
      </c>
      <c r="B141" t="s">
        <v>945</v>
      </c>
      <c r="C141" t="s">
        <v>5</v>
      </c>
      <c r="D141" s="3">
        <f t="shared" si="16"/>
        <v>166</v>
      </c>
      <c r="G141" s="8" t="s">
        <v>1477</v>
      </c>
      <c r="H141" s="87">
        <v>2</v>
      </c>
      <c r="I141" t="s">
        <v>1464</v>
      </c>
      <c r="J141" t="s">
        <v>91</v>
      </c>
      <c r="K141">
        <v>264</v>
      </c>
      <c r="L141">
        <v>264</v>
      </c>
      <c r="M141">
        <v>264</v>
      </c>
      <c r="O141" s="62" t="s">
        <v>46</v>
      </c>
      <c r="Q141" s="3">
        <f>IF(AND(P141&lt;&gt;"",ISNUMBER(P141),NOT(ISNA(P141))),P141,IF(R141&lt;&gt;"",VLOOKUP(R141,'ESO zone constants'!$D$5:$H$10003,5,FALSE),""))</f>
        <v>930</v>
      </c>
      <c r="R141" t="str">
        <f>IF(AND(O141&lt;&gt;"",NOT(ISERROR(O141))),O141,
IF(AND(P141&lt;&gt;"",ISNUMBER(P141),P141&gt;0,NOT(ISNA(P141))),VLOOKUP(P141,'ESO zone constants'!$A$5:$D$10001,4,FALSE),
IF(AND(K141&lt;&gt;"",K141&gt;0,NOT(ISERROR(K141))),VLOOKUP(K141,'ESO dumped WayshrineInfo'!$K$3:$N$9996,4,FALSE),"")))</f>
        <v>Darkshade Caverns II</v>
      </c>
      <c r="T141" s="19" t="str">
        <f>IF(AND(S141&lt;&gt;"",NOT(ISERROR(S141))),S141,IF(Q141&lt;&gt;"",IF(NOT(ISERROR(VLOOKUP(Q141,'ESO Dungeon constants'!$D$3:$H$9999,5,FALSE))),VLOOKUP(Q141,'ESO Dungeon constants'!$D$3:$I$9999,6,FALSE),VLOOKUP(Q141,'ESO zone constants'!$H$3:$K$9989,4,FALSE)),""))</f>
        <v>DLC_BASE_GAME</v>
      </c>
      <c r="U141" s="3" t="str">
        <f>IF(T141&lt;&gt;"",VLOOKUP(T141,'LibSets constants'!$B$4:$C$1012,2,FALSE),"")</f>
        <v>Included in base game</v>
      </c>
      <c r="V141" s="33" t="s">
        <v>1540</v>
      </c>
      <c r="W141" s="3" t="s">
        <v>1361</v>
      </c>
      <c r="X141" s="3" t="s">
        <v>1621</v>
      </c>
      <c r="Y141" s="62"/>
      <c r="Z141" s="3">
        <f>IF(AND(G141&lt;&gt;"LIBSETS_SETTYPE_BATTLEGROUND",G141&lt;&gt;"LIBSETS_SETTYPE_SPECIAL"),
IF(AND(Y141&lt;&gt;"",ISNUMBER(Y141),NOT(ISNA(Y141))),Y141,
   IF(AND(L141&lt;&gt;"",ISNUMBER(L141),L141&gt;0,NOT(ISNA(L141))),VLOOKUP(L141,'ESO dumped WayshrineInfo'!$K$3:$L$9996,2,FALSE),"")
),"")</f>
        <v>57</v>
      </c>
      <c r="AA141" t="str">
        <f>IF(AND(Z141&lt;&gt;"",ISNUMBER(Z141),NOT(ISNA(Z141))),VLOOKUP(Z141,'ESO zone constants'!$A$5:$D$10001,4,FALSE),"")</f>
        <v>Deshaan</v>
      </c>
      <c r="AC141" s="38"/>
      <c r="AD141" s="105"/>
      <c r="AE141" s="38"/>
      <c r="AF141" s="3">
        <f>IF(AND(G141&lt;&gt;"LIBSETS_SETTYPE_BATTLEGROUND",G141&lt;&gt;"LIBSETS_SETTYPE_SPECIAL"),
IF(AND(AE141&lt;&gt;"",ISNUMBER(AE141),NOT(ISNA(AE141))),AE141,
   IF(AND(M141&lt;&gt;"",ISNUMBER(M141),M141&gt;0,NOT(ISNA(M141))),VLOOKUP(M141,'ESO dumped WayshrineInfo'!$K$3:$L$9996,2,FALSE),"")
),"")</f>
        <v>57</v>
      </c>
      <c r="AG141" t="str">
        <f>IF(AND(AF141&lt;&gt;"",ISNUMBER(AF141),NOT(ISNA(AF141))),VLOOKUP(AF141,'ESO zone constants'!$A$5:$D$10001,4,FALSE),"")</f>
        <v>Deshaan</v>
      </c>
      <c r="AH141" s="42"/>
      <c r="AI141" s="38"/>
      <c r="AJ141" s="38"/>
      <c r="AK141" s="3" t="str">
        <f>IF(AND(G141&lt;&gt;"LIBSETS_SETTYPE_BATTLEGROUND",G141&lt;&gt;"LIBSETS_SETTYPE_SPECIAL"),IF(AL141&lt;&gt;"",VLOOKUP(AL141,'ESO zone constants'!$D$5:$H$4955,5,FALSE),""),"")</f>
        <v/>
      </c>
      <c r="AN141" s="38"/>
      <c r="AO141" s="38"/>
      <c r="AP141" s="3" t="str">
        <f>IF(AND(G141&lt;&gt;"LIBSETS_SETTYPE_BATTLEGROUND",G141&lt;&gt;"LIBSETS_SETTYPE_SPECIAL"),IF(AQ141&lt;&gt;"",VLOOKUP(AQ141,'ESO zone constants'!$D$5:$H$4955,5,FALSE),""),"")</f>
        <v/>
      </c>
      <c r="AS141" s="38"/>
      <c r="AT141" s="38"/>
      <c r="AU141" s="3" t="str">
        <f>IF(AND(G141&lt;&gt;"LIBSETS_SETTYPE_BATTLEGROUND",G141&lt;&gt;"LIBSETS_SETTYPE_SPECIAL"),IF(AV141&lt;&gt;"",VLOOKUP(AV141,'ESO zone constants'!$D$5:$H$4955,5,FALSE),""),"")</f>
        <v/>
      </c>
      <c r="AX141" s="38"/>
      <c r="AY141" s="38"/>
      <c r="AZ141" s="79" t="s">
        <v>2658</v>
      </c>
      <c r="BA141" s="79"/>
      <c r="BB141" s="79"/>
      <c r="BC141" s="79"/>
      <c r="BD141" s="21" t="str">
        <f t="shared" si="18"/>
        <v>[166] = {wayshrines={264,264,264,}, dlcId=DLC_BASE_GAME</v>
      </c>
      <c r="BE141" s="21" t="str">
        <f t="shared" si="19"/>
        <v>, zoneIds={930,57,57}, veteran={[EQUIP_TYPE_HEAD]=true, [EQUIP_TYPE_SHOULDERS]=false}</v>
      </c>
      <c r="BF141" s="21" t="str">
        <f t="shared" si="17"/>
        <v>, setType=LIBSETS_SETTYPE_MONSTER, undauntedChestId=2</v>
      </c>
      <c r="BG141" s="21" t="str">
        <f t="shared" si="20"/>
        <v>, dropMechanic={LIBSETS_DROP_MECHANIC_MONSTER_NAME}, dropMechanicDropLocationNames={['en']={'The Engine Guardian','','','','','',},['de']={'Der Maschinenwächter','','','','','',},}</v>
      </c>
      <c r="BH141" s="21" t="str">
        <f t="shared" si="21"/>
        <v>}, --Engine Guardian / Maschinenwächter   [Darkshade Caverns II, Deshaan, Deshaan]</v>
      </c>
    </row>
    <row r="142" spans="1:60" ht="15.75" x14ac:dyDescent="0.25">
      <c r="A142" s="5">
        <v>167</v>
      </c>
      <c r="B142" t="s">
        <v>946</v>
      </c>
      <c r="C142" t="s">
        <v>16</v>
      </c>
      <c r="D142" s="3">
        <f t="shared" si="16"/>
        <v>167</v>
      </c>
      <c r="G142" s="8" t="s">
        <v>1477</v>
      </c>
      <c r="H142" s="87">
        <v>2</v>
      </c>
      <c r="I142" t="s">
        <v>1464</v>
      </c>
      <c r="J142" t="s">
        <v>91</v>
      </c>
      <c r="K142">
        <v>265</v>
      </c>
      <c r="L142">
        <v>265</v>
      </c>
      <c r="M142">
        <v>265</v>
      </c>
      <c r="O142" s="62" t="s">
        <v>56</v>
      </c>
      <c r="Q142" s="3">
        <f>IF(AND(P142&lt;&gt;"",ISNUMBER(P142),NOT(ISNA(P142))),P142,IF(R142&lt;&gt;"",VLOOKUP(R142,'ESO zone constants'!$D$5:$H$10003,5,FALSE),""))</f>
        <v>931</v>
      </c>
      <c r="R142" t="str">
        <f>IF(AND(O142&lt;&gt;"",NOT(ISERROR(O142))),O142,
IF(AND(P142&lt;&gt;"",ISNUMBER(P142),P142&gt;0,NOT(ISNA(P142))),VLOOKUP(P142,'ESO zone constants'!$A$5:$D$10001,4,FALSE),
IF(AND(K142&lt;&gt;"",K142&gt;0,NOT(ISERROR(K142))),VLOOKUP(K142,'ESO dumped WayshrineInfo'!$K$3:$N$9996,4,FALSE),"")))</f>
        <v>Elden Hollow II</v>
      </c>
      <c r="T142" s="19" t="str">
        <f>IF(AND(S142&lt;&gt;"",NOT(ISERROR(S142))),S142,IF(Q142&lt;&gt;"",IF(NOT(ISERROR(VLOOKUP(Q142,'ESO Dungeon constants'!$D$3:$H$9999,5,FALSE))),VLOOKUP(Q142,'ESO Dungeon constants'!$D$3:$I$9999,6,FALSE),VLOOKUP(Q142,'ESO zone constants'!$H$3:$K$9989,4,FALSE)),""))</f>
        <v>DLC_BASE_GAME</v>
      </c>
      <c r="U142" s="3" t="str">
        <f>IF(T142&lt;&gt;"",VLOOKUP(T142,'LibSets constants'!$B$4:$C$1012,2,FALSE),"")</f>
        <v>Included in base game</v>
      </c>
      <c r="V142" s="33" t="s">
        <v>1540</v>
      </c>
      <c r="W142" s="3" t="s">
        <v>1542</v>
      </c>
      <c r="X142" s="3" t="s">
        <v>1622</v>
      </c>
      <c r="Y142" s="62"/>
      <c r="Z142" s="3">
        <f>IF(AND(G142&lt;&gt;"LIBSETS_SETTYPE_BATTLEGROUND",G142&lt;&gt;"LIBSETS_SETTYPE_SPECIAL"),
IF(AND(Y142&lt;&gt;"",ISNUMBER(Y142),NOT(ISNA(Y142))),Y142,
   IF(AND(L142&lt;&gt;"",ISNUMBER(L142),L142&gt;0,NOT(ISNA(L142))),VLOOKUP(L142,'ESO dumped WayshrineInfo'!$K$3:$L$9996,2,FALSE),"")
),"")</f>
        <v>383</v>
      </c>
      <c r="AA142" t="str">
        <f>IF(AND(Z142&lt;&gt;"",ISNUMBER(Z142),NOT(ISNA(Z142))),VLOOKUP(Z142,'ESO zone constants'!$A$5:$D$10001,4,FALSE),"")</f>
        <v>Grahtwood</v>
      </c>
      <c r="AC142" s="38"/>
      <c r="AD142" s="105"/>
      <c r="AE142" s="38"/>
      <c r="AF142" s="3">
        <f>IF(AND(G142&lt;&gt;"LIBSETS_SETTYPE_BATTLEGROUND",G142&lt;&gt;"LIBSETS_SETTYPE_SPECIAL"),
IF(AND(AE142&lt;&gt;"",ISNUMBER(AE142),NOT(ISNA(AE142))),AE142,
   IF(AND(M142&lt;&gt;"",ISNUMBER(M142),M142&gt;0,NOT(ISNA(M142))),VLOOKUP(M142,'ESO dumped WayshrineInfo'!$K$3:$L$9996,2,FALSE),"")
),"")</f>
        <v>383</v>
      </c>
      <c r="AG142" t="str">
        <f>IF(AND(AF142&lt;&gt;"",ISNUMBER(AF142),NOT(ISNA(AF142))),VLOOKUP(AF142,'ESO zone constants'!$A$5:$D$10001,4,FALSE),"")</f>
        <v>Grahtwood</v>
      </c>
      <c r="AH142" s="42"/>
      <c r="AI142" s="38"/>
      <c r="AJ142" s="38"/>
      <c r="AK142" s="3" t="str">
        <f>IF(AND(G142&lt;&gt;"LIBSETS_SETTYPE_BATTLEGROUND",G142&lt;&gt;"LIBSETS_SETTYPE_SPECIAL"),IF(AL142&lt;&gt;"",VLOOKUP(AL142,'ESO zone constants'!$D$5:$H$4955,5,FALSE),""),"")</f>
        <v/>
      </c>
      <c r="AN142" s="38"/>
      <c r="AO142" s="38"/>
      <c r="AP142" s="3" t="str">
        <f>IF(AND(G142&lt;&gt;"LIBSETS_SETTYPE_BATTLEGROUND",G142&lt;&gt;"LIBSETS_SETTYPE_SPECIAL"),IF(AQ142&lt;&gt;"",VLOOKUP(AQ142,'ESO zone constants'!$D$5:$H$4955,5,FALSE),""),"")</f>
        <v/>
      </c>
      <c r="AS142" s="38"/>
      <c r="AT142" s="38"/>
      <c r="AU142" s="3" t="str">
        <f>IF(AND(G142&lt;&gt;"LIBSETS_SETTYPE_BATTLEGROUND",G142&lt;&gt;"LIBSETS_SETTYPE_SPECIAL"),IF(AV142&lt;&gt;"",VLOOKUP(AV142,'ESO zone constants'!$D$5:$H$4955,5,FALSE),""),"")</f>
        <v/>
      </c>
      <c r="AX142" s="38"/>
      <c r="AY142" s="38"/>
      <c r="AZ142" s="79" t="s">
        <v>2658</v>
      </c>
      <c r="BA142" s="79"/>
      <c r="BB142" s="79"/>
      <c r="BC142" s="79"/>
      <c r="BD142" s="21" t="str">
        <f t="shared" si="18"/>
        <v>[167] = {wayshrines={265,265,265,}, dlcId=DLC_BASE_GAME</v>
      </c>
      <c r="BE142" s="21" t="str">
        <f t="shared" si="19"/>
        <v>, zoneIds={931,383,383}, veteran={[EQUIP_TYPE_HEAD]=true, [EQUIP_TYPE_SHOULDERS]=false}</v>
      </c>
      <c r="BF142" s="21" t="str">
        <f t="shared" si="17"/>
        <v>, setType=LIBSETS_SETTYPE_MONSTER, undauntedChestId=2</v>
      </c>
      <c r="BG142" s="21" t="str">
        <f t="shared" si="20"/>
        <v>, dropMechanic={LIBSETS_DROP_MECHANIC_MONSTER_NAME}, dropMechanicDropLocationNames={['en']={'Bogdan the Nightflame','','','','','',},['de']={'Bogdan die Nachtflamme','','','','','',},}</v>
      </c>
      <c r="BH142" s="21" t="str">
        <f t="shared" si="21"/>
        <v>}, --Nightflame / Nachtflamme   [Elden Hollow II, Grahtwood, Grahtwood]</v>
      </c>
    </row>
    <row r="143" spans="1:60" ht="15.75" x14ac:dyDescent="0.25">
      <c r="A143" s="5">
        <v>168</v>
      </c>
      <c r="B143" t="s">
        <v>15</v>
      </c>
      <c r="C143" t="s">
        <v>1555</v>
      </c>
      <c r="D143" s="3">
        <f t="shared" si="16"/>
        <v>168</v>
      </c>
      <c r="G143" s="8" t="s">
        <v>1477</v>
      </c>
      <c r="H143" s="87">
        <v>1</v>
      </c>
      <c r="I143" t="s">
        <v>1464</v>
      </c>
      <c r="J143" t="s">
        <v>91</v>
      </c>
      <c r="K143">
        <v>269</v>
      </c>
      <c r="L143">
        <v>269</v>
      </c>
      <c r="M143">
        <v>269</v>
      </c>
      <c r="O143" s="62" t="s">
        <v>55</v>
      </c>
      <c r="Q143" s="3">
        <f>IF(AND(P143&lt;&gt;"",ISNUMBER(P143),NOT(ISNA(P143))),P143,IF(R143&lt;&gt;"",VLOOKUP(R143,'ESO zone constants'!$D$5:$H$10003,5,FALSE),""))</f>
        <v>932</v>
      </c>
      <c r="R143" t="str">
        <f>IF(AND(O143&lt;&gt;"",NOT(ISERROR(O143))),O143,
IF(AND(P143&lt;&gt;"",ISNUMBER(P143),P143&gt;0,NOT(ISNA(P143))),VLOOKUP(P143,'ESO zone constants'!$A$5:$D$10001,4,FALSE),
IF(AND(K143&lt;&gt;"",K143&gt;0,NOT(ISERROR(K143))),VLOOKUP(K143,'ESO dumped WayshrineInfo'!$K$3:$N$9996,4,FALSE),"")))</f>
        <v>Crypt of Hearts II</v>
      </c>
      <c r="T143" s="19" t="str">
        <f>IF(AND(S143&lt;&gt;"",NOT(ISERROR(S143))),S143,IF(Q143&lt;&gt;"",IF(NOT(ISERROR(VLOOKUP(Q143,'ESO Dungeon constants'!$D$3:$H$9999,5,FALSE))),VLOOKUP(Q143,'ESO Dungeon constants'!$D$3:$I$9999,6,FALSE),VLOOKUP(Q143,'ESO zone constants'!$H$3:$K$9989,4,FALSE)),""))</f>
        <v>DLC_BASE_GAME</v>
      </c>
      <c r="U143" s="3" t="str">
        <f>IF(T143&lt;&gt;"",VLOOKUP(T143,'LibSets constants'!$B$4:$C$1012,2,FALSE),"")</f>
        <v>Included in base game</v>
      </c>
      <c r="V143" s="33" t="s">
        <v>1540</v>
      </c>
      <c r="W143" s="3" t="s">
        <v>1555</v>
      </c>
      <c r="X143" s="3" t="s">
        <v>1626</v>
      </c>
      <c r="Y143" s="62"/>
      <c r="Z143" s="3">
        <f>IF(AND(G143&lt;&gt;"LIBSETS_SETTYPE_BATTLEGROUND",G143&lt;&gt;"LIBSETS_SETTYPE_SPECIAL"),
IF(AND(Y143&lt;&gt;"",ISNUMBER(Y143),NOT(ISNA(Y143))),Y143,
   IF(AND(L143&lt;&gt;"",ISNUMBER(L143),L143&gt;0,NOT(ISNA(L143))),VLOOKUP(L143,'ESO dumped WayshrineInfo'!$K$3:$L$9996,2,FALSE),"")
),"")</f>
        <v>20</v>
      </c>
      <c r="AA143" t="str">
        <f>IF(AND(Z143&lt;&gt;"",ISNUMBER(Z143),NOT(ISNA(Z143))),VLOOKUP(Z143,'ESO zone constants'!$A$5:$D$10001,4,FALSE),"")</f>
        <v>Rivenspire</v>
      </c>
      <c r="AC143" s="38"/>
      <c r="AD143" s="105"/>
      <c r="AE143" s="38"/>
      <c r="AF143" s="3">
        <f>IF(AND(G143&lt;&gt;"LIBSETS_SETTYPE_BATTLEGROUND",G143&lt;&gt;"LIBSETS_SETTYPE_SPECIAL"),
IF(AND(AE143&lt;&gt;"",ISNUMBER(AE143),NOT(ISNA(AE143))),AE143,
   IF(AND(M143&lt;&gt;"",ISNUMBER(M143),M143&gt;0,NOT(ISNA(M143))),VLOOKUP(M143,'ESO dumped WayshrineInfo'!$K$3:$L$9996,2,FALSE),"")
),"")</f>
        <v>20</v>
      </c>
      <c r="AG143" t="str">
        <f>IF(AND(AF143&lt;&gt;"",ISNUMBER(AF143),NOT(ISNA(AF143))),VLOOKUP(AF143,'ESO zone constants'!$A$5:$D$10001,4,FALSE),"")</f>
        <v>Rivenspire</v>
      </c>
      <c r="AH143" s="42"/>
      <c r="AI143" s="38"/>
      <c r="AJ143" s="38"/>
      <c r="AK143" s="3" t="str">
        <f>IF(AND(G143&lt;&gt;"LIBSETS_SETTYPE_BATTLEGROUND",G143&lt;&gt;"LIBSETS_SETTYPE_SPECIAL"),IF(AL143&lt;&gt;"",VLOOKUP(AL143,'ESO zone constants'!$D$5:$H$4955,5,FALSE),""),"")</f>
        <v/>
      </c>
      <c r="AN143" s="38"/>
      <c r="AO143" s="38"/>
      <c r="AP143" s="3" t="str">
        <f>IF(AND(G143&lt;&gt;"LIBSETS_SETTYPE_BATTLEGROUND",G143&lt;&gt;"LIBSETS_SETTYPE_SPECIAL"),IF(AQ143&lt;&gt;"",VLOOKUP(AQ143,'ESO zone constants'!$D$5:$H$4955,5,FALSE),""),"")</f>
        <v/>
      </c>
      <c r="AS143" s="38"/>
      <c r="AT143" s="38"/>
      <c r="AU143" s="3" t="str">
        <f>IF(AND(G143&lt;&gt;"LIBSETS_SETTYPE_BATTLEGROUND",G143&lt;&gt;"LIBSETS_SETTYPE_SPECIAL"),IF(AV143&lt;&gt;"",VLOOKUP(AV143,'ESO zone constants'!$D$5:$H$4955,5,FALSE),""),"")</f>
        <v/>
      </c>
      <c r="AX143" s="38"/>
      <c r="AY143" s="38"/>
      <c r="AZ143" s="79" t="s">
        <v>2658</v>
      </c>
      <c r="BA143" s="79"/>
      <c r="BB143" s="79"/>
      <c r="BC143" s="79"/>
      <c r="BD143" s="21" t="str">
        <f t="shared" si="18"/>
        <v>[168] = {wayshrines={269,269,269,}, dlcId=DLC_BASE_GAME</v>
      </c>
      <c r="BE143" s="21" t="str">
        <f t="shared" si="19"/>
        <v>, zoneIds={932,20,20}, veteran={[EQUIP_TYPE_HEAD]=true, [EQUIP_TYPE_SHOULDERS]=false}</v>
      </c>
      <c r="BF143" s="21" t="str">
        <f t="shared" si="17"/>
        <v>, setType=LIBSETS_SETTYPE_MONSTER, undauntedChestId=1</v>
      </c>
      <c r="BG143" s="21" t="str">
        <f t="shared" si="20"/>
        <v>, dropMechanic={LIBSETS_DROP_MECHANIC_MONSTER_NAME}, dropMechanicDropLocationNames={['en']={'Nerien\'eth','','','','','',},['de']={'Nerien\’eth','','','','','',},}</v>
      </c>
      <c r="BH143" s="21" t="str">
        <f t="shared" si="21"/>
        <v>}, --Nerien\'eth / Nerien'eth   [Crypt of Hearts II, Rivenspire, Rivenspire]</v>
      </c>
    </row>
    <row r="144" spans="1:60" ht="15.75" x14ac:dyDescent="0.25">
      <c r="A144" s="5">
        <v>169</v>
      </c>
      <c r="B144" t="s">
        <v>31</v>
      </c>
      <c r="C144" t="s">
        <v>31</v>
      </c>
      <c r="D144" s="3">
        <f t="shared" si="16"/>
        <v>169</v>
      </c>
      <c r="G144" s="8" t="s">
        <v>1477</v>
      </c>
      <c r="H144" s="87">
        <v>1</v>
      </c>
      <c r="I144" t="s">
        <v>1464</v>
      </c>
      <c r="J144" t="s">
        <v>91</v>
      </c>
      <c r="K144">
        <v>268</v>
      </c>
      <c r="L144">
        <v>268</v>
      </c>
      <c r="M144">
        <v>268</v>
      </c>
      <c r="O144" s="62" t="s">
        <v>71</v>
      </c>
      <c r="Q144" s="3">
        <f>IF(AND(P144&lt;&gt;"",ISNUMBER(P144),NOT(ISNA(P144))),P144,IF(R144&lt;&gt;"",VLOOKUP(R144,'ESO zone constants'!$D$5:$H$10003,5,FALSE),""))</f>
        <v>681</v>
      </c>
      <c r="R144" t="str">
        <f>IF(AND(O144&lt;&gt;"",NOT(ISERROR(O144))),O144,
IF(AND(P144&lt;&gt;"",ISNUMBER(P144),P144&gt;0,NOT(ISNA(P144))),VLOOKUP(P144,'ESO zone constants'!$A$5:$D$10001,4,FALSE),
IF(AND(K144&lt;&gt;"",K144&gt;0,NOT(ISERROR(K144))),VLOOKUP(K144,'ESO dumped WayshrineInfo'!$K$3:$N$9996,4,FALSE),"")))</f>
        <v>City of Ash II</v>
      </c>
      <c r="T144" s="19" t="str">
        <f>IF(AND(S144&lt;&gt;"",NOT(ISERROR(S144))),S144,IF(Q144&lt;&gt;"",IF(NOT(ISERROR(VLOOKUP(Q144,'ESO Dungeon constants'!$D$3:$H$9999,5,FALSE))),VLOOKUP(Q144,'ESO Dungeon constants'!$D$3:$I$9999,6,FALSE),VLOOKUP(Q144,'ESO zone constants'!$H$3:$K$9989,4,FALSE)),""))</f>
        <v>DLC_BASE_GAME</v>
      </c>
      <c r="U144" s="3" t="str">
        <f>IF(T144&lt;&gt;"",VLOOKUP(T144,'LibSets constants'!$B$4:$C$1012,2,FALSE),"")</f>
        <v>Included in base game</v>
      </c>
      <c r="V144" s="33" t="s">
        <v>1540</v>
      </c>
      <c r="W144" s="3" t="s">
        <v>31</v>
      </c>
      <c r="X144" s="3" t="s">
        <v>31</v>
      </c>
      <c r="Y144" s="62"/>
      <c r="Z144" s="3">
        <f>IF(AND(G144&lt;&gt;"LIBSETS_SETTYPE_BATTLEGROUND",G144&lt;&gt;"LIBSETS_SETTYPE_SPECIAL"),
IF(AND(Y144&lt;&gt;"",ISNUMBER(Y144),NOT(ISNA(Y144))),Y144,
   IF(AND(L144&lt;&gt;"",ISNUMBER(L144),L144&gt;0,NOT(ISNA(L144))),VLOOKUP(L144,'ESO dumped WayshrineInfo'!$K$3:$L$9996,2,FALSE),"")
),"")</f>
        <v>108</v>
      </c>
      <c r="AA144" t="str">
        <f>IF(AND(Z144&lt;&gt;"",ISNUMBER(Z144),NOT(ISNA(Z144))),VLOOKUP(Z144,'ESO zone constants'!$A$5:$D$10001,4,FALSE),"")</f>
        <v>Greenshade</v>
      </c>
      <c r="AC144" s="38"/>
      <c r="AD144" s="105"/>
      <c r="AE144" s="38"/>
      <c r="AF144" s="3">
        <f>IF(AND(G144&lt;&gt;"LIBSETS_SETTYPE_BATTLEGROUND",G144&lt;&gt;"LIBSETS_SETTYPE_SPECIAL"),
IF(AND(AE144&lt;&gt;"",ISNUMBER(AE144),NOT(ISNA(AE144))),AE144,
   IF(AND(M144&lt;&gt;"",ISNUMBER(M144),M144&gt;0,NOT(ISNA(M144))),VLOOKUP(M144,'ESO dumped WayshrineInfo'!$K$3:$L$9996,2,FALSE),"")
),"")</f>
        <v>108</v>
      </c>
      <c r="AG144" t="str">
        <f>IF(AND(AF144&lt;&gt;"",ISNUMBER(AF144),NOT(ISNA(AF144))),VLOOKUP(AF144,'ESO zone constants'!$A$5:$D$10001,4,FALSE),"")</f>
        <v>Greenshade</v>
      </c>
      <c r="AH144" s="42"/>
      <c r="AI144" s="38"/>
      <c r="AJ144" s="38"/>
      <c r="AK144" s="3" t="str">
        <f>IF(AND(G144&lt;&gt;"LIBSETS_SETTYPE_BATTLEGROUND",G144&lt;&gt;"LIBSETS_SETTYPE_SPECIAL"),IF(AL144&lt;&gt;"",VLOOKUP(AL144,'ESO zone constants'!$D$5:$H$4955,5,FALSE),""),"")</f>
        <v/>
      </c>
      <c r="AN144" s="38"/>
      <c r="AO144" s="38"/>
      <c r="AP144" s="3" t="str">
        <f>IF(AND(G144&lt;&gt;"LIBSETS_SETTYPE_BATTLEGROUND",G144&lt;&gt;"LIBSETS_SETTYPE_SPECIAL"),IF(AQ144&lt;&gt;"",VLOOKUP(AQ144,'ESO zone constants'!$D$5:$H$4955,5,FALSE),""),"")</f>
        <v/>
      </c>
      <c r="AS144" s="38"/>
      <c r="AT144" s="38"/>
      <c r="AU144" s="3" t="str">
        <f>IF(AND(G144&lt;&gt;"LIBSETS_SETTYPE_BATTLEGROUND",G144&lt;&gt;"LIBSETS_SETTYPE_SPECIAL"),IF(AV144&lt;&gt;"",VLOOKUP(AV144,'ESO zone constants'!$D$5:$H$4955,5,FALSE),""),"")</f>
        <v/>
      </c>
      <c r="AX144" s="38"/>
      <c r="AY144" s="38"/>
      <c r="AZ144" s="79" t="s">
        <v>2658</v>
      </c>
      <c r="BA144" s="79"/>
      <c r="BB144" s="79"/>
      <c r="BC144" s="79"/>
      <c r="BD144" s="21" t="str">
        <f t="shared" si="18"/>
        <v>[169] = {wayshrines={268,268,268,}, dlcId=DLC_BASE_GAME</v>
      </c>
      <c r="BE144" s="21" t="str">
        <f t="shared" si="19"/>
        <v>, zoneIds={681,108,108}, veteran={[EQUIP_TYPE_HEAD]=true, [EQUIP_TYPE_SHOULDERS]=false}</v>
      </c>
      <c r="BF144" s="21" t="str">
        <f t="shared" si="17"/>
        <v>, setType=LIBSETS_SETTYPE_MONSTER, undauntedChestId=1</v>
      </c>
      <c r="BG144" s="21" t="str">
        <f t="shared" si="20"/>
        <v>, dropMechanic={LIBSETS_DROP_MECHANIC_MONSTER_NAME}, dropMechanicDropLocationNames={['en']={'Valkyn Skoria','','','','','',},['de']={'Valkyn Skoria','','','','','',},}</v>
      </c>
      <c r="BH144" s="21" t="str">
        <f t="shared" si="21"/>
        <v>}, --Valkyn Skoria / Valkyn Skoria   [City of Ash II, Greenshade, Greenshade]</v>
      </c>
    </row>
    <row r="145" spans="1:60" ht="15.75" x14ac:dyDescent="0.25">
      <c r="A145" s="5">
        <v>170</v>
      </c>
      <c r="B145" t="s">
        <v>947</v>
      </c>
      <c r="C145" t="s">
        <v>12</v>
      </c>
      <c r="D145" s="3">
        <f t="shared" si="16"/>
        <v>170</v>
      </c>
      <c r="G145" s="8" t="s">
        <v>1477</v>
      </c>
      <c r="H145" s="87">
        <v>2</v>
      </c>
      <c r="I145" t="s">
        <v>1464</v>
      </c>
      <c r="J145" t="s">
        <v>91</v>
      </c>
      <c r="K145">
        <v>262</v>
      </c>
      <c r="L145">
        <v>262</v>
      </c>
      <c r="M145">
        <v>262</v>
      </c>
      <c r="O145" s="62" t="s">
        <v>97</v>
      </c>
      <c r="Q145" s="3">
        <f>IF(AND(P145&lt;&gt;"",ISNUMBER(P145),NOT(ISNA(P145))),P145,IF(R145&lt;&gt;"",VLOOKUP(R145,'ESO zone constants'!$D$5:$H$10003,5,FALSE),""))</f>
        <v>935</v>
      </c>
      <c r="R145" t="str">
        <f>IF(AND(O145&lt;&gt;"",NOT(ISERROR(O145))),O145,
IF(AND(P145&lt;&gt;"",ISNUMBER(P145),P145&gt;0,NOT(ISNA(P145))),VLOOKUP(P145,'ESO zone constants'!$A$5:$D$10001,4,FALSE),
IF(AND(K145&lt;&gt;"",K145&gt;0,NOT(ISERROR(K145))),VLOOKUP(K145,'ESO dumped WayshrineInfo'!$K$3:$N$9996,4,FALSE),"")))</f>
        <v>The Banished Cells II</v>
      </c>
      <c r="T145" s="19" t="str">
        <f>IF(AND(S145&lt;&gt;"",NOT(ISERROR(S145))),S145,IF(Q145&lt;&gt;"",IF(NOT(ISERROR(VLOOKUP(Q145,'ESO Dungeon constants'!$D$3:$H$9999,5,FALSE))),VLOOKUP(Q145,'ESO Dungeon constants'!$D$3:$I$9999,6,FALSE),VLOOKUP(Q145,'ESO zone constants'!$H$3:$K$9989,4,FALSE)),""))</f>
        <v>DLC_BASE_GAME</v>
      </c>
      <c r="U145" s="3" t="str">
        <f>IF(T145&lt;&gt;"",VLOOKUP(T145,'LibSets constants'!$B$4:$C$1012,2,FALSE),"")</f>
        <v>Included in base game</v>
      </c>
      <c r="V145" s="33" t="s">
        <v>1540</v>
      </c>
      <c r="W145" s="3" t="s">
        <v>1362</v>
      </c>
      <c r="X145" s="3" t="s">
        <v>1634</v>
      </c>
      <c r="Y145" s="62"/>
      <c r="Z145" s="3">
        <f>IF(AND(G145&lt;&gt;"LIBSETS_SETTYPE_BATTLEGROUND",G145&lt;&gt;"LIBSETS_SETTYPE_SPECIAL"),
IF(AND(Y145&lt;&gt;"",ISNUMBER(Y145),NOT(ISNA(Y145))),Y145,
   IF(AND(L145&lt;&gt;"",ISNUMBER(L145),L145&gt;0,NOT(ISNA(L145))),VLOOKUP(L145,'ESO dumped WayshrineInfo'!$K$3:$L$9996,2,FALSE),"")
),"")</f>
        <v>381</v>
      </c>
      <c r="AA145" t="str">
        <f>IF(AND(Z145&lt;&gt;"",ISNUMBER(Z145),NOT(ISNA(Z145))),VLOOKUP(Z145,'ESO zone constants'!$A$5:$D$10001,4,FALSE),"")</f>
        <v>Auridon</v>
      </c>
      <c r="AC145" s="38"/>
      <c r="AD145" s="105"/>
      <c r="AE145" s="38"/>
      <c r="AF145" s="3">
        <f>IF(AND(G145&lt;&gt;"LIBSETS_SETTYPE_BATTLEGROUND",G145&lt;&gt;"LIBSETS_SETTYPE_SPECIAL"),
IF(AND(AE145&lt;&gt;"",ISNUMBER(AE145),NOT(ISNA(AE145))),AE145,
   IF(AND(M145&lt;&gt;"",ISNUMBER(M145),M145&gt;0,NOT(ISNA(M145))),VLOOKUP(M145,'ESO dumped WayshrineInfo'!$K$3:$L$9996,2,FALSE),"")
),"")</f>
        <v>381</v>
      </c>
      <c r="AG145" t="str">
        <f>IF(AND(AF145&lt;&gt;"",ISNUMBER(AF145),NOT(ISNA(AF145))),VLOOKUP(AF145,'ESO zone constants'!$A$5:$D$10001,4,FALSE),"")</f>
        <v>Auridon</v>
      </c>
      <c r="AH145" s="42"/>
      <c r="AI145" s="38"/>
      <c r="AJ145" s="38"/>
      <c r="AK145" s="3" t="str">
        <f>IF(AND(G145&lt;&gt;"LIBSETS_SETTYPE_BATTLEGROUND",G145&lt;&gt;"LIBSETS_SETTYPE_SPECIAL"),IF(AL145&lt;&gt;"",VLOOKUP(AL145,'ESO zone constants'!$D$5:$H$4955,5,FALSE),""),"")</f>
        <v/>
      </c>
      <c r="AN145" s="38"/>
      <c r="AO145" s="38"/>
      <c r="AP145" s="3" t="str">
        <f>IF(AND(G145&lt;&gt;"LIBSETS_SETTYPE_BATTLEGROUND",G145&lt;&gt;"LIBSETS_SETTYPE_SPECIAL"),IF(AQ145&lt;&gt;"",VLOOKUP(AQ145,'ESO zone constants'!$D$5:$H$4955,5,FALSE),""),"")</f>
        <v/>
      </c>
      <c r="AS145" s="38"/>
      <c r="AT145" s="38"/>
      <c r="AU145" s="3" t="str">
        <f>IF(AND(G145&lt;&gt;"LIBSETS_SETTYPE_BATTLEGROUND",G145&lt;&gt;"LIBSETS_SETTYPE_SPECIAL"),IF(AV145&lt;&gt;"",VLOOKUP(AV145,'ESO zone constants'!$D$5:$H$4955,5,FALSE),""),"")</f>
        <v/>
      </c>
      <c r="AX145" s="38"/>
      <c r="AY145" s="38"/>
      <c r="AZ145" s="79" t="s">
        <v>2658</v>
      </c>
      <c r="BA145" s="79"/>
      <c r="BB145" s="79"/>
      <c r="BC145" s="79"/>
      <c r="BD145" s="21" t="str">
        <f t="shared" si="18"/>
        <v>[170] = {wayshrines={262,262,262,}, dlcId=DLC_BASE_GAME</v>
      </c>
      <c r="BE145" s="21" t="str">
        <f t="shared" si="19"/>
        <v>, zoneIds={935,381,381}, veteran={[EQUIP_TYPE_HEAD]=true, [EQUIP_TYPE_SHOULDERS]=false}</v>
      </c>
      <c r="BF145" s="21" t="str">
        <f t="shared" si="17"/>
        <v>, setType=LIBSETS_SETTYPE_MONSTER, undauntedChestId=2</v>
      </c>
      <c r="BG145" s="21" t="str">
        <f t="shared" si="20"/>
        <v>, dropMechanic={LIBSETS_DROP_MECHANIC_MONSTER_NAME}, dropMechanicDropLocationNames={['en']={'High Kinlord Rilis','','','','','',},['de']={'Sippenhochfürst Rilis','','','','','',},}</v>
      </c>
      <c r="BH145" s="21" t="str">
        <f t="shared" si="21"/>
        <v>}, --Maw of the Infernal / Schlund des Infernalen   [The Banished Cells II, Auridon, Auridon]</v>
      </c>
    </row>
    <row r="146" spans="1:60" ht="15.75" x14ac:dyDescent="0.25">
      <c r="A146" s="12">
        <v>171</v>
      </c>
      <c r="B146" t="s">
        <v>948</v>
      </c>
      <c r="C146" t="s">
        <v>949</v>
      </c>
      <c r="D146" s="3">
        <f t="shared" si="16"/>
        <v>171</v>
      </c>
      <c r="G146" s="8" t="s">
        <v>1479</v>
      </c>
      <c r="I146" t="s">
        <v>91</v>
      </c>
      <c r="J146" t="s">
        <v>91</v>
      </c>
      <c r="K146">
        <v>230</v>
      </c>
      <c r="L146">
        <v>230</v>
      </c>
      <c r="M146">
        <v>230</v>
      </c>
      <c r="O146" s="62" t="s">
        <v>442</v>
      </c>
      <c r="Q146" s="3">
        <f>IF(AND(P146&lt;&gt;"",ISNUMBER(P146),NOT(ISNA(P146))),P146,IF(R146&lt;&gt;"",VLOOKUP(R146,'ESO zone constants'!$D$5:$H$10003,5,FALSE),""))</f>
        <v>636</v>
      </c>
      <c r="R146" t="str">
        <f>IF(AND(O146&lt;&gt;"",NOT(ISERROR(O146))),O146,
IF(AND(P146&lt;&gt;"",ISNUMBER(P146),P146&gt;0,NOT(ISNA(P146))),VLOOKUP(P146,'ESO zone constants'!$A$5:$D$10001,4,FALSE),
IF(AND(K146&lt;&gt;"",K146&gt;0,NOT(ISERROR(K146))),VLOOKUP(K146,'ESO dumped WayshrineInfo'!$K$3:$N$9996,4,FALSE),"")))</f>
        <v>Hel Ra Citadel</v>
      </c>
      <c r="T146" s="19" t="str">
        <f>IF(AND(S146&lt;&gt;"",NOT(ISERROR(S146))),S146,IF(Q146&lt;&gt;"",IF(NOT(ISERROR(VLOOKUP(Q146,'ESO Dungeon constants'!$D$3:$H$9999,5,FALSE))),VLOOKUP(Q146,'ESO Dungeon constants'!$D$3:$I$9999,6,FALSE),VLOOKUP(Q146,'ESO zone constants'!$H$3:$K$9989,4,FALSE)),""))</f>
        <v>DLC_BASE_GAME</v>
      </c>
      <c r="U146" s="3" t="str">
        <f>IF(T146&lt;&gt;"",VLOOKUP(T146,'LibSets constants'!$B$4:$C$1012,2,FALSE),"")</f>
        <v>Included in base game</v>
      </c>
      <c r="V146" s="33" t="s">
        <v>3313</v>
      </c>
      <c r="Y146" s="62"/>
      <c r="Z146" s="3">
        <f>IF(AND(G146&lt;&gt;"LIBSETS_SETTYPE_BATTLEGROUND",G146&lt;&gt;"LIBSETS_SETTYPE_SPECIAL"),
IF(AND(Y146&lt;&gt;"",ISNUMBER(Y146),NOT(ISNA(Y146))),Y146,
   IF(AND(L146&lt;&gt;"",ISNUMBER(L146),L146&gt;0,NOT(ISNA(L146))),VLOOKUP(L146,'ESO dumped WayshrineInfo'!$K$3:$L$9996,2,FALSE),"")
),"")</f>
        <v>888</v>
      </c>
      <c r="AA146" t="str">
        <f>IF(AND(Z146&lt;&gt;"",ISNUMBER(Z146),NOT(ISNA(Z146))),VLOOKUP(Z146,'ESO zone constants'!$A$5:$D$10001,4,FALSE),"")</f>
        <v>Craglorn</v>
      </c>
      <c r="AB146" s="33" t="s">
        <v>3313</v>
      </c>
      <c r="AC146" s="41" t="str">
        <f>IF(AB146&lt;&gt;"",IF(AB146&lt;&gt;"LIBSETS_DROP_MECHANIC_MONSTER_NAME",VLOOKUP(AB146,'LibSets constants'!$I$4:$L$1012,3,FALSE),""),"")</f>
        <v>Bosses in trial dungeons</v>
      </c>
      <c r="AD146" s="105" t="str">
        <f>IF(AB146&lt;&gt;"",IF(AB146&lt;&gt;"LIBSETS_DROP_MECHANIC_MONSTER_NAME",VLOOKUP(AB146,'LibSets constants'!$I$4:$L$1012,4,FALSE),""),"")</f>
        <v>Bosse in Prüfungen</v>
      </c>
      <c r="AE146" s="38"/>
      <c r="AF146" s="3">
        <f>IF(AND(G146&lt;&gt;"LIBSETS_SETTYPE_BATTLEGROUND",G146&lt;&gt;"LIBSETS_SETTYPE_SPECIAL"),
IF(AND(AE146&lt;&gt;"",ISNUMBER(AE146),NOT(ISNA(AE146))),AE146,
   IF(AND(M146&lt;&gt;"",ISNUMBER(M146),M146&gt;0,NOT(ISNA(M146))),VLOOKUP(M146,'ESO dumped WayshrineInfo'!$K$3:$L$9996,2,FALSE),"")
),"")</f>
        <v>888</v>
      </c>
      <c r="AG146" t="str">
        <f>IF(AND(AF146&lt;&gt;"",ISNUMBER(AF146),NOT(ISNA(AF146))),VLOOKUP(AF146,'ESO zone constants'!$A$5:$D$10001,4,FALSE),"")</f>
        <v>Craglorn</v>
      </c>
      <c r="AH146" s="42"/>
      <c r="AI146" s="38"/>
      <c r="AJ146" s="38"/>
      <c r="AK146" s="3" t="str">
        <f>IF(AND(G146&lt;&gt;"LIBSETS_SETTYPE_BATTLEGROUND",G146&lt;&gt;"LIBSETS_SETTYPE_SPECIAL"),IF(AL146&lt;&gt;"",VLOOKUP(AL146,'ESO zone constants'!$D$5:$H$4955,5,FALSE),""),"")</f>
        <v/>
      </c>
      <c r="AN146" s="38"/>
      <c r="AO146" s="38"/>
      <c r="AP146" s="3" t="str">
        <f>IF(AND(G146&lt;&gt;"LIBSETS_SETTYPE_BATTLEGROUND",G146&lt;&gt;"LIBSETS_SETTYPE_SPECIAL"),IF(AQ146&lt;&gt;"",VLOOKUP(AQ146,'ESO zone constants'!$D$5:$H$4955,5,FALSE),""),"")</f>
        <v/>
      </c>
      <c r="AS146" s="38"/>
      <c r="AT146" s="38"/>
      <c r="AU146" s="3" t="str">
        <f>IF(AND(G146&lt;&gt;"LIBSETS_SETTYPE_BATTLEGROUND",G146&lt;&gt;"LIBSETS_SETTYPE_SPECIAL"),IF(AV146&lt;&gt;"",VLOOKUP(AV146,'ESO zone constants'!$D$5:$H$4955,5,FALSE),""),"")</f>
        <v/>
      </c>
      <c r="AX146" s="38"/>
      <c r="AY146" s="38"/>
      <c r="AZ146" s="79" t="s">
        <v>2658</v>
      </c>
      <c r="BA146" s="79"/>
      <c r="BB146" s="79"/>
      <c r="BC146" s="79"/>
      <c r="BD146" s="21" t="str">
        <f t="shared" si="18"/>
        <v>[171] = {wayshrines={230,230,230,}, dlcId=DLC_BASE_GAME</v>
      </c>
      <c r="BE146" s="21" t="str">
        <f t="shared" si="19"/>
        <v>, zoneIds={636,888,888}, veteran=false</v>
      </c>
      <c r="BF146" s="21" t="str">
        <f t="shared" si="17"/>
        <v>, setType=LIBSETS_SETTYPE_TRIAL</v>
      </c>
      <c r="BG146" s="21" t="str">
        <f t="shared" si="20"/>
        <v>, dropMechanic={LIBSETS_DROP_MECHANIC_TRIAL_BOSS,LIBSETS_DROP_MECHANIC_TRIAL_BOSS}, dropMechanicDropLocationNames={['en']={'','Bosses in trial dungeons','','','','',},['de']={'','Bosse in Prüfungen','','','','',},}</v>
      </c>
      <c r="BH146" s="21" t="str">
        <f t="shared" si="21"/>
        <v>}, --Eternal Warrior / Ewiger Krieger   [Hel Ra Citadel, Craglorn, Craglorn]</v>
      </c>
    </row>
    <row r="147" spans="1:60" ht="15.75" x14ac:dyDescent="0.25">
      <c r="A147" s="12">
        <v>172</v>
      </c>
      <c r="B147" t="s">
        <v>950</v>
      </c>
      <c r="C147" t="s">
        <v>951</v>
      </c>
      <c r="D147" s="3">
        <f t="shared" si="16"/>
        <v>172</v>
      </c>
      <c r="G147" s="8" t="s">
        <v>1479</v>
      </c>
      <c r="I147" t="s">
        <v>91</v>
      </c>
      <c r="J147" t="s">
        <v>91</v>
      </c>
      <c r="K147">
        <v>230</v>
      </c>
      <c r="L147">
        <v>230</v>
      </c>
      <c r="M147">
        <v>230</v>
      </c>
      <c r="O147" s="62" t="s">
        <v>444</v>
      </c>
      <c r="Q147" s="3">
        <f>IF(AND(P147&lt;&gt;"",ISNUMBER(P147),NOT(ISNA(P147))),P147,IF(R147&lt;&gt;"",VLOOKUP(R147,'ESO zone constants'!$D$5:$H$10003,5,FALSE),""))</f>
        <v>638</v>
      </c>
      <c r="R147" t="str">
        <f>IF(AND(O147&lt;&gt;"",NOT(ISERROR(O147))),O147,
IF(AND(P147&lt;&gt;"",ISNUMBER(P147),P147&gt;0,NOT(ISNA(P147))),VLOOKUP(P147,'ESO zone constants'!$A$5:$D$10001,4,FALSE),
IF(AND(K147&lt;&gt;"",K147&gt;0,NOT(ISERROR(K147))),VLOOKUP(K147,'ESO dumped WayshrineInfo'!$K$3:$N$9996,4,FALSE),"")))</f>
        <v>Aetherian Archive</v>
      </c>
      <c r="T147" s="19" t="str">
        <f>IF(AND(S147&lt;&gt;"",NOT(ISERROR(S147))),S147,IF(Q147&lt;&gt;"",IF(NOT(ISERROR(VLOOKUP(Q147,'ESO Dungeon constants'!$D$3:$H$9999,5,FALSE))),VLOOKUP(Q147,'ESO Dungeon constants'!$D$3:$I$9999,6,FALSE),VLOOKUP(Q147,'ESO zone constants'!$H$3:$K$9989,4,FALSE)),""))</f>
        <v>DLC_BASE_GAME</v>
      </c>
      <c r="U147" s="3" t="str">
        <f>IF(T147&lt;&gt;"",VLOOKUP(T147,'LibSets constants'!$B$4:$C$1012,2,FALSE),"")</f>
        <v>Included in base game</v>
      </c>
      <c r="V147" s="33" t="s">
        <v>3313</v>
      </c>
      <c r="Y147" s="62">
        <v>638</v>
      </c>
      <c r="Z147" s="3">
        <f>IF(AND(G147&lt;&gt;"LIBSETS_SETTYPE_BATTLEGROUND",G147&lt;&gt;"LIBSETS_SETTYPE_SPECIAL"),
IF(AND(Y147&lt;&gt;"",ISNUMBER(Y147),NOT(ISNA(Y147))),Y147,
   IF(AND(L147&lt;&gt;"",ISNUMBER(L147),L147&gt;0,NOT(ISNA(L147))),VLOOKUP(L147,'ESO dumped WayshrineInfo'!$K$3:$L$9996,2,FALSE),"")
),"")</f>
        <v>638</v>
      </c>
      <c r="AA147" t="str">
        <f>IF(AND(Z147&lt;&gt;"",ISNUMBER(Z147),NOT(ISNA(Z147))),VLOOKUP(Z147,'ESO zone constants'!$A$5:$D$10001,4,FALSE),"")</f>
        <v>Aetherian Archive</v>
      </c>
      <c r="AB147" s="33" t="s">
        <v>1540</v>
      </c>
      <c r="AC147" s="105" t="s">
        <v>3815</v>
      </c>
      <c r="AD147" s="105" t="s">
        <v>3816</v>
      </c>
      <c r="AE147" s="38"/>
      <c r="AF147" s="3">
        <f>IF(AND(G147&lt;&gt;"LIBSETS_SETTYPE_BATTLEGROUND",G147&lt;&gt;"LIBSETS_SETTYPE_SPECIAL"),
IF(AND(AE147&lt;&gt;"",ISNUMBER(AE147),NOT(ISNA(AE147))),AE147,
   IF(AND(M147&lt;&gt;"",ISNUMBER(M147),M147&gt;0,NOT(ISNA(M147))),VLOOKUP(M147,'ESO dumped WayshrineInfo'!$K$3:$L$9996,2,FALSE),"")
),"")</f>
        <v>888</v>
      </c>
      <c r="AG147" t="str">
        <f>IF(AND(AF147&lt;&gt;"",ISNUMBER(AF147),NOT(ISNA(AF147))),VLOOKUP(AF147,'ESO zone constants'!$A$5:$D$10001,4,FALSE),"")</f>
        <v>Craglorn</v>
      </c>
      <c r="AH147" s="42"/>
      <c r="AI147" s="38"/>
      <c r="AJ147" s="38"/>
      <c r="AK147" s="3" t="str">
        <f>IF(AND(G147&lt;&gt;"LIBSETS_SETTYPE_BATTLEGROUND",G147&lt;&gt;"LIBSETS_SETTYPE_SPECIAL"),IF(AL147&lt;&gt;"",VLOOKUP(AL147,'ESO zone constants'!$D$5:$H$4955,5,FALSE),""),"")</f>
        <v/>
      </c>
      <c r="AN147" s="38"/>
      <c r="AO147" s="38"/>
      <c r="AP147" s="3" t="str">
        <f>IF(AND(G147&lt;&gt;"LIBSETS_SETTYPE_BATTLEGROUND",G147&lt;&gt;"LIBSETS_SETTYPE_SPECIAL"),IF(AQ147&lt;&gt;"",VLOOKUP(AQ147,'ESO zone constants'!$D$5:$H$4955,5,FALSE),""),"")</f>
        <v/>
      </c>
      <c r="AS147" s="38"/>
      <c r="AT147" s="38"/>
      <c r="AU147" s="3" t="str">
        <f>IF(AND(G147&lt;&gt;"LIBSETS_SETTYPE_BATTLEGROUND",G147&lt;&gt;"LIBSETS_SETTYPE_SPECIAL"),IF(AV147&lt;&gt;"",VLOOKUP(AV147,'ESO zone constants'!$D$5:$H$4955,5,FALSE),""),"")</f>
        <v/>
      </c>
      <c r="AX147" s="38"/>
      <c r="AY147" s="38"/>
      <c r="AZ147" s="79" t="s">
        <v>2658</v>
      </c>
      <c r="BA147" s="79"/>
      <c r="BB147" s="79"/>
      <c r="BC147" s="79"/>
      <c r="BD147" s="21" t="str">
        <f t="shared" si="18"/>
        <v>[172] = {wayshrines={230,230,230,}, dlcId=DLC_BASE_GAME</v>
      </c>
      <c r="BE147" s="21" t="str">
        <f t="shared" si="19"/>
        <v>, zoneIds={638,638,888}, veteran=false</v>
      </c>
      <c r="BF147" s="21" t="str">
        <f t="shared" si="17"/>
        <v>, setType=LIBSETS_SETTYPE_TRIAL</v>
      </c>
      <c r="BG147" s="21" t="str">
        <f t="shared" si="20"/>
        <v>, dropMechanic={LIBSETS_DROP_MECHANIC_TRIAL_BOSS,LIBSETS_DROP_MECHANIC_MONSTER_NAME}, dropMechanicDropLocationNames={['en']={'','Varlariel: Head, chest, shoulders / Two Atronachs: Hands, Waist, Feet','','','','',},['de']={'','Valariel: Kopf. Brust, Schultern / 2 Atronachen: Hände, Hüfte, Füße','','','','',},}</v>
      </c>
      <c r="BH147" s="21" t="str">
        <f t="shared" si="21"/>
        <v>}, --Infallible Mage / Unfehlbare Magierin   [Aetherian Archive, Aetherian Archive, Craglorn]</v>
      </c>
    </row>
    <row r="148" spans="1:60" x14ac:dyDescent="0.25">
      <c r="A148" s="12">
        <v>173</v>
      </c>
      <c r="B148" t="s">
        <v>952</v>
      </c>
      <c r="C148" t="s">
        <v>953</v>
      </c>
      <c r="D148" s="3">
        <f t="shared" si="16"/>
        <v>173</v>
      </c>
      <c r="G148" s="8" t="s">
        <v>1479</v>
      </c>
      <c r="I148" t="s">
        <v>91</v>
      </c>
      <c r="J148" t="s">
        <v>91</v>
      </c>
      <c r="K148">
        <v>230</v>
      </c>
      <c r="L148">
        <v>230</v>
      </c>
      <c r="M148">
        <v>230</v>
      </c>
      <c r="O148" s="62" t="s">
        <v>445</v>
      </c>
      <c r="Q148" s="3">
        <f>IF(AND(P148&lt;&gt;"",ISNUMBER(P148),NOT(ISNA(P148))),P148,IF(R148&lt;&gt;"",VLOOKUP(R148,'ESO zone constants'!$D$5:$H$10003,5,FALSE),""))</f>
        <v>639</v>
      </c>
      <c r="R148" t="str">
        <f>IF(AND(O148&lt;&gt;"",NOT(ISERROR(O148))),O148,
IF(AND(P148&lt;&gt;"",ISNUMBER(P148),P148&gt;0,NOT(ISNA(P148))),VLOOKUP(P148,'ESO zone constants'!$A$5:$D$10001,4,FALSE),
IF(AND(K148&lt;&gt;"",K148&gt;0,NOT(ISERROR(K148))),VLOOKUP(K148,'ESO dumped WayshrineInfo'!$K$3:$N$9996,4,FALSE),"")))</f>
        <v>Sanctum Ophidia</v>
      </c>
      <c r="T148" s="19" t="str">
        <f>IF(AND(S148&lt;&gt;"",NOT(ISERROR(S148))),S148,IF(Q148&lt;&gt;"",IF(NOT(ISERROR(VLOOKUP(Q148,'ESO Dungeon constants'!$D$3:$H$9999,5,FALSE))),VLOOKUP(Q148,'ESO Dungeon constants'!$D$3:$I$9999,6,FALSE),VLOOKUP(Q148,'ESO zone constants'!$H$3:$K$9989,4,FALSE)),""))</f>
        <v>DLC_BASE_GAME</v>
      </c>
      <c r="U148" s="3" t="str">
        <f>IF(T148&lt;&gt;"",VLOOKUP(T148,'LibSets constants'!$B$4:$C$1012,2,FALSE),"")</f>
        <v>Included in base game</v>
      </c>
      <c r="V148" s="33" t="s">
        <v>3313</v>
      </c>
      <c r="Y148" s="62"/>
      <c r="Z148" s="3">
        <f>IF(AND(G148&lt;&gt;"LIBSETS_SETTYPE_BATTLEGROUND",G148&lt;&gt;"LIBSETS_SETTYPE_SPECIAL"),
IF(AND(Y148&lt;&gt;"",ISNUMBER(Y148),NOT(ISNA(Y148))),Y148,
   IF(AND(L148&lt;&gt;"",ISNUMBER(L148),L148&gt;0,NOT(ISNA(L148))),VLOOKUP(L148,'ESO dumped WayshrineInfo'!$K$3:$L$9996,2,FALSE),"")
),"")</f>
        <v>888</v>
      </c>
      <c r="AA148" t="str">
        <f>IF(AND(Z148&lt;&gt;"",ISNUMBER(Z148),NOT(ISNA(Z148))),VLOOKUP(Z148,'ESO zone constants'!$A$5:$D$10001,4,FALSE),"")</f>
        <v>Craglorn</v>
      </c>
      <c r="AB148" s="33" t="s">
        <v>3313</v>
      </c>
      <c r="AC148" s="41" t="str">
        <f>IF(AB148&lt;&gt;"",IF(AB148&lt;&gt;"LIBSETS_DROP_MECHANIC_MONSTER_NAME",VLOOKUP(AB148,'LibSets constants'!$I$4:$L$1012,3,FALSE),""),"")</f>
        <v>Bosses in trial dungeons</v>
      </c>
      <c r="AD148" s="41" t="str">
        <f>IF(AB148&lt;&gt;"",IF(AB148&lt;&gt;"LIBSETS_DROP_MECHANIC_MONSTER_NAME",VLOOKUP(AB148,'LibSets constants'!$I$4:$L$1012,4,FALSE),""),"")</f>
        <v>Bosse in Prüfungen</v>
      </c>
      <c r="AE148" s="38"/>
      <c r="AF148" s="3">
        <f>IF(AND(G148&lt;&gt;"LIBSETS_SETTYPE_BATTLEGROUND",G148&lt;&gt;"LIBSETS_SETTYPE_SPECIAL"),
IF(AND(AE148&lt;&gt;"",ISNUMBER(AE148),NOT(ISNA(AE148))),AE148,
   IF(AND(M148&lt;&gt;"",ISNUMBER(M148),M148&gt;0,NOT(ISNA(M148))),VLOOKUP(M148,'ESO dumped WayshrineInfo'!$K$3:$L$9996,2,FALSE),"")
),"")</f>
        <v>888</v>
      </c>
      <c r="AG148" t="str">
        <f>IF(AND(AF148&lt;&gt;"",ISNUMBER(AF148),NOT(ISNA(AF148))),VLOOKUP(AF148,'ESO zone constants'!$A$5:$D$10001,4,FALSE),"")</f>
        <v>Craglorn</v>
      </c>
      <c r="AH148" s="42"/>
      <c r="AI148" s="38"/>
      <c r="AJ148" s="38"/>
      <c r="AK148" s="3" t="str">
        <f>IF(AND(G148&lt;&gt;"LIBSETS_SETTYPE_BATTLEGROUND",G148&lt;&gt;"LIBSETS_SETTYPE_SPECIAL"),IF(AL148&lt;&gt;"",VLOOKUP(AL148,'ESO zone constants'!$D$5:$H$4955,5,FALSE),""),"")</f>
        <v/>
      </c>
      <c r="AN148" s="38"/>
      <c r="AO148" s="38"/>
      <c r="AP148" s="3" t="str">
        <f>IF(AND(G148&lt;&gt;"LIBSETS_SETTYPE_BATTLEGROUND",G148&lt;&gt;"LIBSETS_SETTYPE_SPECIAL"),IF(AQ148&lt;&gt;"",VLOOKUP(AQ148,'ESO zone constants'!$D$5:$H$4955,5,FALSE),""),"")</f>
        <v/>
      </c>
      <c r="AS148" s="38"/>
      <c r="AT148" s="38"/>
      <c r="AU148" s="3" t="str">
        <f>IF(AND(G148&lt;&gt;"LIBSETS_SETTYPE_BATTLEGROUND",G148&lt;&gt;"LIBSETS_SETTYPE_SPECIAL"),IF(AV148&lt;&gt;"",VLOOKUP(AV148,'ESO zone constants'!$D$5:$H$4955,5,FALSE),""),"")</f>
        <v/>
      </c>
      <c r="AX148" s="38"/>
      <c r="AY148" s="38"/>
      <c r="AZ148" s="79" t="s">
        <v>2658</v>
      </c>
      <c r="BA148" s="79"/>
      <c r="BB148" s="79"/>
      <c r="BC148" s="79"/>
      <c r="BD148" s="21" t="str">
        <f t="shared" si="18"/>
        <v>[173] = {wayshrines={230,230,230,}, dlcId=DLC_BASE_GAME</v>
      </c>
      <c r="BE148" s="21" t="str">
        <f t="shared" si="19"/>
        <v>, zoneIds={639,888,888}, veteran=false</v>
      </c>
      <c r="BF148" s="21" t="str">
        <f t="shared" si="17"/>
        <v>, setType=LIBSETS_SETTYPE_TRIAL</v>
      </c>
      <c r="BG148" s="21" t="str">
        <f t="shared" si="20"/>
        <v>, dropMechanic={LIBSETS_DROP_MECHANIC_TRIAL_BOSS,LIBSETS_DROP_MECHANIC_TRIAL_BOSS}, dropMechanicDropLocationNames={['en']={'','Bosses in trial dungeons','','','','',},['de']={'','Bosse in Prüfungen','','','','',},}</v>
      </c>
      <c r="BH148" s="21" t="str">
        <f t="shared" si="21"/>
        <v>}, --Vicious Serpent / Boshafte Schlange   [Sanctum Ophidia, Craglorn, Craglorn]</v>
      </c>
    </row>
    <row r="149" spans="1:60" x14ac:dyDescent="0.25">
      <c r="A149" s="5">
        <v>176</v>
      </c>
      <c r="B149" t="s">
        <v>954</v>
      </c>
      <c r="C149" t="s">
        <v>2586</v>
      </c>
      <c r="D149" s="3">
        <f t="shared" si="16"/>
        <v>176</v>
      </c>
      <c r="G149" s="8" t="s">
        <v>1472</v>
      </c>
      <c r="I149" t="s">
        <v>91</v>
      </c>
      <c r="J149" t="s">
        <v>91</v>
      </c>
      <c r="K149">
        <v>-1</v>
      </c>
      <c r="L149">
        <v>-1</v>
      </c>
      <c r="M149">
        <v>-1</v>
      </c>
      <c r="N149">
        <v>5</v>
      </c>
      <c r="O149" s="62" t="s">
        <v>39</v>
      </c>
      <c r="Q149" s="3">
        <f>IF(AND(P149&lt;&gt;"",ISNUMBER(P149),NOT(ISNA(P149))),P149,IF(R149&lt;&gt;"",VLOOKUP(R149,'ESO zone constants'!$D$5:$H$10003,5,FALSE),""))</f>
        <v>584</v>
      </c>
      <c r="R149" t="str">
        <f>IF(AND(O149&lt;&gt;"",NOT(ISERROR(O149))),O149,
IF(AND(P149&lt;&gt;"",ISNUMBER(P149),P149&gt;0,NOT(ISNA(P149))),VLOOKUP(P149,'ESO zone constants'!$A$5:$D$10001,4,FALSE),
IF(AND(K149&lt;&gt;"",K149&gt;0,NOT(ISERROR(K149))),VLOOKUP(K149,'ESO dumped WayshrineInfo'!$K$3:$N$9996,4,FALSE),"")))</f>
        <v>Imperial City</v>
      </c>
      <c r="T149" s="19" t="str">
        <f>IF(AND(S149&lt;&gt;"",NOT(ISERROR(S149))),S149,IF(Q149&lt;&gt;"",IF(NOT(ISERROR(VLOOKUP(Q149,'ESO Dungeon constants'!$D$3:$H$9999,5,FALSE))),VLOOKUP(Q149,'ESO Dungeon constants'!$D$3:$I$9999,6,FALSE),VLOOKUP(Q149,'ESO zone constants'!$H$3:$K$9989,4,FALSE)),""))</f>
        <v>DLC_BASE_GAME</v>
      </c>
      <c r="U149" s="3" t="str">
        <f>IF(T149&lt;&gt;"",VLOOKUP(T149,'LibSets constants'!$B$4:$C$1012,2,FALSE),"")</f>
        <v>Included in base game</v>
      </c>
      <c r="V149" s="33" t="s">
        <v>3335</v>
      </c>
      <c r="Y149" s="62"/>
      <c r="Z149" s="3" t="str">
        <f>IF(AND(G149&lt;&gt;"LIBSETS_SETTYPE_BATTLEGROUND",G149&lt;&gt;"LIBSETS_SETTYPE_SPECIAL"),
IF(AND(Y149&lt;&gt;"",ISNUMBER(Y149),NOT(ISNA(Y149))),Y149,
   IF(AND(L149&lt;&gt;"",ISNUMBER(L149),L149&gt;0,NOT(ISNA(L149))),VLOOKUP(L149,'ESO dumped WayshrineInfo'!$K$3:$L$9996,2,FALSE),"")
),"")</f>
        <v/>
      </c>
      <c r="AA149" t="str">
        <f>IF(AND(Z149&lt;&gt;"",ISNUMBER(Z149),NOT(ISNA(Z149))),VLOOKUP(Z149,'ESO zone constants'!$A$5:$D$10001,4,FALSE),"")</f>
        <v/>
      </c>
      <c r="AC149" s="41"/>
      <c r="AD149" s="41"/>
      <c r="AE149" s="41"/>
      <c r="AF149" s="3" t="str">
        <f>IF(AND(G149&lt;&gt;"LIBSETS_SETTYPE_BATTLEGROUND",G149&lt;&gt;"LIBSETS_SETTYPE_SPECIAL"),
IF(AND(AE149&lt;&gt;"",ISNUMBER(AE149),NOT(ISNA(AE149))),AE149,
   IF(AND(M149&lt;&gt;"",ISNUMBER(M149),M149&gt;0,NOT(ISNA(M149))),VLOOKUP(M149,'ESO dumped WayshrineInfo'!$K$3:$L$9996,2,FALSE),"")
),"")</f>
        <v/>
      </c>
      <c r="AG149" t="str">
        <f>IF(AND(AF149&lt;&gt;"",ISNUMBER(AF149),NOT(ISNA(AF149))),VLOOKUP(AF149,'ESO zone constants'!$A$5:$D$10001,4,FALSE),"")</f>
        <v/>
      </c>
      <c r="AH149" s="42"/>
      <c r="AI149" s="41"/>
      <c r="AJ149" s="41"/>
      <c r="AK149" s="3" t="str">
        <f>IF(AND(G149&lt;&gt;"LIBSETS_SETTYPE_BATTLEGROUND",G149&lt;&gt;"LIBSETS_SETTYPE_SPECIAL"),IF(AL149&lt;&gt;"",VLOOKUP(AL149,'ESO zone constants'!$D$5:$H$4955,5,FALSE),""),"")</f>
        <v/>
      </c>
      <c r="AN149" s="41"/>
      <c r="AO149" s="41"/>
      <c r="AP149" s="3" t="str">
        <f>IF(AND(G149&lt;&gt;"LIBSETS_SETTYPE_BATTLEGROUND",G149&lt;&gt;"LIBSETS_SETTYPE_SPECIAL"),IF(AQ149&lt;&gt;"",VLOOKUP(AQ149,'ESO zone constants'!$D$5:$H$4955,5,FALSE),""),"")</f>
        <v/>
      </c>
      <c r="AS149" s="41"/>
      <c r="AT149" s="41"/>
      <c r="AU149" s="3" t="str">
        <f>IF(AND(G149&lt;&gt;"LIBSETS_SETTYPE_BATTLEGROUND",G149&lt;&gt;"LIBSETS_SETTYPE_SPECIAL"),IF(AV149&lt;&gt;"",VLOOKUP(AV149,'ESO zone constants'!$D$5:$H$4955,5,FALSE),""),"")</f>
        <v/>
      </c>
      <c r="AX149" s="41"/>
      <c r="AY149" s="41"/>
      <c r="AZ149" s="79" t="s">
        <v>2658</v>
      </c>
      <c r="BA149" s="79"/>
      <c r="BB149" s="79"/>
      <c r="BC149" s="79"/>
      <c r="BD149" s="21" t="str">
        <f t="shared" si="18"/>
        <v>[176] = {wayshrines={-1,-1,-1,}, traitsNeeded=5, dlcId=DLC_BASE_GAME</v>
      </c>
      <c r="BE149" s="21" t="str">
        <f t="shared" si="19"/>
        <v>, zoneIds={584}, veteran=false</v>
      </c>
      <c r="BF149" s="21" t="str">
        <f t="shared" si="17"/>
        <v>, setType=LIBSETS_SETTYPE_CRAFTED</v>
      </c>
      <c r="BG149" s="21" t="str">
        <f t="shared" si="20"/>
        <v>, dropMechanic={LIBSETS_DROP_MECHANIC_CRAFTED}</v>
      </c>
      <c r="BH149" s="21" t="str">
        <f t="shared" si="21"/>
        <v>}, --Noble\'s Conquest / Adelssieg   [Imperial City]</v>
      </c>
    </row>
    <row r="150" spans="1:60" x14ac:dyDescent="0.25">
      <c r="A150" s="5">
        <v>177</v>
      </c>
      <c r="B150" t="s">
        <v>955</v>
      </c>
      <c r="C150" t="s">
        <v>956</v>
      </c>
      <c r="D150" s="3">
        <f t="shared" si="16"/>
        <v>177</v>
      </c>
      <c r="G150" s="8" t="s">
        <v>1472</v>
      </c>
      <c r="I150" t="s">
        <v>91</v>
      </c>
      <c r="J150" t="s">
        <v>91</v>
      </c>
      <c r="K150">
        <v>-1</v>
      </c>
      <c r="L150">
        <v>-1</v>
      </c>
      <c r="M150">
        <v>-1</v>
      </c>
      <c r="N150">
        <v>7</v>
      </c>
      <c r="O150" s="62" t="s">
        <v>39</v>
      </c>
      <c r="Q150" s="3">
        <f>IF(AND(P150&lt;&gt;"",ISNUMBER(P150),NOT(ISNA(P150))),P150,IF(R150&lt;&gt;"",VLOOKUP(R150,'ESO zone constants'!$D$5:$H$10003,5,FALSE),""))</f>
        <v>584</v>
      </c>
      <c r="R150" t="str">
        <f>IF(AND(O150&lt;&gt;"",NOT(ISERROR(O150))),O150,
IF(AND(P150&lt;&gt;"",ISNUMBER(P150),P150&gt;0,NOT(ISNA(P150))),VLOOKUP(P150,'ESO zone constants'!$A$5:$D$10001,4,FALSE),
IF(AND(K150&lt;&gt;"",K150&gt;0,NOT(ISERROR(K150))),VLOOKUP(K150,'ESO dumped WayshrineInfo'!$K$3:$N$9996,4,FALSE),"")))</f>
        <v>Imperial City</v>
      </c>
      <c r="T150" s="19" t="str">
        <f>IF(AND(S150&lt;&gt;"",NOT(ISERROR(S150))),S150,IF(Q150&lt;&gt;"",IF(NOT(ISERROR(VLOOKUP(Q150,'ESO Dungeon constants'!$D$3:$H$9999,5,FALSE))),VLOOKUP(Q150,'ESO Dungeon constants'!$D$3:$I$9999,6,FALSE),VLOOKUP(Q150,'ESO zone constants'!$H$3:$K$9989,4,FALSE)),""))</f>
        <v>DLC_BASE_GAME</v>
      </c>
      <c r="U150" s="3" t="str">
        <f>IF(T150&lt;&gt;"",VLOOKUP(T150,'LibSets constants'!$B$4:$C$1012,2,FALSE),"")</f>
        <v>Included in base game</v>
      </c>
      <c r="V150" s="33" t="s">
        <v>3335</v>
      </c>
      <c r="Y150" s="62"/>
      <c r="Z150" s="3" t="str">
        <f>IF(AND(G150&lt;&gt;"LIBSETS_SETTYPE_BATTLEGROUND",G150&lt;&gt;"LIBSETS_SETTYPE_SPECIAL"),
IF(AND(Y150&lt;&gt;"",ISNUMBER(Y150),NOT(ISNA(Y150))),Y150,
   IF(AND(L150&lt;&gt;"",ISNUMBER(L150),L150&gt;0,NOT(ISNA(L150))),VLOOKUP(L150,'ESO dumped WayshrineInfo'!$K$3:$L$9996,2,FALSE),"")
),"")</f>
        <v/>
      </c>
      <c r="AA150" t="str">
        <f>IF(AND(Z150&lt;&gt;"",ISNUMBER(Z150),NOT(ISNA(Z150))),VLOOKUP(Z150,'ESO zone constants'!$A$5:$D$10001,4,FALSE),"")</f>
        <v/>
      </c>
      <c r="AF150" s="3" t="str">
        <f>IF(AND(G150&lt;&gt;"LIBSETS_SETTYPE_BATTLEGROUND",G150&lt;&gt;"LIBSETS_SETTYPE_SPECIAL"),
IF(AND(AE150&lt;&gt;"",ISNUMBER(AE150),NOT(ISNA(AE150))),AE150,
   IF(AND(M150&lt;&gt;"",ISNUMBER(M150),M150&gt;0,NOT(ISNA(M150))),VLOOKUP(M150,'ESO dumped WayshrineInfo'!$K$3:$L$9996,2,FALSE),"")
),"")</f>
        <v/>
      </c>
      <c r="AG150" t="str">
        <f>IF(AND(AF150&lt;&gt;"",ISNUMBER(AF150),NOT(ISNA(AF150))),VLOOKUP(AF150,'ESO zone constants'!$A$5:$D$10001,4,FALSE),"")</f>
        <v/>
      </c>
      <c r="AH150" s="42"/>
      <c r="AK150" s="3" t="str">
        <f>IF(AND(G150&lt;&gt;"LIBSETS_SETTYPE_BATTLEGROUND",G150&lt;&gt;"LIBSETS_SETTYPE_SPECIAL"),IF(AL150&lt;&gt;"",VLOOKUP(AL150,'ESO zone constants'!$D$5:$H$4955,5,FALSE),""),"")</f>
        <v/>
      </c>
      <c r="AP150" s="3" t="str">
        <f>IF(AND(G150&lt;&gt;"LIBSETS_SETTYPE_BATTLEGROUND",G150&lt;&gt;"LIBSETS_SETTYPE_SPECIAL"),IF(AQ150&lt;&gt;"",VLOOKUP(AQ150,'ESO zone constants'!$D$5:$H$4955,5,FALSE),""),"")</f>
        <v/>
      </c>
      <c r="AU150" s="3" t="str">
        <f>IF(AND(G150&lt;&gt;"LIBSETS_SETTYPE_BATTLEGROUND",G150&lt;&gt;"LIBSETS_SETTYPE_SPECIAL"),IF(AV150&lt;&gt;"",VLOOKUP(AV150,'ESO zone constants'!$D$5:$H$4955,5,FALSE),""),"")</f>
        <v/>
      </c>
      <c r="AZ150" s="79" t="s">
        <v>2658</v>
      </c>
      <c r="BA150" s="79"/>
      <c r="BB150" s="79"/>
      <c r="BC150" s="79"/>
      <c r="BD150" s="21" t="str">
        <f t="shared" si="18"/>
        <v>[177] = {wayshrines={-1,-1,-1,}, traitsNeeded=7, dlcId=DLC_BASE_GAME</v>
      </c>
      <c r="BE150" s="21" t="str">
        <f t="shared" si="19"/>
        <v>, zoneIds={584}, veteran=false</v>
      </c>
      <c r="BF150" s="21" t="str">
        <f t="shared" si="17"/>
        <v>, setType=LIBSETS_SETTYPE_CRAFTED</v>
      </c>
      <c r="BG150" s="21" t="str">
        <f t="shared" si="20"/>
        <v>, dropMechanic={LIBSETS_DROP_MECHANIC_CRAFTED}</v>
      </c>
      <c r="BH150" s="21" t="str">
        <f t="shared" si="21"/>
        <v>}, --Redistributor / Umverteilung   [Imperial City]</v>
      </c>
    </row>
    <row r="151" spans="1:60" x14ac:dyDescent="0.25">
      <c r="A151" s="5">
        <v>178</v>
      </c>
      <c r="B151" t="s">
        <v>957</v>
      </c>
      <c r="C151" t="s">
        <v>958</v>
      </c>
      <c r="D151" s="3">
        <f t="shared" si="16"/>
        <v>178</v>
      </c>
      <c r="G151" s="8" t="s">
        <v>1472</v>
      </c>
      <c r="I151" t="s">
        <v>91</v>
      </c>
      <c r="J151" t="s">
        <v>91</v>
      </c>
      <c r="K151">
        <v>-1</v>
      </c>
      <c r="L151">
        <v>-1</v>
      </c>
      <c r="M151">
        <v>-1</v>
      </c>
      <c r="N151">
        <v>9</v>
      </c>
      <c r="O151" s="62" t="s">
        <v>39</v>
      </c>
      <c r="Q151" s="3">
        <f>IF(AND(P151&lt;&gt;"",ISNUMBER(P151),NOT(ISNA(P151))),P151,IF(R151&lt;&gt;"",VLOOKUP(R151,'ESO zone constants'!$D$5:$H$10003,5,FALSE),""))</f>
        <v>584</v>
      </c>
      <c r="R151" t="str">
        <f>IF(AND(O151&lt;&gt;"",NOT(ISERROR(O151))),O151,
IF(AND(P151&lt;&gt;"",ISNUMBER(P151),P151&gt;0,NOT(ISNA(P151))),VLOOKUP(P151,'ESO zone constants'!$A$5:$D$10001,4,FALSE),
IF(AND(K151&lt;&gt;"",K151&gt;0,NOT(ISERROR(K151))),VLOOKUP(K151,'ESO dumped WayshrineInfo'!$K$3:$N$9996,4,FALSE),"")))</f>
        <v>Imperial City</v>
      </c>
      <c r="T151" s="19" t="str">
        <f>IF(AND(S151&lt;&gt;"",NOT(ISERROR(S151))),S151,IF(Q151&lt;&gt;"",IF(NOT(ISERROR(VLOOKUP(Q151,'ESO Dungeon constants'!$D$3:$H$9999,5,FALSE))),VLOOKUP(Q151,'ESO Dungeon constants'!$D$3:$I$9999,6,FALSE),VLOOKUP(Q151,'ESO zone constants'!$H$3:$K$9989,4,FALSE)),""))</f>
        <v>DLC_BASE_GAME</v>
      </c>
      <c r="U151" s="3" t="str">
        <f>IF(T151&lt;&gt;"",VLOOKUP(T151,'LibSets constants'!$B$4:$C$1012,2,FALSE),"")</f>
        <v>Included in base game</v>
      </c>
      <c r="V151" s="33" t="s">
        <v>3335</v>
      </c>
      <c r="Y151" s="62"/>
      <c r="Z151" s="3" t="str">
        <f>IF(AND(G151&lt;&gt;"LIBSETS_SETTYPE_BATTLEGROUND",G151&lt;&gt;"LIBSETS_SETTYPE_SPECIAL"),
IF(AND(Y151&lt;&gt;"",ISNUMBER(Y151),NOT(ISNA(Y151))),Y151,
   IF(AND(L151&lt;&gt;"",ISNUMBER(L151),L151&gt;0,NOT(ISNA(L151))),VLOOKUP(L151,'ESO dumped WayshrineInfo'!$K$3:$L$9996,2,FALSE),"")
),"")</f>
        <v/>
      </c>
      <c r="AA151" t="str">
        <f>IF(AND(Z151&lt;&gt;"",ISNUMBER(Z151),NOT(ISNA(Z151))),VLOOKUP(Z151,'ESO zone constants'!$A$5:$D$10001,4,FALSE),"")</f>
        <v/>
      </c>
      <c r="AF151" s="3" t="str">
        <f>IF(AND(G151&lt;&gt;"LIBSETS_SETTYPE_BATTLEGROUND",G151&lt;&gt;"LIBSETS_SETTYPE_SPECIAL"),
IF(AND(AE151&lt;&gt;"",ISNUMBER(AE151),NOT(ISNA(AE151))),AE151,
   IF(AND(M151&lt;&gt;"",ISNUMBER(M151),M151&gt;0,NOT(ISNA(M151))),VLOOKUP(M151,'ESO dumped WayshrineInfo'!$K$3:$L$9996,2,FALSE),"")
),"")</f>
        <v/>
      </c>
      <c r="AG151" t="str">
        <f>IF(AND(AF151&lt;&gt;"",ISNUMBER(AF151),NOT(ISNA(AF151))),VLOOKUP(AF151,'ESO zone constants'!$A$5:$D$10001,4,FALSE),"")</f>
        <v/>
      </c>
      <c r="AH151" s="42"/>
      <c r="AK151" s="3" t="str">
        <f>IF(AND(G151&lt;&gt;"LIBSETS_SETTYPE_BATTLEGROUND",G151&lt;&gt;"LIBSETS_SETTYPE_SPECIAL"),IF(AL151&lt;&gt;"",VLOOKUP(AL151,'ESO zone constants'!$D$5:$H$4955,5,FALSE),""),"")</f>
        <v/>
      </c>
      <c r="AP151" s="3" t="str">
        <f>IF(AND(G151&lt;&gt;"LIBSETS_SETTYPE_BATTLEGROUND",G151&lt;&gt;"LIBSETS_SETTYPE_SPECIAL"),IF(AQ151&lt;&gt;"",VLOOKUP(AQ151,'ESO zone constants'!$D$5:$H$4955,5,FALSE),""),"")</f>
        <v/>
      </c>
      <c r="AU151" s="3" t="str">
        <f>IF(AND(G151&lt;&gt;"LIBSETS_SETTYPE_BATTLEGROUND",G151&lt;&gt;"LIBSETS_SETTYPE_SPECIAL"),IF(AV151&lt;&gt;"",VLOOKUP(AV151,'ESO zone constants'!$D$5:$H$4955,5,FALSE),""),"")</f>
        <v/>
      </c>
      <c r="AZ151" s="79" t="s">
        <v>2658</v>
      </c>
      <c r="BA151" s="79"/>
      <c r="BB151" s="79"/>
      <c r="BC151" s="79"/>
      <c r="BD151" s="21" t="str">
        <f t="shared" si="18"/>
        <v>[178] = {wayshrines={-1,-1,-1,}, traitsNeeded=9, dlcId=DLC_BASE_GAME</v>
      </c>
      <c r="BE151" s="21" t="str">
        <f t="shared" si="19"/>
        <v>, zoneIds={584}, veteran=false</v>
      </c>
      <c r="BF151" s="21" t="str">
        <f t="shared" si="17"/>
        <v>, setType=LIBSETS_SETTYPE_CRAFTED</v>
      </c>
      <c r="BG151" s="21" t="str">
        <f t="shared" si="20"/>
        <v>, dropMechanic={LIBSETS_DROP_MECHANIC_CRAFTED}</v>
      </c>
      <c r="BH151" s="21" t="str">
        <f t="shared" si="21"/>
        <v>}, --Armor Master / Rüstungsmeister   [Imperial City]</v>
      </c>
    </row>
    <row r="152" spans="1:60" x14ac:dyDescent="0.25">
      <c r="A152" s="12">
        <v>179</v>
      </c>
      <c r="B152" t="s">
        <v>959</v>
      </c>
      <c r="C152" t="s">
        <v>960</v>
      </c>
      <c r="D152" s="3">
        <f t="shared" si="16"/>
        <v>179</v>
      </c>
      <c r="E152" s="40"/>
      <c r="G152" s="8" t="s">
        <v>1476</v>
      </c>
      <c r="I152" t="s">
        <v>91</v>
      </c>
      <c r="J152" t="s">
        <v>91</v>
      </c>
      <c r="K152">
        <v>-1</v>
      </c>
      <c r="L152">
        <v>-1</v>
      </c>
      <c r="M152">
        <v>-1</v>
      </c>
      <c r="O152" s="62" t="s">
        <v>448</v>
      </c>
      <c r="Q152" s="3">
        <f>IF(AND(P152&lt;&gt;"",ISNUMBER(P152),NOT(ISNA(P152))),P152,IF(R152&lt;&gt;"",VLOOKUP(R152,'ESO zone constants'!$D$5:$H$10003,5,FALSE),""))</f>
        <v>643</v>
      </c>
      <c r="R152" t="str">
        <f>IF(AND(O152&lt;&gt;"",NOT(ISERROR(O152))),O152,
IF(AND(P152&lt;&gt;"",ISNUMBER(P152),P152&gt;0,NOT(ISNA(P152))),VLOOKUP(P152,'ESO zone constants'!$A$5:$D$10001,4,FALSE),
IF(AND(K152&lt;&gt;"",K152&gt;0,NOT(ISERROR(K152))),VLOOKUP(K152,'ESO dumped WayshrineInfo'!$K$3:$N$9996,4,FALSE),"")))</f>
        <v>Imperial Sewers</v>
      </c>
      <c r="T152" s="19" t="str">
        <f>IF(AND(S152&lt;&gt;"",NOT(ISERROR(S152))),S152,IF(Q152&lt;&gt;"",IF(NOT(ISERROR(VLOOKUP(Q152,'ESO Dungeon constants'!$D$3:$H$9999,5,FALSE))),VLOOKUP(Q152,'ESO Dungeon constants'!$D$3:$I$9999,6,FALSE),VLOOKUP(Q152,'ESO zone constants'!$H$3:$K$9989,4,FALSE)),""))</f>
        <v>DLC_IMPERIAL_CITY</v>
      </c>
      <c r="U152" s="3" t="str">
        <f>IF(T152&lt;&gt;"",VLOOKUP(T152,'LibSets constants'!$B$4:$C$1012,2,FALSE),"")</f>
        <v>Imperial City</v>
      </c>
      <c r="V152" s="33" t="s">
        <v>2780</v>
      </c>
      <c r="Y152" s="62"/>
      <c r="Z152" s="3" t="str">
        <f>IF(AND(G152&lt;&gt;"LIBSETS_SETTYPE_BATTLEGROUND",G152&lt;&gt;"LIBSETS_SETTYPE_SPECIAL"),
IF(AND(Y152&lt;&gt;"",ISNUMBER(Y152),NOT(ISNA(Y152))),Y152,
   IF(AND(L152&lt;&gt;"",ISNUMBER(L152),L152&gt;0,NOT(ISNA(L152))),VLOOKUP(L152,'ESO dumped WayshrineInfo'!$K$3:$L$9996,2,FALSE),"")
),"")</f>
        <v/>
      </c>
      <c r="AA152" t="str">
        <f>IF(AND(Z152&lt;&gt;"",ISNUMBER(Z152),NOT(ISNA(Z152))),VLOOKUP(Z152,'ESO zone constants'!$A$5:$D$10001,4,FALSE),"")</f>
        <v/>
      </c>
      <c r="AB152" s="33" t="s">
        <v>3812</v>
      </c>
      <c r="AC152" s="41" t="str">
        <f>IF(AB152&lt;&gt;"",IF(AB152&lt;&gt;"LIBSETS_DROP_MECHANIC_MONSTER_NAME",VLOOKUP(AB152,'LibSets constants'!$I$4:$L$1012,3,FALSE),""),"")</f>
        <v>Imperial city treasure trove scamps</v>
      </c>
      <c r="AD152" s="41" t="str">
        <f>IF(AB152&lt;&gt;"",IF(AB152&lt;&gt;"LIBSETS_DROP_MECHANIC_MONSTER_NAME",VLOOKUP(AB152,'LibSets constants'!$I$4:$L$1012,4,FALSE),""),"")</f>
        <v>Kaiserstadt Gier Schatzgoblin</v>
      </c>
      <c r="AE152" s="41"/>
      <c r="AF152" s="3" t="str">
        <f>IF(AND(G152&lt;&gt;"LIBSETS_SETTYPE_BATTLEGROUND",G152&lt;&gt;"LIBSETS_SETTYPE_SPECIAL"),
IF(AND(AE152&lt;&gt;"",ISNUMBER(AE152),NOT(ISNA(AE152))),AE152,
   IF(AND(M152&lt;&gt;"",ISNUMBER(M152),M152&gt;0,NOT(ISNA(M152))),VLOOKUP(M152,'ESO dumped WayshrineInfo'!$K$3:$L$9996,2,FALSE),"")
),"")</f>
        <v/>
      </c>
      <c r="AG152" t="str">
        <f>IF(AND(AF152&lt;&gt;"",ISNUMBER(AF152),NOT(ISNA(AF152))),VLOOKUP(AF152,'ESO zone constants'!$A$5:$D$10001,4,FALSE),"")</f>
        <v/>
      </c>
      <c r="AH152" s="42"/>
      <c r="AI152" s="41"/>
      <c r="AJ152" s="41"/>
      <c r="AK152" s="3" t="str">
        <f>IF(AND(G152&lt;&gt;"LIBSETS_SETTYPE_BATTLEGROUND",G152&lt;&gt;"LIBSETS_SETTYPE_SPECIAL"),IF(AL152&lt;&gt;"",VLOOKUP(AL152,'ESO zone constants'!$D$5:$H$4955,5,FALSE),""),"")</f>
        <v/>
      </c>
      <c r="AN152" s="41"/>
      <c r="AO152" s="41"/>
      <c r="AP152" s="3" t="str">
        <f>IF(AND(G152&lt;&gt;"LIBSETS_SETTYPE_BATTLEGROUND",G152&lt;&gt;"LIBSETS_SETTYPE_SPECIAL"),IF(AQ152&lt;&gt;"",VLOOKUP(AQ152,'ESO zone constants'!$D$5:$H$4955,5,FALSE),""),"")</f>
        <v/>
      </c>
      <c r="AS152" s="41"/>
      <c r="AT152" s="41"/>
      <c r="AU152" s="3" t="str">
        <f>IF(AND(G152&lt;&gt;"LIBSETS_SETTYPE_BATTLEGROUND",G152&lt;&gt;"LIBSETS_SETTYPE_SPECIAL"),IF(AV152&lt;&gt;"",VLOOKUP(AV152,'ESO zone constants'!$D$5:$H$4955,5,FALSE),""),"")</f>
        <v/>
      </c>
      <c r="AX152" s="41"/>
      <c r="AY152" s="41"/>
      <c r="AZ152" s="79" t="s">
        <v>2659</v>
      </c>
      <c r="BA152" s="79"/>
      <c r="BB152" s="79"/>
      <c r="BC152" s="79"/>
      <c r="BD152" s="21" t="str">
        <f t="shared" si="18"/>
        <v>[179] = {wayshrines={-1,-1,-1,}, dlcId=DLC_IMPERIAL_CITY</v>
      </c>
      <c r="BE152" s="21" t="str">
        <f t="shared" si="19"/>
        <v>, zoneIds={643}, veteran=false</v>
      </c>
      <c r="BF152" s="21" t="str">
        <f t="shared" si="17"/>
        <v>, setType=LIBSETS_SETTYPE_IMPERIALCITY</v>
      </c>
      <c r="BG152" s="21" t="str">
        <f t="shared" si="20"/>
        <v>, isProcSetAllowedInPvP=1, dropMechanic={LIBSETS_DROP_MECHANIC_TELVAR_EQUIPMENT_LOCKBOX_MERCHANT,LIBSETS_DROP_MECHANIC_IMPERIAL_CITY_TREASURE_TROVE_SCAMP}, dropMechanicDropLocationNames={['en']={'','Imperial city treasure trove scamps','','','','',},['de']={'','Kaiserstadt Gier Schatzgoblin','','','','',},}</v>
      </c>
      <c r="BH152" s="21" t="str">
        <f t="shared" si="21"/>
        <v>}, --Black Rose / Schwarze Rose   [Imperial Sewers]</v>
      </c>
    </row>
    <row r="153" spans="1:60" x14ac:dyDescent="0.25">
      <c r="A153" s="12">
        <v>180</v>
      </c>
      <c r="B153" t="s">
        <v>961</v>
      </c>
      <c r="C153" t="s">
        <v>962</v>
      </c>
      <c r="D153" s="3">
        <f t="shared" si="16"/>
        <v>180</v>
      </c>
      <c r="G153" s="8" t="s">
        <v>1476</v>
      </c>
      <c r="I153" t="s">
        <v>91</v>
      </c>
      <c r="J153" t="s">
        <v>91</v>
      </c>
      <c r="K153">
        <v>-1</v>
      </c>
      <c r="L153">
        <v>-1</v>
      </c>
      <c r="M153">
        <v>-1</v>
      </c>
      <c r="O153" s="62" t="s">
        <v>448</v>
      </c>
      <c r="Q153" s="3">
        <f>IF(AND(P153&lt;&gt;"",ISNUMBER(P153),NOT(ISNA(P153))),P153,IF(R153&lt;&gt;"",VLOOKUP(R153,'ESO zone constants'!$D$5:$H$10003,5,FALSE),""))</f>
        <v>643</v>
      </c>
      <c r="R153" t="str">
        <f>IF(AND(O153&lt;&gt;"",NOT(ISERROR(O153))),O153,
IF(AND(P153&lt;&gt;"",ISNUMBER(P153),P153&gt;0,NOT(ISNA(P153))),VLOOKUP(P153,'ESO zone constants'!$A$5:$D$10001,4,FALSE),
IF(AND(K153&lt;&gt;"",K153&gt;0,NOT(ISERROR(K153))),VLOOKUP(K153,'ESO dumped WayshrineInfo'!$K$3:$N$9996,4,FALSE),"")))</f>
        <v>Imperial Sewers</v>
      </c>
      <c r="T153" s="19" t="str">
        <f>IF(AND(S153&lt;&gt;"",NOT(ISERROR(S153))),S153,IF(Q153&lt;&gt;"",IF(NOT(ISERROR(VLOOKUP(Q153,'ESO Dungeon constants'!$D$3:$H$9999,5,FALSE))),VLOOKUP(Q153,'ESO Dungeon constants'!$D$3:$I$9999,6,FALSE),VLOOKUP(Q153,'ESO zone constants'!$H$3:$K$9989,4,FALSE)),""))</f>
        <v>DLC_IMPERIAL_CITY</v>
      </c>
      <c r="U153" s="3" t="str">
        <f>IF(T153&lt;&gt;"",VLOOKUP(T153,'LibSets constants'!$B$4:$C$1012,2,FALSE),"")</f>
        <v>Imperial City</v>
      </c>
      <c r="V153" s="33" t="s">
        <v>2780</v>
      </c>
      <c r="Y153" s="62"/>
      <c r="Z153" s="3" t="str">
        <f>IF(AND(G153&lt;&gt;"LIBSETS_SETTYPE_BATTLEGROUND",G153&lt;&gt;"LIBSETS_SETTYPE_SPECIAL"),
IF(AND(Y153&lt;&gt;"",ISNUMBER(Y153),NOT(ISNA(Y153))),Y153,
   IF(AND(L153&lt;&gt;"",ISNUMBER(L153),L153&gt;0,NOT(ISNA(L153))),VLOOKUP(L153,'ESO dumped WayshrineInfo'!$K$3:$L$9996,2,FALSE),"")
),"")</f>
        <v/>
      </c>
      <c r="AA153" t="str">
        <f>IF(AND(Z153&lt;&gt;"",ISNUMBER(Z153),NOT(ISNA(Z153))),VLOOKUP(Z153,'ESO zone constants'!$A$5:$D$10001,4,FALSE),"")</f>
        <v/>
      </c>
      <c r="AB153" s="33" t="s">
        <v>3812</v>
      </c>
      <c r="AC153" s="3" t="str">
        <f>IF(AB153&lt;&gt;"",IF(AB153&lt;&gt;"LIBSETS_DROP_MECHANIC_MONSTER_NAME",VLOOKUP(AB153,'LibSets constants'!$I$4:$L$1012,3,FALSE),""),"")</f>
        <v>Imperial city treasure trove scamps</v>
      </c>
      <c r="AD153" s="3" t="str">
        <f>IF(AB153&lt;&gt;"",IF(AB153&lt;&gt;"LIBSETS_DROP_MECHANIC_MONSTER_NAME",VLOOKUP(AB153,'LibSets constants'!$I$4:$L$1012,4,FALSE),""),"")</f>
        <v>Kaiserstadt Gier Schatzgoblin</v>
      </c>
      <c r="AF153" s="3" t="str">
        <f>IF(AND(G153&lt;&gt;"LIBSETS_SETTYPE_BATTLEGROUND",G153&lt;&gt;"LIBSETS_SETTYPE_SPECIAL"),
IF(AND(AE153&lt;&gt;"",ISNUMBER(AE153),NOT(ISNA(AE153))),AE153,
   IF(AND(M153&lt;&gt;"",ISNUMBER(M153),M153&gt;0,NOT(ISNA(M153))),VLOOKUP(M153,'ESO dumped WayshrineInfo'!$K$3:$L$9996,2,FALSE),"")
),"")</f>
        <v/>
      </c>
      <c r="AG153" t="str">
        <f>IF(AND(AF153&lt;&gt;"",ISNUMBER(AF153),NOT(ISNA(AF153))),VLOOKUP(AF153,'ESO zone constants'!$A$5:$D$10001,4,FALSE),"")</f>
        <v/>
      </c>
      <c r="AH153" s="42"/>
      <c r="AK153" s="3" t="str">
        <f>IF(AND(G153&lt;&gt;"LIBSETS_SETTYPE_BATTLEGROUND",G153&lt;&gt;"LIBSETS_SETTYPE_SPECIAL"),IF(AL153&lt;&gt;"",VLOOKUP(AL153,'ESO zone constants'!$D$5:$H$4955,5,FALSE),""),"")</f>
        <v/>
      </c>
      <c r="AP153" s="3" t="str">
        <f>IF(AND(G153&lt;&gt;"LIBSETS_SETTYPE_BATTLEGROUND",G153&lt;&gt;"LIBSETS_SETTYPE_SPECIAL"),IF(AQ153&lt;&gt;"",VLOOKUP(AQ153,'ESO zone constants'!$D$5:$H$4955,5,FALSE),""),"")</f>
        <v/>
      </c>
      <c r="AU153" s="3" t="str">
        <f>IF(AND(G153&lt;&gt;"LIBSETS_SETTYPE_BATTLEGROUND",G153&lt;&gt;"LIBSETS_SETTYPE_SPECIAL"),IF(AV153&lt;&gt;"",VLOOKUP(AV153,'ESO zone constants'!$D$5:$H$4955,5,FALSE),""),"")</f>
        <v/>
      </c>
      <c r="AZ153" s="79" t="s">
        <v>2658</v>
      </c>
      <c r="BA153" s="79"/>
      <c r="BB153" s="79"/>
      <c r="BC153" s="79"/>
      <c r="BD153" s="21" t="str">
        <f t="shared" si="18"/>
        <v>[180] = {wayshrines={-1,-1,-1,}, dlcId=DLC_IMPERIAL_CITY</v>
      </c>
      <c r="BE153" s="21" t="str">
        <f t="shared" si="19"/>
        <v>, zoneIds={643}, veteran=false</v>
      </c>
      <c r="BF153" s="21" t="str">
        <f t="shared" si="17"/>
        <v>, setType=LIBSETS_SETTYPE_IMPERIALCITY</v>
      </c>
      <c r="BG153" s="21" t="str">
        <f t="shared" si="20"/>
        <v>, dropMechanic={LIBSETS_DROP_MECHANIC_TELVAR_EQUIPMENT_LOCKBOX_MERCHANT,LIBSETS_DROP_MECHANIC_IMPERIAL_CITY_TREASURE_TROVE_SCAMP}, dropMechanicDropLocationNames={['en']={'','Imperial city treasure trove scamps','','','','',},['de']={'','Kaiserstadt Gier Schatzgoblin','','','','',},}</v>
      </c>
      <c r="BH153" s="21" t="str">
        <f t="shared" si="21"/>
        <v>}, --Powerful Assault / Kraftvoller Ansturm   [Imperial Sewers]</v>
      </c>
    </row>
    <row r="154" spans="1:60" x14ac:dyDescent="0.25">
      <c r="A154" s="12">
        <v>181</v>
      </c>
      <c r="B154" t="s">
        <v>963</v>
      </c>
      <c r="C154" t="s">
        <v>964</v>
      </c>
      <c r="D154" s="3">
        <f t="shared" si="16"/>
        <v>181</v>
      </c>
      <c r="G154" s="8" t="s">
        <v>1476</v>
      </c>
      <c r="I154" t="s">
        <v>91</v>
      </c>
      <c r="J154" t="s">
        <v>91</v>
      </c>
      <c r="K154">
        <v>-1</v>
      </c>
      <c r="L154">
        <v>-1</v>
      </c>
      <c r="M154">
        <v>-1</v>
      </c>
      <c r="O154" s="62" t="s">
        <v>448</v>
      </c>
      <c r="Q154" s="3">
        <f>IF(AND(P154&lt;&gt;"",ISNUMBER(P154),NOT(ISNA(P154))),P154,IF(R154&lt;&gt;"",VLOOKUP(R154,'ESO zone constants'!$D$5:$H$10003,5,FALSE),""))</f>
        <v>643</v>
      </c>
      <c r="R154" t="str">
        <f>IF(AND(O154&lt;&gt;"",NOT(ISERROR(O154))),O154,
IF(AND(P154&lt;&gt;"",ISNUMBER(P154),P154&gt;0,NOT(ISNA(P154))),VLOOKUP(P154,'ESO zone constants'!$A$5:$D$10001,4,FALSE),
IF(AND(K154&lt;&gt;"",K154&gt;0,NOT(ISERROR(K154))),VLOOKUP(K154,'ESO dumped WayshrineInfo'!$K$3:$N$9996,4,FALSE),"")))</f>
        <v>Imperial Sewers</v>
      </c>
      <c r="T154" s="19" t="str">
        <f>IF(AND(S154&lt;&gt;"",NOT(ISERROR(S154))),S154,IF(Q154&lt;&gt;"",IF(NOT(ISERROR(VLOOKUP(Q154,'ESO Dungeon constants'!$D$3:$H$9999,5,FALSE))),VLOOKUP(Q154,'ESO Dungeon constants'!$D$3:$I$9999,6,FALSE),VLOOKUP(Q154,'ESO zone constants'!$H$3:$K$9989,4,FALSE)),""))</f>
        <v>DLC_IMPERIAL_CITY</v>
      </c>
      <c r="U154" s="3" t="str">
        <f>IF(T154&lt;&gt;"",VLOOKUP(T154,'LibSets constants'!$B$4:$C$1012,2,FALSE),"")</f>
        <v>Imperial City</v>
      </c>
      <c r="V154" s="33" t="s">
        <v>2780</v>
      </c>
      <c r="Y154" s="62"/>
      <c r="Z154" s="3" t="str">
        <f>IF(AND(G154&lt;&gt;"LIBSETS_SETTYPE_BATTLEGROUND",G154&lt;&gt;"LIBSETS_SETTYPE_SPECIAL"),
IF(AND(Y154&lt;&gt;"",ISNUMBER(Y154),NOT(ISNA(Y154))),Y154,
   IF(AND(L154&lt;&gt;"",ISNUMBER(L154),L154&gt;0,NOT(ISNA(L154))),VLOOKUP(L154,'ESO dumped WayshrineInfo'!$K$3:$L$9996,2,FALSE),"")
),"")</f>
        <v/>
      </c>
      <c r="AA154" t="str">
        <f>IF(AND(Z154&lt;&gt;"",ISNUMBER(Z154),NOT(ISNA(Z154))),VLOOKUP(Z154,'ESO zone constants'!$A$5:$D$10001,4,FALSE),"")</f>
        <v/>
      </c>
      <c r="AB154" s="33" t="s">
        <v>3812</v>
      </c>
      <c r="AC154" s="41" t="str">
        <f>IF(AB154&lt;&gt;"",IF(AB154&lt;&gt;"LIBSETS_DROP_MECHANIC_MONSTER_NAME",VLOOKUP(AB154,'LibSets constants'!$I$4:$L$1012,3,FALSE),""),"")</f>
        <v>Imperial city treasure trove scamps</v>
      </c>
      <c r="AD154" s="41" t="str">
        <f>IF(AB154&lt;&gt;"",IF(AB154&lt;&gt;"LIBSETS_DROP_MECHANIC_MONSTER_NAME",VLOOKUP(AB154,'LibSets constants'!$I$4:$L$1012,4,FALSE),""),"")</f>
        <v>Kaiserstadt Gier Schatzgoblin</v>
      </c>
      <c r="AE154" s="41"/>
      <c r="AF154" s="3" t="str">
        <f>IF(AND(G154&lt;&gt;"LIBSETS_SETTYPE_BATTLEGROUND",G154&lt;&gt;"LIBSETS_SETTYPE_SPECIAL"),
IF(AND(AE154&lt;&gt;"",ISNUMBER(AE154),NOT(ISNA(AE154))),AE154,
   IF(AND(M154&lt;&gt;"",ISNUMBER(M154),M154&gt;0,NOT(ISNA(M154))),VLOOKUP(M154,'ESO dumped WayshrineInfo'!$K$3:$L$9996,2,FALSE),"")
),"")</f>
        <v/>
      </c>
      <c r="AG154" t="str">
        <f>IF(AND(AF154&lt;&gt;"",ISNUMBER(AF154),NOT(ISNA(AF154))),VLOOKUP(AF154,'ESO zone constants'!$A$5:$D$10001,4,FALSE),"")</f>
        <v/>
      </c>
      <c r="AH154" s="42"/>
      <c r="AI154" s="41"/>
      <c r="AJ154" s="41"/>
      <c r="AK154" s="3" t="str">
        <f>IF(AND(G154&lt;&gt;"LIBSETS_SETTYPE_BATTLEGROUND",G154&lt;&gt;"LIBSETS_SETTYPE_SPECIAL"),IF(AL154&lt;&gt;"",VLOOKUP(AL154,'ESO zone constants'!$D$5:$H$4955,5,FALSE),""),"")</f>
        <v/>
      </c>
      <c r="AN154" s="41"/>
      <c r="AO154" s="41"/>
      <c r="AP154" s="3" t="str">
        <f>IF(AND(G154&lt;&gt;"LIBSETS_SETTYPE_BATTLEGROUND",G154&lt;&gt;"LIBSETS_SETTYPE_SPECIAL"),IF(AQ154&lt;&gt;"",VLOOKUP(AQ154,'ESO zone constants'!$D$5:$H$4955,5,FALSE),""),"")</f>
        <v/>
      </c>
      <c r="AS154" s="41"/>
      <c r="AT154" s="41"/>
      <c r="AU154" s="3" t="str">
        <f>IF(AND(G154&lt;&gt;"LIBSETS_SETTYPE_BATTLEGROUND",G154&lt;&gt;"LIBSETS_SETTYPE_SPECIAL"),IF(AV154&lt;&gt;"",VLOOKUP(AV154,'ESO zone constants'!$D$5:$H$4955,5,FALSE),""),"")</f>
        <v/>
      </c>
      <c r="AX154" s="41"/>
      <c r="AY154" s="41"/>
      <c r="AZ154" s="79" t="s">
        <v>2658</v>
      </c>
      <c r="BA154" s="79"/>
      <c r="BB154" s="79"/>
      <c r="BC154" s="79"/>
      <c r="BD154" s="21" t="str">
        <f t="shared" si="18"/>
        <v>[181] = {wayshrines={-1,-1,-1,}, dlcId=DLC_IMPERIAL_CITY</v>
      </c>
      <c r="BE154" s="21" t="str">
        <f t="shared" si="19"/>
        <v>, zoneIds={643}, veteran=false</v>
      </c>
      <c r="BF154" s="21" t="str">
        <f t="shared" si="17"/>
        <v>, setType=LIBSETS_SETTYPE_IMPERIALCITY</v>
      </c>
      <c r="BG154" s="21" t="str">
        <f t="shared" si="20"/>
        <v>, dropMechanic={LIBSETS_DROP_MECHANIC_TELVAR_EQUIPMENT_LOCKBOX_MERCHANT,LIBSETS_DROP_MECHANIC_IMPERIAL_CITY_TREASURE_TROVE_SCAMP}, dropMechanicDropLocationNames={['en']={'','Imperial city treasure trove scamps','','','','',},['de']={'','Kaiserstadt Gier Schatzgoblin','','','','',},}</v>
      </c>
      <c r="BH154" s="21" t="str">
        <f t="shared" si="21"/>
        <v>}, --Meritorious Service / Meritorischer Dienst   [Imperial Sewers]</v>
      </c>
    </row>
    <row r="155" spans="1:60" x14ac:dyDescent="0.25">
      <c r="A155" s="5">
        <v>183</v>
      </c>
      <c r="B155" t="s">
        <v>14</v>
      </c>
      <c r="C155" t="s">
        <v>14</v>
      </c>
      <c r="D155" s="3">
        <f t="shared" si="16"/>
        <v>183</v>
      </c>
      <c r="G155" s="8" t="s">
        <v>1477</v>
      </c>
      <c r="H155" s="87">
        <v>3</v>
      </c>
      <c r="I155" t="s">
        <v>1464</v>
      </c>
      <c r="J155" t="s">
        <v>91</v>
      </c>
      <c r="K155">
        <v>247</v>
      </c>
      <c r="L155">
        <v>247</v>
      </c>
      <c r="M155">
        <v>247</v>
      </c>
      <c r="O155" s="62" t="s">
        <v>54</v>
      </c>
      <c r="Q155" s="3">
        <f>IF(AND(P155&lt;&gt;"",ISNUMBER(P155),NOT(ISNA(P155))),P155,IF(R155&lt;&gt;"",VLOOKUP(R155,'ESO zone constants'!$D$5:$H$10003,5,FALSE),""))</f>
        <v>688</v>
      </c>
      <c r="R155" t="str">
        <f>IF(AND(O155&lt;&gt;"",NOT(ISERROR(O155))),O155,
IF(AND(P155&lt;&gt;"",ISNUMBER(P155),P155&gt;0,NOT(ISNA(P155))),VLOOKUP(P155,'ESO zone constants'!$A$5:$D$10001,4,FALSE),
IF(AND(K155&lt;&gt;"",K155&gt;0,NOT(ISERROR(K155))),VLOOKUP(K155,'ESO dumped WayshrineInfo'!$K$3:$N$9996,4,FALSE),"")))</f>
        <v>White-Gold Tower</v>
      </c>
      <c r="T155" s="19" t="str">
        <f>IF(AND(S155&lt;&gt;"",NOT(ISERROR(S155))),S155,IF(Q155&lt;&gt;"",IF(NOT(ISERROR(VLOOKUP(Q155,'ESO Dungeon constants'!$D$3:$H$9999,5,FALSE))),VLOOKUP(Q155,'ESO Dungeon constants'!$D$3:$I$9999,6,FALSE),VLOOKUP(Q155,'ESO zone constants'!$H$3:$K$9989,4,FALSE)),""))</f>
        <v>DLC_IMPERIAL_CITY</v>
      </c>
      <c r="U155" s="3" t="str">
        <f>IF(T155&lt;&gt;"",VLOOKUP(T155,'LibSets constants'!$B$4:$C$1012,2,FALSE),"")</f>
        <v>Imperial City</v>
      </c>
      <c r="V155" s="33" t="s">
        <v>1540</v>
      </c>
      <c r="W155" s="3" t="s">
        <v>14</v>
      </c>
      <c r="X155" s="3" t="s">
        <v>14</v>
      </c>
      <c r="Y155" s="62">
        <v>688</v>
      </c>
      <c r="Z155" s="3">
        <f>IF(AND(G155&lt;&gt;"LIBSETS_SETTYPE_BATTLEGROUND",G155&lt;&gt;"LIBSETS_SETTYPE_SPECIAL"),
IF(AND(Y155&lt;&gt;"",ISNUMBER(Y155),NOT(ISNA(Y155))),Y155,
   IF(AND(L155&lt;&gt;"",ISNUMBER(L155),L155&gt;0,NOT(ISNA(L155))),VLOOKUP(L155,'ESO dumped WayshrineInfo'!$K$3:$L$9996,2,FALSE),"")
),"")</f>
        <v>688</v>
      </c>
      <c r="AA155" t="str">
        <f>IF(AND(Z155&lt;&gt;"",ISNUMBER(Z155),NOT(ISNA(Z155))),VLOOKUP(Z155,'ESO zone constants'!$A$5:$D$10001,4,FALSE),"")</f>
        <v>White-Gold Tower</v>
      </c>
      <c r="AC155" s="38"/>
      <c r="AD155" s="38"/>
      <c r="AE155" s="62">
        <v>688</v>
      </c>
      <c r="AF155" s="3">
        <f>IF(AND(G155&lt;&gt;"LIBSETS_SETTYPE_BATTLEGROUND",G155&lt;&gt;"LIBSETS_SETTYPE_SPECIAL"),
IF(AND(AE155&lt;&gt;"",ISNUMBER(AE155),NOT(ISNA(AE155))),AE155,
   IF(AND(M155&lt;&gt;"",ISNUMBER(M155),M155&gt;0,NOT(ISNA(M155))),VLOOKUP(M155,'ESO dumped WayshrineInfo'!$K$3:$L$9996,2,FALSE),"")
),"")</f>
        <v>688</v>
      </c>
      <c r="AG155" t="str">
        <f>IF(AND(AF155&lt;&gt;"",ISNUMBER(AF155),NOT(ISNA(AF155))),VLOOKUP(AF155,'ESO zone constants'!$A$5:$D$10001,4,FALSE),"")</f>
        <v>White-Gold Tower</v>
      </c>
      <c r="AH155" s="42"/>
      <c r="AI155" s="38"/>
      <c r="AJ155" s="38"/>
      <c r="AK155" s="3" t="str">
        <f>IF(AND(G155&lt;&gt;"LIBSETS_SETTYPE_BATTLEGROUND",G155&lt;&gt;"LIBSETS_SETTYPE_SPECIAL"),IF(AL155&lt;&gt;"",VLOOKUP(AL155,'ESO zone constants'!$D$5:$H$4955,5,FALSE),""),"")</f>
        <v/>
      </c>
      <c r="AN155" s="38"/>
      <c r="AO155" s="38"/>
      <c r="AP155" s="3" t="str">
        <f>IF(AND(G155&lt;&gt;"LIBSETS_SETTYPE_BATTLEGROUND",G155&lt;&gt;"LIBSETS_SETTYPE_SPECIAL"),IF(AQ155&lt;&gt;"",VLOOKUP(AQ155,'ESO zone constants'!$D$5:$H$4955,5,FALSE),""),"")</f>
        <v/>
      </c>
      <c r="AS155" s="38"/>
      <c r="AT155" s="38"/>
      <c r="AU155" s="3" t="str">
        <f>IF(AND(G155&lt;&gt;"LIBSETS_SETTYPE_BATTLEGROUND",G155&lt;&gt;"LIBSETS_SETTYPE_SPECIAL"),IF(AV155&lt;&gt;"",VLOOKUP(AV155,'ESO zone constants'!$D$5:$H$4955,5,FALSE),""),"")</f>
        <v/>
      </c>
      <c r="AX155" s="38"/>
      <c r="AY155" s="38"/>
      <c r="AZ155" s="79" t="s">
        <v>2658</v>
      </c>
      <c r="BA155" s="79"/>
      <c r="BB155" s="79"/>
      <c r="BC155" s="79"/>
      <c r="BD155" s="21" t="str">
        <f t="shared" si="18"/>
        <v>[183] = {wayshrines={247,247,247,}, dlcId=DLC_IMPERIAL_CITY</v>
      </c>
      <c r="BE155" s="21" t="str">
        <f t="shared" si="19"/>
        <v>, zoneIds={688,688,688}, veteran={[EQUIP_TYPE_HEAD]=true, [EQUIP_TYPE_SHOULDERS]=false}</v>
      </c>
      <c r="BF155" s="21" t="str">
        <f t="shared" si="17"/>
        <v>, setType=LIBSETS_SETTYPE_MONSTER, undauntedChestId=3</v>
      </c>
      <c r="BG155" s="21" t="str">
        <f t="shared" si="20"/>
        <v>, dropMechanic={LIBSETS_DROP_MECHANIC_MONSTER_NAME}, dropMechanicDropLocationNames={['en']={'Molag Kena','','','','','',},['de']={'Molag Kena','','','','','',},}</v>
      </c>
      <c r="BH155" s="21" t="str">
        <f t="shared" si="21"/>
        <v>}, --Molag Kena / Molag Kena   [White-Gold Tower, White-Gold Tower, White-Gold Tower]</v>
      </c>
    </row>
    <row r="156" spans="1:60" x14ac:dyDescent="0.25">
      <c r="A156" s="12">
        <v>184</v>
      </c>
      <c r="B156" t="s">
        <v>965</v>
      </c>
      <c r="C156" t="s">
        <v>966</v>
      </c>
      <c r="D156" s="3">
        <f t="shared" si="16"/>
        <v>184</v>
      </c>
      <c r="E156" s="40"/>
      <c r="G156" s="8" t="s">
        <v>1475</v>
      </c>
      <c r="I156" t="s">
        <v>91</v>
      </c>
      <c r="J156" t="s">
        <v>91</v>
      </c>
      <c r="K156">
        <v>247</v>
      </c>
      <c r="L156">
        <v>247</v>
      </c>
      <c r="M156">
        <v>247</v>
      </c>
      <c r="O156" s="62" t="s">
        <v>54</v>
      </c>
      <c r="Q156" s="3">
        <f>IF(AND(P156&lt;&gt;"",ISNUMBER(P156),NOT(ISNA(P156))),P156,IF(R156&lt;&gt;"",VLOOKUP(R156,'ESO zone constants'!$D$5:$H$10003,5,FALSE),""))</f>
        <v>688</v>
      </c>
      <c r="R156" t="str">
        <f>IF(AND(O156&lt;&gt;"",NOT(ISERROR(O156))),O156,
IF(AND(P156&lt;&gt;"",ISNUMBER(P156),P156&gt;0,NOT(ISNA(P156))),VLOOKUP(P156,'ESO zone constants'!$A$5:$D$10001,4,FALSE),
IF(AND(K156&lt;&gt;"",K156&gt;0,NOT(ISERROR(K156))),VLOOKUP(K156,'ESO dumped WayshrineInfo'!$K$3:$N$9996,4,FALSE),"")))</f>
        <v>White-Gold Tower</v>
      </c>
      <c r="T156" s="19" t="str">
        <f>IF(AND(S156&lt;&gt;"",NOT(ISERROR(S156))),S156,IF(Q156&lt;&gt;"",IF(NOT(ISERROR(VLOOKUP(Q156,'ESO Dungeon constants'!$D$3:$H$9999,5,FALSE))),VLOOKUP(Q156,'ESO Dungeon constants'!$D$3:$I$9999,6,FALSE),VLOOKUP(Q156,'ESO zone constants'!$H$3:$K$9989,4,FALSE)),""))</f>
        <v>DLC_IMPERIAL_CITY</v>
      </c>
      <c r="U156" s="3" t="str">
        <f>IF(T156&lt;&gt;"",VLOOKUP(T156,'LibSets constants'!$B$4:$C$1012,2,FALSE),"")</f>
        <v>Imperial City</v>
      </c>
      <c r="V156" s="33" t="s">
        <v>3332</v>
      </c>
      <c r="Y156" s="62">
        <v>584</v>
      </c>
      <c r="Z156" s="3">
        <f>IF(AND(G156&lt;&gt;"LIBSETS_SETTYPE_BATTLEGROUND",G156&lt;&gt;"LIBSETS_SETTYPE_SPECIAL"),
IF(AND(Y156&lt;&gt;"",ISNUMBER(Y156),NOT(ISNA(Y156))),Y156,
   IF(AND(L156&lt;&gt;"",ISNUMBER(L156),L156&gt;0,NOT(ISNA(L156))),VLOOKUP(L156,'ESO dumped WayshrineInfo'!$K$3:$L$9996,2,FALSE),"")
),"")</f>
        <v>584</v>
      </c>
      <c r="AA156" t="str">
        <f>IF(AND(Z156&lt;&gt;"",ISNUMBER(Z156),NOT(ISNA(Z156))),VLOOKUP(Z156,'ESO zone constants'!$A$5:$D$10001,4,FALSE),"")</f>
        <v>Imperial City</v>
      </c>
      <c r="AB156" s="33" t="s">
        <v>1576</v>
      </c>
      <c r="AC156" s="41"/>
      <c r="AD156" s="41"/>
      <c r="AF156" s="3"/>
      <c r="AG156" t="str">
        <f>IF(AND(AF156&lt;&gt;"",ISNUMBER(AF156),NOT(ISNA(AF156))),VLOOKUP(AF156,'ESO zone constants'!$A$5:$D$10001,4,FALSE),"")</f>
        <v/>
      </c>
      <c r="AH156" s="90"/>
      <c r="AK156" s="3" t="str">
        <f>IF(AND(G156&lt;&gt;"LIBSETS_SETTYPE_BATTLEGROUND",G156&lt;&gt;"LIBSETS_SETTYPE_SPECIAL"),IF(AL156&lt;&gt;"",VLOOKUP(AL156,'ESO zone constants'!$D$5:$H$4955,5,FALSE),""),"")</f>
        <v/>
      </c>
      <c r="AP156" s="3" t="str">
        <f>IF(AND(G156&lt;&gt;"LIBSETS_SETTYPE_BATTLEGROUND",G156&lt;&gt;"LIBSETS_SETTYPE_SPECIAL"),IF(AQ156&lt;&gt;"",VLOOKUP(AQ156,'ESO zone constants'!$D$5:$H$4955,5,FALSE),""),"")</f>
        <v/>
      </c>
      <c r="AU156" s="3" t="str">
        <f>IF(AND(G156&lt;&gt;"LIBSETS_SETTYPE_BATTLEGROUND",G156&lt;&gt;"LIBSETS_SETTYPE_SPECIAL"),IF(AV156&lt;&gt;"",VLOOKUP(AV156,'ESO zone constants'!$D$5:$H$4955,5,FALSE),""),"")</f>
        <v/>
      </c>
      <c r="AZ156" s="79" t="s">
        <v>2658</v>
      </c>
      <c r="BA156" s="79"/>
      <c r="BB156" s="79"/>
      <c r="BC156" s="79"/>
      <c r="BD156" s="21" t="str">
        <f t="shared" si="18"/>
        <v>[184] = {wayshrines={247,247,247,}, dlcId=DLC_IMPERIAL_CITY</v>
      </c>
      <c r="BE156" s="21" t="str">
        <f t="shared" si="19"/>
        <v>, zoneIds={688,584}, veteran=false</v>
      </c>
      <c r="BF156" s="21" t="str">
        <f t="shared" si="17"/>
        <v>, setType=LIBSETS_SETTYPE_DUNGEON</v>
      </c>
      <c r="BG156" s="21" t="str">
        <f t="shared" si="20"/>
        <v>, dropMechanic={LIBSETS_DROP_MECHANIC_GROUP_DUNGEON_BOSS,LIBSETS_DROP_MECHANIC_IMPERIAL_CITY_VAULTS}</v>
      </c>
      <c r="BH156" s="21" t="str">
        <f t="shared" si="21"/>
        <v>}, --Brands of Imperium / Male des Kaiserreichs   [White-Gold Tower, Imperial City]</v>
      </c>
    </row>
    <row r="157" spans="1:60" x14ac:dyDescent="0.25">
      <c r="A157" s="12">
        <v>185</v>
      </c>
      <c r="B157" t="s">
        <v>967</v>
      </c>
      <c r="C157" t="s">
        <v>968</v>
      </c>
      <c r="D157" s="3">
        <f t="shared" si="16"/>
        <v>185</v>
      </c>
      <c r="G157" s="8" t="s">
        <v>1475</v>
      </c>
      <c r="I157" t="s">
        <v>91</v>
      </c>
      <c r="J157" t="s">
        <v>91</v>
      </c>
      <c r="K157">
        <v>247</v>
      </c>
      <c r="L157">
        <v>247</v>
      </c>
      <c r="M157">
        <v>247</v>
      </c>
      <c r="O157" s="62" t="s">
        <v>54</v>
      </c>
      <c r="Q157" s="3">
        <f>IF(AND(P157&lt;&gt;"",ISNUMBER(P157),NOT(ISNA(P157))),P157,IF(R157&lt;&gt;"",VLOOKUP(R157,'ESO zone constants'!$D$5:$H$10003,5,FALSE),""))</f>
        <v>688</v>
      </c>
      <c r="R157" t="str">
        <f>IF(AND(O157&lt;&gt;"",NOT(ISERROR(O157))),O157,
IF(AND(P157&lt;&gt;"",ISNUMBER(P157),P157&gt;0,NOT(ISNA(P157))),VLOOKUP(P157,'ESO zone constants'!$A$5:$D$10001,4,FALSE),
IF(AND(K157&lt;&gt;"",K157&gt;0,NOT(ISERROR(K157))),VLOOKUP(K157,'ESO dumped WayshrineInfo'!$K$3:$N$9996,4,FALSE),"")))</f>
        <v>White-Gold Tower</v>
      </c>
      <c r="T157" s="19" t="str">
        <f>IF(AND(S157&lt;&gt;"",NOT(ISERROR(S157))),S157,IF(Q157&lt;&gt;"",IF(NOT(ISERROR(VLOOKUP(Q157,'ESO Dungeon constants'!$D$3:$H$9999,5,FALSE))),VLOOKUP(Q157,'ESO Dungeon constants'!$D$3:$I$9999,6,FALSE),VLOOKUP(Q157,'ESO zone constants'!$H$3:$K$9989,4,FALSE)),""))</f>
        <v>DLC_IMPERIAL_CITY</v>
      </c>
      <c r="U157" s="3" t="str">
        <f>IF(T157&lt;&gt;"",VLOOKUP(T157,'LibSets constants'!$B$4:$C$1012,2,FALSE),"")</f>
        <v>Imperial City</v>
      </c>
      <c r="V157" s="33" t="s">
        <v>3332</v>
      </c>
      <c r="Y157" s="62">
        <v>584</v>
      </c>
      <c r="Z157" s="3">
        <f>IF(AND(G157&lt;&gt;"LIBSETS_SETTYPE_BATTLEGROUND",G157&lt;&gt;"LIBSETS_SETTYPE_SPECIAL"),
IF(AND(Y157&lt;&gt;"",ISNUMBER(Y157),NOT(ISNA(Y157))),Y157,
   IF(AND(L157&lt;&gt;"",ISNUMBER(L157),L157&gt;0,NOT(ISNA(L157))),VLOOKUP(L157,'ESO dumped WayshrineInfo'!$K$3:$L$9996,2,FALSE),"")
),"")</f>
        <v>584</v>
      </c>
      <c r="AA157" t="str">
        <f>IF(AND(Z157&lt;&gt;"",ISNUMBER(Z157),NOT(ISNA(Z157))),VLOOKUP(Z157,'ESO zone constants'!$A$5:$D$10001,4,FALSE),"")</f>
        <v>Imperial City</v>
      </c>
      <c r="AB157" s="33" t="s">
        <v>1576</v>
      </c>
      <c r="AC157" s="41"/>
      <c r="AD157" s="41"/>
      <c r="AF157" s="3"/>
      <c r="AG157" t="str">
        <f>IF(AND(AF157&lt;&gt;"",ISNUMBER(AF157),NOT(ISNA(AF157))),VLOOKUP(AF157,'ESO zone constants'!$A$5:$D$10001,4,FALSE),"")</f>
        <v/>
      </c>
      <c r="AH157" s="90"/>
      <c r="AK157" s="3" t="str">
        <f>IF(AND(G157&lt;&gt;"LIBSETS_SETTYPE_BATTLEGROUND",G157&lt;&gt;"LIBSETS_SETTYPE_SPECIAL"),IF(AL157&lt;&gt;"",VLOOKUP(AL157,'ESO zone constants'!$D$5:$H$4955,5,FALSE),""),"")</f>
        <v/>
      </c>
      <c r="AP157" s="3" t="str">
        <f>IF(AND(G157&lt;&gt;"LIBSETS_SETTYPE_BATTLEGROUND",G157&lt;&gt;"LIBSETS_SETTYPE_SPECIAL"),IF(AQ157&lt;&gt;"",VLOOKUP(AQ157,'ESO zone constants'!$D$5:$H$4955,5,FALSE),""),"")</f>
        <v/>
      </c>
      <c r="AU157" s="3" t="str">
        <f>IF(AND(G157&lt;&gt;"LIBSETS_SETTYPE_BATTLEGROUND",G157&lt;&gt;"LIBSETS_SETTYPE_SPECIAL"),IF(AV157&lt;&gt;"",VLOOKUP(AV157,'ESO zone constants'!$D$5:$H$4955,5,FALSE),""),"")</f>
        <v/>
      </c>
      <c r="AY157" s="41"/>
      <c r="AZ157" s="79" t="s">
        <v>2658</v>
      </c>
      <c r="BA157" s="79"/>
      <c r="BB157" s="79"/>
      <c r="BC157" s="79"/>
      <c r="BD157" s="21" t="str">
        <f t="shared" si="18"/>
        <v>[185] = {wayshrines={247,247,247,}, dlcId=DLC_IMPERIAL_CITY</v>
      </c>
      <c r="BE157" s="21" t="str">
        <f t="shared" si="19"/>
        <v>, zoneIds={688,584}, veteran=false</v>
      </c>
      <c r="BF157" s="21" t="str">
        <f t="shared" si="17"/>
        <v>, setType=LIBSETS_SETTYPE_DUNGEON</v>
      </c>
      <c r="BG157" s="21" t="str">
        <f t="shared" si="20"/>
        <v>, dropMechanic={LIBSETS_DROP_MECHANIC_GROUP_DUNGEON_BOSS,LIBSETS_DROP_MECHANIC_IMPERIAL_CITY_VAULTS}</v>
      </c>
      <c r="BH157" s="21" t="str">
        <f t="shared" si="21"/>
        <v>}, --Spell Power Cure / Magiekraftheilung   [White-Gold Tower, Imperial City]</v>
      </c>
    </row>
    <row r="158" spans="1:60" x14ac:dyDescent="0.25">
      <c r="A158" s="12">
        <v>186</v>
      </c>
      <c r="B158" t="s">
        <v>969</v>
      </c>
      <c r="C158" t="s">
        <v>970</v>
      </c>
      <c r="D158" s="3">
        <f t="shared" si="16"/>
        <v>186</v>
      </c>
      <c r="G158" s="8" t="s">
        <v>1475</v>
      </c>
      <c r="I158" t="s">
        <v>91</v>
      </c>
      <c r="J158" t="s">
        <v>91</v>
      </c>
      <c r="K158">
        <v>188</v>
      </c>
      <c r="L158">
        <v>188</v>
      </c>
      <c r="M158">
        <v>188</v>
      </c>
      <c r="O158" s="62" t="s">
        <v>65</v>
      </c>
      <c r="Q158" s="3">
        <f>IF(AND(P158&lt;&gt;"",ISNUMBER(P158),NOT(ISNA(P158))),P158,IF(R158&lt;&gt;"",VLOOKUP(R158,'ESO zone constants'!$D$5:$H$10003,5,FALSE),""))</f>
        <v>131</v>
      </c>
      <c r="R158" t="str">
        <f>IF(AND(O158&lt;&gt;"",NOT(ISERROR(O158))),O158,
IF(AND(P158&lt;&gt;"",ISNUMBER(P158),P158&gt;0,NOT(ISNA(P158))),VLOOKUP(P158,'ESO zone constants'!$A$5:$D$10001,4,FALSE),
IF(AND(K158&lt;&gt;"",K158&gt;0,NOT(ISERROR(K158))),VLOOKUP(K158,'ESO dumped WayshrineInfo'!$K$3:$N$9996,4,FALSE),"")))</f>
        <v>Tempest Island</v>
      </c>
      <c r="T158" s="19" t="str">
        <f>IF(AND(S158&lt;&gt;"",NOT(ISERROR(S158))),S158,IF(Q158&lt;&gt;"",IF(NOT(ISERROR(VLOOKUP(Q158,'ESO Dungeon constants'!$D$3:$H$9999,5,FALSE))),VLOOKUP(Q158,'ESO Dungeon constants'!$D$3:$I$9999,6,FALSE),VLOOKUP(Q158,'ESO zone constants'!$H$3:$K$9989,4,FALSE)),""))</f>
        <v>DLC_BASE_GAME</v>
      </c>
      <c r="U158" s="3" t="str">
        <f>IF(T158&lt;&gt;"",VLOOKUP(T158,'LibSets constants'!$B$4:$C$1012,2,FALSE),"")</f>
        <v>Included in base game</v>
      </c>
      <c r="V158" s="33" t="s">
        <v>3332</v>
      </c>
      <c r="Y158" s="62"/>
      <c r="Z158" s="3">
        <f>IF(AND(G158&lt;&gt;"LIBSETS_SETTYPE_BATTLEGROUND",G158&lt;&gt;"LIBSETS_SETTYPE_SPECIAL"),
IF(AND(Y158&lt;&gt;"",ISNUMBER(Y158),NOT(ISNA(Y158))),Y158,
   IF(AND(L158&lt;&gt;"",ISNUMBER(L158),L158&gt;0,NOT(ISNA(L158))),VLOOKUP(L158,'ESO dumped WayshrineInfo'!$K$3:$L$9996,2,FALSE),"")
),"")</f>
        <v>58</v>
      </c>
      <c r="AA158" t="str">
        <f>IF(AND(Z158&lt;&gt;"",ISNUMBER(Z158),NOT(ISNA(Z158))),VLOOKUP(Z158,'ESO zone constants'!$A$5:$D$10001,4,FALSE),"")</f>
        <v>Malabal Tor</v>
      </c>
      <c r="AB158" s="33" t="s">
        <v>3332</v>
      </c>
      <c r="AC158" s="41"/>
      <c r="AD158" s="41"/>
      <c r="AE158" s="41"/>
      <c r="AF158" s="3">
        <f>IF(AND(G158&lt;&gt;"LIBSETS_SETTYPE_BATTLEGROUND",G158&lt;&gt;"LIBSETS_SETTYPE_SPECIAL"),
IF(AND(AE158&lt;&gt;"",ISNUMBER(AE158),NOT(ISNA(AE158))),AE158,
   IF(AND(M158&lt;&gt;"",ISNUMBER(M158),M158&gt;0,NOT(ISNA(M158))),VLOOKUP(M158,'ESO dumped WayshrineInfo'!$K$3:$L$9996,2,FALSE),"")
),"")</f>
        <v>58</v>
      </c>
      <c r="AG158" t="str">
        <f>IF(AND(AF158&lt;&gt;"",ISNUMBER(AF158),NOT(ISNA(AF158))),VLOOKUP(AF158,'ESO zone constants'!$A$5:$D$10001,4,FALSE),"")</f>
        <v>Malabal Tor</v>
      </c>
      <c r="AH158" s="42"/>
      <c r="AI158" s="41"/>
      <c r="AJ158" s="41"/>
      <c r="AK158" s="3" t="str">
        <f>IF(AND(G158&lt;&gt;"LIBSETS_SETTYPE_BATTLEGROUND",G158&lt;&gt;"LIBSETS_SETTYPE_SPECIAL"),IF(AL158&lt;&gt;"",VLOOKUP(AL158,'ESO zone constants'!$D$5:$H$4955,5,FALSE),""),"")</f>
        <v/>
      </c>
      <c r="AN158" s="41"/>
      <c r="AO158" s="41"/>
      <c r="AP158" s="3" t="str">
        <f>IF(AND(G158&lt;&gt;"LIBSETS_SETTYPE_BATTLEGROUND",G158&lt;&gt;"LIBSETS_SETTYPE_SPECIAL"),IF(AQ158&lt;&gt;"",VLOOKUP(AQ158,'ESO zone constants'!$D$5:$H$4955,5,FALSE),""),"")</f>
        <v/>
      </c>
      <c r="AS158" s="41"/>
      <c r="AT158" s="41"/>
      <c r="AU158" s="3" t="str">
        <f>IF(AND(G158&lt;&gt;"LIBSETS_SETTYPE_BATTLEGROUND",G158&lt;&gt;"LIBSETS_SETTYPE_SPECIAL"),IF(AV158&lt;&gt;"",VLOOKUP(AV158,'ESO zone constants'!$D$5:$H$4955,5,FALSE),""),"")</f>
        <v/>
      </c>
      <c r="AX158" s="41"/>
      <c r="AY158" s="41"/>
      <c r="AZ158" s="79" t="s">
        <v>2658</v>
      </c>
      <c r="BA158" s="79"/>
      <c r="BB158" s="79"/>
      <c r="BC158" s="79"/>
      <c r="BD158" s="21" t="str">
        <f t="shared" si="18"/>
        <v>[186] = {wayshrines={188,188,188,}, dlcId=DLC_BASE_GAME</v>
      </c>
      <c r="BE158" s="21" t="str">
        <f t="shared" si="19"/>
        <v>, zoneIds={131,58,58}, veteran=false</v>
      </c>
      <c r="BF158" s="21" t="str">
        <f t="shared" si="17"/>
        <v>, setType=LIBSETS_SETTYPE_DUNGEON</v>
      </c>
      <c r="BG158" s="21" t="str">
        <f t="shared" si="20"/>
        <v>, dropMechanic={LIBSETS_DROP_MECHANIC_GROUP_DUNGEON_BOSS,LIBSETS_DROP_MECHANIC_GROUP_DUNGEON_BOSS}</v>
      </c>
      <c r="BH158" s="21" t="str">
        <f t="shared" si="21"/>
        <v>}, --Jolting Arms / Rüttelnde Rüstung   [Tempest Island, Malabal Tor, Malabal Tor]</v>
      </c>
    </row>
    <row r="159" spans="1:60" x14ac:dyDescent="0.25">
      <c r="A159" s="12">
        <v>187</v>
      </c>
      <c r="B159" t="s">
        <v>971</v>
      </c>
      <c r="C159" t="s">
        <v>972</v>
      </c>
      <c r="D159" s="3">
        <f t="shared" si="16"/>
        <v>187</v>
      </c>
      <c r="G159" s="8" t="s">
        <v>1478</v>
      </c>
      <c r="I159" t="s">
        <v>91</v>
      </c>
      <c r="J159" t="s">
        <v>91</v>
      </c>
      <c r="K159">
        <v>48</v>
      </c>
      <c r="L159">
        <v>48</v>
      </c>
      <c r="M159">
        <v>48</v>
      </c>
      <c r="O159" s="62" t="s">
        <v>114</v>
      </c>
      <c r="Q159" s="3">
        <f>IF(AND(P159&lt;&gt;"",ISNUMBER(P159),NOT(ISNA(P159))),P159,IF(R159&lt;&gt;"",VLOOKUP(R159,'ESO zone constants'!$D$5:$H$10003,5,FALSE),""))</f>
        <v>117</v>
      </c>
      <c r="R159" t="str">
        <f>IF(AND(O159&lt;&gt;"",NOT(ISERROR(O159))),O159,
IF(AND(P159&lt;&gt;"",ISNUMBER(P159),P159&gt;0,NOT(ISNA(P159))),VLOOKUP(P159,'ESO zone constants'!$A$5:$D$10001,4,FALSE),
IF(AND(K159&lt;&gt;"",K159&gt;0,NOT(ISERROR(K159))),VLOOKUP(K159,'ESO dumped WayshrineInfo'!$K$3:$N$9996,4,FALSE),"")))</f>
        <v>Shadowfen</v>
      </c>
      <c r="T159" s="19" t="str">
        <f>IF(AND(S159&lt;&gt;"",NOT(ISERROR(S159))),S159,IF(Q159&lt;&gt;"",IF(NOT(ISERROR(VLOOKUP(Q159,'ESO Dungeon constants'!$D$3:$H$9999,5,FALSE))),VLOOKUP(Q159,'ESO Dungeon constants'!$D$3:$I$9999,6,FALSE),VLOOKUP(Q159,'ESO zone constants'!$H$3:$K$9989,4,FALSE)),""))</f>
        <v>DLC_BASE_GAME</v>
      </c>
      <c r="U159" s="3" t="str">
        <f>IF(T159&lt;&gt;"",VLOOKUP(T159,'LibSets constants'!$B$4:$C$1012,2,FALSE),"")</f>
        <v>Included in base game</v>
      </c>
      <c r="V159" s="33" t="s">
        <v>1556</v>
      </c>
      <c r="Y159" s="62"/>
      <c r="Z159" s="3">
        <f>IF(AND(G159&lt;&gt;"LIBSETS_SETTYPE_BATTLEGROUND",G159&lt;&gt;"LIBSETS_SETTYPE_SPECIAL"),
IF(AND(Y159&lt;&gt;"",ISNUMBER(Y159),NOT(ISNA(Y159))),Y159,
   IF(AND(L159&lt;&gt;"",ISNUMBER(L159),L159&gt;0,NOT(ISNA(L159))),VLOOKUP(L159,'ESO dumped WayshrineInfo'!$K$3:$L$9996,2,FALSE),"")
),"")</f>
        <v>117</v>
      </c>
      <c r="AA159" t="str">
        <f>IF(AND(Z159&lt;&gt;"",ISNUMBER(Z159),NOT(ISNA(Z159))),VLOOKUP(Z159,'ESO zone constants'!$A$5:$D$10001,4,FALSE),"")</f>
        <v>Shadowfen</v>
      </c>
      <c r="AB159" s="33" t="s">
        <v>1557</v>
      </c>
      <c r="AC159" s="41"/>
      <c r="AD159" s="41"/>
      <c r="AE159" s="41"/>
      <c r="AF159" s="3">
        <f>IF(AND(G159&lt;&gt;"LIBSETS_SETTYPE_BATTLEGROUND",G159&lt;&gt;"LIBSETS_SETTYPE_SPECIAL"),
IF(AND(AE159&lt;&gt;"",ISNUMBER(AE159),NOT(ISNA(AE159))),AE159,
   IF(AND(M159&lt;&gt;"",ISNUMBER(M159),M159&gt;0,NOT(ISNA(M159))),VLOOKUP(M159,'ESO dumped WayshrineInfo'!$K$3:$L$9996,2,FALSE),"")
),"")</f>
        <v>117</v>
      </c>
      <c r="AG159" t="str">
        <f>IF(AND(AF159&lt;&gt;"",ISNUMBER(AF159),NOT(ISNA(AF159))),VLOOKUP(AF159,'ESO zone constants'!$A$5:$D$10001,4,FALSE),"")</f>
        <v>Shadowfen</v>
      </c>
      <c r="AH159" s="42" t="s">
        <v>1558</v>
      </c>
      <c r="AI159" s="41"/>
      <c r="AJ159" s="41"/>
      <c r="AK159" s="3">
        <f>IF(AND(G159&lt;&gt;"LIBSETS_SETTYPE_BATTLEGROUND",G159&lt;&gt;"LIBSETS_SETTYPE_SPECIAL"),IF(AL159&lt;&gt;"",VLOOKUP(AL159,'ESO zone constants'!$D$5:$H$4955,5,FALSE),""),"")</f>
        <v>117</v>
      </c>
      <c r="AL159" t="s">
        <v>114</v>
      </c>
      <c r="AM159" s="33" t="s">
        <v>1559</v>
      </c>
      <c r="AN159" s="41"/>
      <c r="AO159" s="41"/>
      <c r="AP159" s="3" t="str">
        <f>IF(AND(G159&lt;&gt;"LIBSETS_SETTYPE_BATTLEGROUND",G159&lt;&gt;"LIBSETS_SETTYPE_SPECIAL"),IF(AQ159&lt;&gt;"",VLOOKUP(AQ159,'ESO zone constants'!$D$5:$H$4955,5,FALSE),""),"")</f>
        <v/>
      </c>
      <c r="AS159" s="41"/>
      <c r="AT159" s="41"/>
      <c r="AU159" s="3" t="str">
        <f>IF(AND(G159&lt;&gt;"LIBSETS_SETTYPE_BATTLEGROUND",G159&lt;&gt;"LIBSETS_SETTYPE_SPECIAL"),IF(AV159&lt;&gt;"",VLOOKUP(AV159,'ESO zone constants'!$D$5:$H$4955,5,FALSE),""),"")</f>
        <v/>
      </c>
      <c r="AX159" s="41"/>
      <c r="AY159" s="41"/>
      <c r="AZ159" s="79" t="s">
        <v>2659</v>
      </c>
      <c r="BA159" s="79"/>
      <c r="BB159" s="79"/>
      <c r="BC159" s="79"/>
      <c r="BD159" s="21" t="str">
        <f t="shared" si="18"/>
        <v>[187] = {wayshrines={48,48,48,}, dlcId=DLC_BASE_GAME</v>
      </c>
      <c r="BE159" s="21" t="str">
        <f t="shared" si="19"/>
        <v>, zoneIds={117,117,117,117}, veteran=false</v>
      </c>
      <c r="BF159" s="21" t="str">
        <f t="shared" si="17"/>
        <v>, setType=LIBSETS_SETTYPE_OVERLAND</v>
      </c>
      <c r="BG159" s="21" t="str">
        <f t="shared" si="20"/>
        <v>, isProcSetAllowedInPvP=1, dropMechanic={LIBSETS_DROP_MECHANIC_OVERLAND_BOSS_DELVE,LIBSETS_DROP_MECHANIC_OVERLAND_WORLDBOSS,LIBSETS_DROP_MECHANIC_OVERLAND_BOSS_PUBLIC_DUNGEON,LIBSETS_DROP_MECHANIC_OVERLAND_CHEST}</v>
      </c>
      <c r="BH159" s="21" t="str">
        <f t="shared" si="21"/>
        <v>}, --Swamp Raider / Sumpfräuber   [Shadowfen, Shadowfen, Shadowfen, Shadowfen]</v>
      </c>
    </row>
    <row r="160" spans="1:60" x14ac:dyDescent="0.25">
      <c r="A160" s="12">
        <v>188</v>
      </c>
      <c r="B160" t="s">
        <v>973</v>
      </c>
      <c r="C160" t="s">
        <v>974</v>
      </c>
      <c r="D160" s="3">
        <f t="shared" si="16"/>
        <v>188</v>
      </c>
      <c r="G160" s="8" t="s">
        <v>1475</v>
      </c>
      <c r="I160" t="s">
        <v>91</v>
      </c>
      <c r="J160" t="s">
        <v>91</v>
      </c>
      <c r="K160">
        <v>188</v>
      </c>
      <c r="L160">
        <v>188</v>
      </c>
      <c r="M160">
        <v>188</v>
      </c>
      <c r="O160" s="62" t="s">
        <v>65</v>
      </c>
      <c r="Q160" s="3">
        <f>IF(AND(P160&lt;&gt;"",ISNUMBER(P160),NOT(ISNA(P160))),P160,IF(R160&lt;&gt;"",VLOOKUP(R160,'ESO zone constants'!$D$5:$H$10003,5,FALSE),""))</f>
        <v>131</v>
      </c>
      <c r="R160" t="str">
        <f>IF(AND(O160&lt;&gt;"",NOT(ISERROR(O160))),O160,
IF(AND(P160&lt;&gt;"",ISNUMBER(P160),P160&gt;0,NOT(ISNA(P160))),VLOOKUP(P160,'ESO zone constants'!$A$5:$D$10001,4,FALSE),
IF(AND(K160&lt;&gt;"",K160&gt;0,NOT(ISERROR(K160))),VLOOKUP(K160,'ESO dumped WayshrineInfo'!$K$3:$N$9996,4,FALSE),"")))</f>
        <v>Tempest Island</v>
      </c>
      <c r="T160" s="19" t="str">
        <f>IF(AND(S160&lt;&gt;"",NOT(ISERROR(S160))),S160,IF(Q160&lt;&gt;"",IF(NOT(ISERROR(VLOOKUP(Q160,'ESO Dungeon constants'!$D$3:$H$9999,5,FALSE))),VLOOKUP(Q160,'ESO Dungeon constants'!$D$3:$I$9999,6,FALSE),VLOOKUP(Q160,'ESO zone constants'!$H$3:$K$9989,4,FALSE)),""))</f>
        <v>DLC_BASE_GAME</v>
      </c>
      <c r="U160" s="3" t="str">
        <f>IF(T160&lt;&gt;"",VLOOKUP(T160,'LibSets constants'!$B$4:$C$1012,2,FALSE),"")</f>
        <v>Included in base game</v>
      </c>
      <c r="V160" s="33" t="s">
        <v>3332</v>
      </c>
      <c r="Y160" s="62"/>
      <c r="Z160" s="3">
        <f>IF(AND(G160&lt;&gt;"LIBSETS_SETTYPE_BATTLEGROUND",G160&lt;&gt;"LIBSETS_SETTYPE_SPECIAL"),
IF(AND(Y160&lt;&gt;"",ISNUMBER(Y160),NOT(ISNA(Y160))),Y160,
   IF(AND(L160&lt;&gt;"",ISNUMBER(L160),L160&gt;0,NOT(ISNA(L160))),VLOOKUP(L160,'ESO dumped WayshrineInfo'!$K$3:$L$9996,2,FALSE),"")
),"")</f>
        <v>58</v>
      </c>
      <c r="AA160" t="str">
        <f>IF(AND(Z160&lt;&gt;"",ISNUMBER(Z160),NOT(ISNA(Z160))),VLOOKUP(Z160,'ESO zone constants'!$A$5:$D$10001,4,FALSE),"")</f>
        <v>Malabal Tor</v>
      </c>
      <c r="AB160" s="33" t="s">
        <v>3332</v>
      </c>
      <c r="AC160" s="41"/>
      <c r="AD160" s="41"/>
      <c r="AE160" s="41"/>
      <c r="AF160" s="3">
        <f>IF(AND(G160&lt;&gt;"LIBSETS_SETTYPE_BATTLEGROUND",G160&lt;&gt;"LIBSETS_SETTYPE_SPECIAL"),
IF(AND(AE160&lt;&gt;"",ISNUMBER(AE160),NOT(ISNA(AE160))),AE160,
   IF(AND(M160&lt;&gt;"",ISNUMBER(M160),M160&gt;0,NOT(ISNA(M160))),VLOOKUP(M160,'ESO dumped WayshrineInfo'!$K$3:$L$9996,2,FALSE),"")
),"")</f>
        <v>58</v>
      </c>
      <c r="AG160" t="str">
        <f>IF(AND(AF160&lt;&gt;"",ISNUMBER(AF160),NOT(ISNA(AF160))),VLOOKUP(AF160,'ESO zone constants'!$A$5:$D$10001,4,FALSE),"")</f>
        <v>Malabal Tor</v>
      </c>
      <c r="AH160" s="42"/>
      <c r="AI160" s="41"/>
      <c r="AJ160" s="41"/>
      <c r="AK160" s="3" t="str">
        <f>IF(AND(G160&lt;&gt;"LIBSETS_SETTYPE_BATTLEGROUND",G160&lt;&gt;"LIBSETS_SETTYPE_SPECIAL"),IF(AL160&lt;&gt;"",VLOOKUP(AL160,'ESO zone constants'!$D$5:$H$4955,5,FALSE),""),"")</f>
        <v/>
      </c>
      <c r="AN160" s="41"/>
      <c r="AO160" s="41"/>
      <c r="AP160" s="3" t="str">
        <f>IF(AND(G160&lt;&gt;"LIBSETS_SETTYPE_BATTLEGROUND",G160&lt;&gt;"LIBSETS_SETTYPE_SPECIAL"),IF(AQ160&lt;&gt;"",VLOOKUP(AQ160,'ESO zone constants'!$D$5:$H$4955,5,FALSE),""),"")</f>
        <v/>
      </c>
      <c r="AS160" s="41"/>
      <c r="AT160" s="41"/>
      <c r="AU160" s="3" t="str">
        <f>IF(AND(G160&lt;&gt;"LIBSETS_SETTYPE_BATTLEGROUND",G160&lt;&gt;"LIBSETS_SETTYPE_SPECIAL"),IF(AV160&lt;&gt;"",VLOOKUP(AV160,'ESO zone constants'!$D$5:$H$4955,5,FALSE),""),"")</f>
        <v/>
      </c>
      <c r="AX160" s="41"/>
      <c r="AY160" s="41"/>
      <c r="AZ160" s="79" t="s">
        <v>2658</v>
      </c>
      <c r="BA160" s="79"/>
      <c r="BB160" s="79"/>
      <c r="BC160" s="79"/>
      <c r="BD160" s="21" t="str">
        <f t="shared" si="18"/>
        <v>[188] = {wayshrines={188,188,188,}, dlcId=DLC_BASE_GAME</v>
      </c>
      <c r="BE160" s="21" t="str">
        <f t="shared" si="19"/>
        <v>, zoneIds={131,58,58}, veteran=false</v>
      </c>
      <c r="BF160" s="21" t="str">
        <f t="shared" si="17"/>
        <v>, setType=LIBSETS_SETTYPE_DUNGEON</v>
      </c>
      <c r="BG160" s="21" t="str">
        <f t="shared" si="20"/>
        <v>, dropMechanic={LIBSETS_DROP_MECHANIC_GROUP_DUNGEON_BOSS,LIBSETS_DROP_MECHANIC_GROUP_DUNGEON_BOSS}</v>
      </c>
      <c r="BH160" s="21" t="str">
        <f t="shared" si="21"/>
        <v>}, --Storm Master / Sturmmeister   [Tempest Island, Malabal Tor, Malabal Tor]</v>
      </c>
    </row>
    <row r="161" spans="1:60" x14ac:dyDescent="0.25">
      <c r="A161" s="12">
        <v>190</v>
      </c>
      <c r="B161" t="s">
        <v>975</v>
      </c>
      <c r="C161" t="s">
        <v>976</v>
      </c>
      <c r="D161" s="3">
        <f t="shared" si="16"/>
        <v>190</v>
      </c>
      <c r="G161" s="8" t="s">
        <v>1475</v>
      </c>
      <c r="I161" t="s">
        <v>91</v>
      </c>
      <c r="J161" t="s">
        <v>91</v>
      </c>
      <c r="K161">
        <v>236</v>
      </c>
      <c r="L161">
        <v>236</v>
      </c>
      <c r="M161">
        <v>236</v>
      </c>
      <c r="O161" s="62" t="s">
        <v>52</v>
      </c>
      <c r="Q161" s="3">
        <f>IF(AND(P161&lt;&gt;"",ISNUMBER(P161),NOT(ISNA(P161))),P161,IF(R161&lt;&gt;"",VLOOKUP(R161,'ESO zone constants'!$D$5:$H$10003,5,FALSE),""))</f>
        <v>678</v>
      </c>
      <c r="R161" t="str">
        <f>IF(AND(O161&lt;&gt;"",NOT(ISERROR(O161))),O161,
IF(AND(P161&lt;&gt;"",ISNUMBER(P161),P161&gt;0,NOT(ISNA(P161))),VLOOKUP(P161,'ESO zone constants'!$A$5:$D$10001,4,FALSE),
IF(AND(K161&lt;&gt;"",K161&gt;0,NOT(ISERROR(K161))),VLOOKUP(K161,'ESO dumped WayshrineInfo'!$K$3:$N$9996,4,FALSE),"")))</f>
        <v>Imperial City Prison</v>
      </c>
      <c r="T161" s="19" t="str">
        <f>IF(AND(S161&lt;&gt;"",NOT(ISERROR(S161))),S161,IF(Q161&lt;&gt;"",IF(NOT(ISERROR(VLOOKUP(Q161,'ESO Dungeon constants'!$D$3:$H$9999,5,FALSE))),VLOOKUP(Q161,'ESO Dungeon constants'!$D$3:$I$9999,6,FALSE),VLOOKUP(Q161,'ESO zone constants'!$H$3:$K$9989,4,FALSE)),""))</f>
        <v>DLC_IMPERIAL_CITY</v>
      </c>
      <c r="U161" s="3" t="str">
        <f>IF(T161&lt;&gt;"",VLOOKUP(T161,'LibSets constants'!$B$4:$C$1012,2,FALSE),"")</f>
        <v>Imperial City</v>
      </c>
      <c r="V161" s="33" t="s">
        <v>3332</v>
      </c>
      <c r="Y161" s="62">
        <v>584</v>
      </c>
      <c r="Z161" s="3">
        <f>IF(AND(G161&lt;&gt;"LIBSETS_SETTYPE_BATTLEGROUND",G161&lt;&gt;"LIBSETS_SETTYPE_SPECIAL"),
IF(AND(Y161&lt;&gt;"",ISNUMBER(Y161),NOT(ISNA(Y161))),Y161,
   IF(AND(L161&lt;&gt;"",ISNUMBER(L161),L161&gt;0,NOT(ISNA(L161))),VLOOKUP(L161,'ESO dumped WayshrineInfo'!$K$3:$L$9996,2,FALSE),"")
),"")</f>
        <v>584</v>
      </c>
      <c r="AA161" t="str">
        <f>IF(AND(Z161&lt;&gt;"",ISNUMBER(Z161),NOT(ISNA(Z161))),VLOOKUP(Z161,'ESO zone constants'!$A$5:$D$10001,4,FALSE),"")</f>
        <v>Imperial City</v>
      </c>
      <c r="AB161" s="33" t="s">
        <v>1576</v>
      </c>
      <c r="AC161" s="41"/>
      <c r="AD161" s="41"/>
      <c r="AE161" s="41"/>
      <c r="AF161" s="3"/>
      <c r="AG161" t="str">
        <f>IF(AND(AF161&lt;&gt;"",ISNUMBER(AF161),NOT(ISNA(AF161))),VLOOKUP(AF161,'ESO zone constants'!$A$5:$D$10001,4,FALSE),"")</f>
        <v/>
      </c>
      <c r="AH161" s="90"/>
      <c r="AI161" s="41"/>
      <c r="AJ161" s="41"/>
      <c r="AK161" s="3" t="str">
        <f>IF(AND(G161&lt;&gt;"LIBSETS_SETTYPE_BATTLEGROUND",G161&lt;&gt;"LIBSETS_SETTYPE_SPECIAL"),IF(AL161&lt;&gt;"",VLOOKUP(AL161,'ESO zone constants'!$D$5:$H$4955,5,FALSE),""),"")</f>
        <v/>
      </c>
      <c r="AN161" s="41"/>
      <c r="AO161" s="41"/>
      <c r="AP161" s="3" t="str">
        <f>IF(AND(G161&lt;&gt;"LIBSETS_SETTYPE_BATTLEGROUND",G161&lt;&gt;"LIBSETS_SETTYPE_SPECIAL"),IF(AQ161&lt;&gt;"",VLOOKUP(AQ161,'ESO zone constants'!$D$5:$H$4955,5,FALSE),""),"")</f>
        <v/>
      </c>
      <c r="AS161" s="41"/>
      <c r="AT161" s="41"/>
      <c r="AU161" s="3" t="str">
        <f>IF(AND(G161&lt;&gt;"LIBSETS_SETTYPE_BATTLEGROUND",G161&lt;&gt;"LIBSETS_SETTYPE_SPECIAL"),IF(AV161&lt;&gt;"",VLOOKUP(AV161,'ESO zone constants'!$D$5:$H$4955,5,FALSE),""),"")</f>
        <v/>
      </c>
      <c r="AX161" s="41"/>
      <c r="AY161" s="41"/>
      <c r="AZ161" s="79" t="s">
        <v>2658</v>
      </c>
      <c r="BA161" s="79"/>
      <c r="BB161" s="79"/>
      <c r="BC161" s="79"/>
      <c r="BD161" s="21" t="str">
        <f t="shared" si="18"/>
        <v>[190] = {wayshrines={236,236,236,}, dlcId=DLC_IMPERIAL_CITY</v>
      </c>
      <c r="BE161" s="21" t="str">
        <f t="shared" si="19"/>
        <v>, zoneIds={678,584}, veteran=false</v>
      </c>
      <c r="BF161" s="21" t="str">
        <f t="shared" si="17"/>
        <v>, setType=LIBSETS_SETTYPE_DUNGEON</v>
      </c>
      <c r="BG161" s="21" t="str">
        <f t="shared" si="20"/>
        <v>, dropMechanic={LIBSETS_DROP_MECHANIC_GROUP_DUNGEON_BOSS,LIBSETS_DROP_MECHANIC_IMPERIAL_CITY_VAULTS}</v>
      </c>
      <c r="BH161" s="21" t="str">
        <f t="shared" si="21"/>
        <v>}, --Scathing Mage / Verletzender Magier   [Imperial City Prison, Imperial City]</v>
      </c>
    </row>
    <row r="162" spans="1:60" x14ac:dyDescent="0.25">
      <c r="A162" s="12">
        <v>193</v>
      </c>
      <c r="B162" t="s">
        <v>977</v>
      </c>
      <c r="C162" t="s">
        <v>978</v>
      </c>
      <c r="D162" s="3">
        <f t="shared" si="16"/>
        <v>193</v>
      </c>
      <c r="G162" s="8" t="s">
        <v>1475</v>
      </c>
      <c r="I162" t="s">
        <v>91</v>
      </c>
      <c r="J162" t="s">
        <v>91</v>
      </c>
      <c r="K162">
        <v>188</v>
      </c>
      <c r="L162">
        <v>188</v>
      </c>
      <c r="M162">
        <v>188</v>
      </c>
      <c r="O162" s="62" t="s">
        <v>65</v>
      </c>
      <c r="Q162" s="3">
        <f>IF(AND(P162&lt;&gt;"",ISNUMBER(P162),NOT(ISNA(P162))),P162,IF(R162&lt;&gt;"",VLOOKUP(R162,'ESO zone constants'!$D$5:$H$10003,5,FALSE),""))</f>
        <v>131</v>
      </c>
      <c r="R162" t="str">
        <f>IF(AND(O162&lt;&gt;"",NOT(ISERROR(O162))),O162,
IF(AND(P162&lt;&gt;"",ISNUMBER(P162),P162&gt;0,NOT(ISNA(P162))),VLOOKUP(P162,'ESO zone constants'!$A$5:$D$10001,4,FALSE),
IF(AND(K162&lt;&gt;"",K162&gt;0,NOT(ISERROR(K162))),VLOOKUP(K162,'ESO dumped WayshrineInfo'!$K$3:$N$9996,4,FALSE),"")))</f>
        <v>Tempest Island</v>
      </c>
      <c r="T162" s="19" t="str">
        <f>IF(AND(S162&lt;&gt;"",NOT(ISERROR(S162))),S162,IF(Q162&lt;&gt;"",IF(NOT(ISERROR(VLOOKUP(Q162,'ESO Dungeon constants'!$D$3:$H$9999,5,FALSE))),VLOOKUP(Q162,'ESO Dungeon constants'!$D$3:$I$9999,6,FALSE),VLOOKUP(Q162,'ESO zone constants'!$H$3:$K$9989,4,FALSE)),""))</f>
        <v>DLC_BASE_GAME</v>
      </c>
      <c r="U162" s="3" t="str">
        <f>IF(T162&lt;&gt;"",VLOOKUP(T162,'LibSets constants'!$B$4:$C$1012,2,FALSE),"")</f>
        <v>Included in base game</v>
      </c>
      <c r="V162" s="33" t="s">
        <v>3332</v>
      </c>
      <c r="Y162" s="62"/>
      <c r="Z162" s="3">
        <f>IF(AND(G162&lt;&gt;"LIBSETS_SETTYPE_BATTLEGROUND",G162&lt;&gt;"LIBSETS_SETTYPE_SPECIAL"),
IF(AND(Y162&lt;&gt;"",ISNUMBER(Y162),NOT(ISNA(Y162))),Y162,
   IF(AND(L162&lt;&gt;"",ISNUMBER(L162),L162&gt;0,NOT(ISNA(L162))),VLOOKUP(L162,'ESO dumped WayshrineInfo'!$K$3:$L$9996,2,FALSE),"")
),"")</f>
        <v>58</v>
      </c>
      <c r="AA162" t="str">
        <f>IF(AND(Z162&lt;&gt;"",ISNUMBER(Z162),NOT(ISNA(Z162))),VLOOKUP(Z162,'ESO zone constants'!$A$5:$D$10001,4,FALSE),"")</f>
        <v>Malabal Tor</v>
      </c>
      <c r="AB162" s="33" t="s">
        <v>3332</v>
      </c>
      <c r="AC162" s="41"/>
      <c r="AD162" s="41"/>
      <c r="AE162" s="41"/>
      <c r="AF162" s="3">
        <f>IF(AND(G162&lt;&gt;"LIBSETS_SETTYPE_BATTLEGROUND",G162&lt;&gt;"LIBSETS_SETTYPE_SPECIAL"),
IF(AND(AE162&lt;&gt;"",ISNUMBER(AE162),NOT(ISNA(AE162))),AE162,
   IF(AND(M162&lt;&gt;"",ISNUMBER(M162),M162&gt;0,NOT(ISNA(M162))),VLOOKUP(M162,'ESO dumped WayshrineInfo'!$K$3:$L$9996,2,FALSE),"")
),"")</f>
        <v>58</v>
      </c>
      <c r="AG162" t="str">
        <f>IF(AND(AF162&lt;&gt;"",ISNUMBER(AF162),NOT(ISNA(AF162))),VLOOKUP(AF162,'ESO zone constants'!$A$5:$D$10001,4,FALSE),"")</f>
        <v>Malabal Tor</v>
      </c>
      <c r="AH162" s="42"/>
      <c r="AI162" s="41"/>
      <c r="AJ162" s="41"/>
      <c r="AK162" s="3" t="str">
        <f>IF(AND(G162&lt;&gt;"LIBSETS_SETTYPE_BATTLEGROUND",G162&lt;&gt;"LIBSETS_SETTYPE_SPECIAL"),IF(AL162&lt;&gt;"",VLOOKUP(AL162,'ESO zone constants'!$D$5:$H$4955,5,FALSE),""),"")</f>
        <v/>
      </c>
      <c r="AN162" s="41"/>
      <c r="AO162" s="41"/>
      <c r="AP162" s="3" t="str">
        <f>IF(AND(G162&lt;&gt;"LIBSETS_SETTYPE_BATTLEGROUND",G162&lt;&gt;"LIBSETS_SETTYPE_SPECIAL"),IF(AQ162&lt;&gt;"",VLOOKUP(AQ162,'ESO zone constants'!$D$5:$H$4955,5,FALSE),""),"")</f>
        <v/>
      </c>
      <c r="AS162" s="41"/>
      <c r="AT162" s="41"/>
      <c r="AU162" s="3" t="str">
        <f>IF(AND(G162&lt;&gt;"LIBSETS_SETTYPE_BATTLEGROUND",G162&lt;&gt;"LIBSETS_SETTYPE_SPECIAL"),IF(AV162&lt;&gt;"",VLOOKUP(AV162,'ESO zone constants'!$D$5:$H$4955,5,FALSE),""),"")</f>
        <v/>
      </c>
      <c r="AX162" s="41"/>
      <c r="AY162" s="41"/>
      <c r="AZ162" s="79" t="s">
        <v>2658</v>
      </c>
      <c r="BA162" s="79"/>
      <c r="BB162" s="79"/>
      <c r="BC162" s="79"/>
      <c r="BD162" s="21" t="str">
        <f t="shared" si="18"/>
        <v>[193] = {wayshrines={188,188,188,}, dlcId=DLC_BASE_GAME</v>
      </c>
      <c r="BE162" s="21" t="str">
        <f t="shared" si="19"/>
        <v>, zoneIds={131,58,58}, veteran=false</v>
      </c>
      <c r="BF162" s="21" t="str">
        <f t="shared" si="17"/>
        <v>, setType=LIBSETS_SETTYPE_DUNGEON</v>
      </c>
      <c r="BG162" s="21" t="str">
        <f t="shared" si="20"/>
        <v>, dropMechanic={LIBSETS_DROP_MECHANIC_GROUP_DUNGEON_BOSS,LIBSETS_DROP_MECHANIC_GROUP_DUNGEON_BOSS}</v>
      </c>
      <c r="BH162" s="21" t="str">
        <f t="shared" si="21"/>
        <v>}, --Overwhelming Surge / Überwältigende Woge   [Tempest Island, Malabal Tor, Malabal Tor]</v>
      </c>
    </row>
    <row r="163" spans="1:60" x14ac:dyDescent="0.25">
      <c r="A163" s="12">
        <v>194</v>
      </c>
      <c r="B163" t="s">
        <v>979</v>
      </c>
      <c r="C163" t="s">
        <v>980</v>
      </c>
      <c r="D163" s="3">
        <f t="shared" si="16"/>
        <v>194</v>
      </c>
      <c r="G163" s="8" t="s">
        <v>1475</v>
      </c>
      <c r="I163" t="s">
        <v>91</v>
      </c>
      <c r="J163" t="s">
        <v>91</v>
      </c>
      <c r="K163">
        <v>189</v>
      </c>
      <c r="L163">
        <v>189</v>
      </c>
      <c r="M163">
        <v>189</v>
      </c>
      <c r="O163" s="62" t="s">
        <v>62</v>
      </c>
      <c r="Q163" s="3">
        <f>IF(AND(P163&lt;&gt;"",ISNUMBER(P163),NOT(ISNA(P163))),P163,IF(R163&lt;&gt;"",VLOOKUP(R163,'ESO zone constants'!$D$5:$H$10003,5,FALSE),""))</f>
        <v>146</v>
      </c>
      <c r="R163" t="str">
        <f>IF(AND(O163&lt;&gt;"",NOT(ISERROR(O163))),O163,
IF(AND(P163&lt;&gt;"",ISNUMBER(P163),P163&gt;0,NOT(ISNA(P163))),VLOOKUP(P163,'ESO zone constants'!$A$5:$D$10001,4,FALSE),
IF(AND(K163&lt;&gt;"",K163&gt;0,NOT(ISERROR(K163))),VLOOKUP(K163,'ESO dumped WayshrineInfo'!$K$3:$N$9996,4,FALSE),"")))</f>
        <v>Wayrest Sewers I</v>
      </c>
      <c r="T163" s="19" t="str">
        <f>IF(AND(S163&lt;&gt;"",NOT(ISERROR(S163))),S163,IF(Q163&lt;&gt;"",IF(NOT(ISERROR(VLOOKUP(Q163,'ESO Dungeon constants'!$D$3:$H$9999,5,FALSE))),VLOOKUP(Q163,'ESO Dungeon constants'!$D$3:$I$9999,6,FALSE),VLOOKUP(Q163,'ESO zone constants'!$H$3:$K$9989,4,FALSE)),""))</f>
        <v>DLC_BASE_GAME</v>
      </c>
      <c r="U163" s="3" t="str">
        <f>IF(T163&lt;&gt;"",VLOOKUP(T163,'LibSets constants'!$B$4:$C$1012,2,FALSE),"")</f>
        <v>Included in base game</v>
      </c>
      <c r="V163" s="33" t="s">
        <v>3332</v>
      </c>
      <c r="Y163" s="62">
        <v>933</v>
      </c>
      <c r="Z163" s="3">
        <f>IF(AND(G163&lt;&gt;"LIBSETS_SETTYPE_BATTLEGROUND",G163&lt;&gt;"LIBSETS_SETTYPE_SPECIAL"),
IF(AND(Y163&lt;&gt;"",ISNUMBER(Y163),NOT(ISNA(Y163))),Y163,
   IF(AND(L163&lt;&gt;"",ISNUMBER(L163),L163&gt;0,NOT(ISNA(L163))),VLOOKUP(L163,'ESO dumped WayshrineInfo'!$K$3:$L$9996,2,FALSE),"")
),"")</f>
        <v>933</v>
      </c>
      <c r="AA163" t="str">
        <f>IF(AND(Z163&lt;&gt;"",ISNUMBER(Z163),NOT(ISNA(Z163))),VLOOKUP(Z163,'ESO zone constants'!$A$5:$D$10001,4,FALSE),"")</f>
        <v>Wayrest Sewers II</v>
      </c>
      <c r="AB163" s="33" t="s">
        <v>3332</v>
      </c>
      <c r="AC163" s="41"/>
      <c r="AD163" s="41"/>
      <c r="AE163" s="41"/>
      <c r="AF163" s="3">
        <f>IF(AND(G163&lt;&gt;"LIBSETS_SETTYPE_BATTLEGROUND",G163&lt;&gt;"LIBSETS_SETTYPE_SPECIAL"),
IF(AND(AE163&lt;&gt;"",ISNUMBER(AE163),NOT(ISNA(AE163))),AE163,
   IF(AND(M163&lt;&gt;"",ISNUMBER(M163),M163&gt;0,NOT(ISNA(M163))),VLOOKUP(M163,'ESO dumped WayshrineInfo'!$K$3:$L$9996,2,FALSE),"")
),"")</f>
        <v>19</v>
      </c>
      <c r="AG163" t="str">
        <f>IF(AND(AF163&lt;&gt;"",ISNUMBER(AF163),NOT(ISNA(AF163))),VLOOKUP(AF163,'ESO zone constants'!$A$5:$D$10001,4,FALSE),"")</f>
        <v>Stormhaven</v>
      </c>
      <c r="AH163" s="90" t="s">
        <v>3332</v>
      </c>
      <c r="AI163" s="41"/>
      <c r="AJ163" s="41"/>
      <c r="AK163" s="3" t="str">
        <f>IF(AND(G163&lt;&gt;"LIBSETS_SETTYPE_BATTLEGROUND",G163&lt;&gt;"LIBSETS_SETTYPE_SPECIAL"),IF(AL163&lt;&gt;"",VLOOKUP(AL163,'ESO zone constants'!$D$5:$H$4955,5,FALSE),""),"")</f>
        <v/>
      </c>
      <c r="AN163" s="41"/>
      <c r="AO163" s="41"/>
      <c r="AP163" s="3" t="str">
        <f>IF(AND(G163&lt;&gt;"LIBSETS_SETTYPE_BATTLEGROUND",G163&lt;&gt;"LIBSETS_SETTYPE_SPECIAL"),IF(AQ163&lt;&gt;"",VLOOKUP(AQ163,'ESO zone constants'!$D$5:$H$4955,5,FALSE),""),"")</f>
        <v/>
      </c>
      <c r="AS163" s="41"/>
      <c r="AT163" s="41"/>
      <c r="AU163" s="3" t="str">
        <f>IF(AND(G163&lt;&gt;"LIBSETS_SETTYPE_BATTLEGROUND",G163&lt;&gt;"LIBSETS_SETTYPE_SPECIAL"),IF(AV163&lt;&gt;"",VLOOKUP(AV163,'ESO zone constants'!$D$5:$H$4955,5,FALSE),""),"")</f>
        <v/>
      </c>
      <c r="AX163" s="41"/>
      <c r="AY163" s="41"/>
      <c r="AZ163" s="79" t="s">
        <v>2658</v>
      </c>
      <c r="BA163" s="79"/>
      <c r="BB163" s="79"/>
      <c r="BC163" s="79"/>
      <c r="BD163" s="21" t="str">
        <f t="shared" si="18"/>
        <v>[194] = {wayshrines={189,189,189,}, dlcId=DLC_BASE_GAME</v>
      </c>
      <c r="BE163" s="21" t="str">
        <f t="shared" si="19"/>
        <v>, zoneIds={146,933,19}, veteran=false</v>
      </c>
      <c r="BF163" s="21" t="str">
        <f t="shared" si="17"/>
        <v>, setType=LIBSETS_SETTYPE_DUNGEON</v>
      </c>
      <c r="BG163" s="21" t="str">
        <f t="shared" si="20"/>
        <v>, dropMechanic={LIBSETS_DROP_MECHANIC_GROUP_DUNGEON_BOSS,LIBSETS_DROP_MECHANIC_GROUP_DUNGEON_BOSS,LIBSETS_DROP_MECHANIC_GROUP_DUNGEON_BOSS}</v>
      </c>
      <c r="BH163" s="21" t="str">
        <f t="shared" si="21"/>
        <v>}, --Combat Physician / Feldarzt   [Wayrest Sewers I, Wayrest Sewers II, Stormhaven]</v>
      </c>
    </row>
    <row r="164" spans="1:60" x14ac:dyDescent="0.25">
      <c r="A164" s="12">
        <v>195</v>
      </c>
      <c r="B164" t="s">
        <v>981</v>
      </c>
      <c r="C164" t="s">
        <v>982</v>
      </c>
      <c r="D164" s="3">
        <f t="shared" si="16"/>
        <v>195</v>
      </c>
      <c r="G164" s="8" t="s">
        <v>1475</v>
      </c>
      <c r="I164" t="s">
        <v>91</v>
      </c>
      <c r="J164" t="s">
        <v>91</v>
      </c>
      <c r="K164">
        <v>236</v>
      </c>
      <c r="L164">
        <v>236</v>
      </c>
      <c r="M164">
        <v>236</v>
      </c>
      <c r="O164" s="62" t="s">
        <v>52</v>
      </c>
      <c r="Q164" s="3">
        <f>IF(AND(P164&lt;&gt;"",ISNUMBER(P164),NOT(ISNA(P164))),P164,IF(R164&lt;&gt;"",VLOOKUP(R164,'ESO zone constants'!$D$5:$H$10003,5,FALSE),""))</f>
        <v>678</v>
      </c>
      <c r="R164" t="str">
        <f>IF(AND(O164&lt;&gt;"",NOT(ISERROR(O164))),O164,
IF(AND(P164&lt;&gt;"",ISNUMBER(P164),P164&gt;0,NOT(ISNA(P164))),VLOOKUP(P164,'ESO zone constants'!$A$5:$D$10001,4,FALSE),
IF(AND(K164&lt;&gt;"",K164&gt;0,NOT(ISERROR(K164))),VLOOKUP(K164,'ESO dumped WayshrineInfo'!$K$3:$N$9996,4,FALSE),"")))</f>
        <v>Imperial City Prison</v>
      </c>
      <c r="T164" s="19" t="str">
        <f>IF(AND(S164&lt;&gt;"",NOT(ISERROR(S164))),S164,IF(Q164&lt;&gt;"",IF(NOT(ISERROR(VLOOKUP(Q164,'ESO Dungeon constants'!$D$3:$H$9999,5,FALSE))),VLOOKUP(Q164,'ESO Dungeon constants'!$D$3:$I$9999,6,FALSE),VLOOKUP(Q164,'ESO zone constants'!$H$3:$K$9989,4,FALSE)),""))</f>
        <v>DLC_IMPERIAL_CITY</v>
      </c>
      <c r="U164" s="3" t="str">
        <f>IF(T164&lt;&gt;"",VLOOKUP(T164,'LibSets constants'!$B$4:$C$1012,2,FALSE),"")</f>
        <v>Imperial City</v>
      </c>
      <c r="V164" s="33" t="s">
        <v>3332</v>
      </c>
      <c r="Y164" s="62">
        <v>584</v>
      </c>
      <c r="Z164" s="3">
        <f>IF(AND(G164&lt;&gt;"LIBSETS_SETTYPE_BATTLEGROUND",G164&lt;&gt;"LIBSETS_SETTYPE_SPECIAL"),
IF(AND(Y164&lt;&gt;"",ISNUMBER(Y164),NOT(ISNA(Y164))),Y164,
   IF(AND(L164&lt;&gt;"",ISNUMBER(L164),L164&gt;0,NOT(ISNA(L164))),VLOOKUP(L164,'ESO dumped WayshrineInfo'!$K$3:$L$9996,2,FALSE),"")
),"")</f>
        <v>584</v>
      </c>
      <c r="AA164" t="str">
        <f>IF(AND(Z164&lt;&gt;"",ISNUMBER(Z164),NOT(ISNA(Z164))),VLOOKUP(Z164,'ESO zone constants'!$A$5:$D$10001,4,FALSE),"")</f>
        <v>Imperial City</v>
      </c>
      <c r="AB164" s="33" t="s">
        <v>1576</v>
      </c>
      <c r="AC164" s="41"/>
      <c r="AD164" s="41"/>
      <c r="AE164" s="41"/>
      <c r="AF164" s="3"/>
      <c r="AG164" t="str">
        <f>IF(AND(AF164&lt;&gt;"",ISNUMBER(AF164),NOT(ISNA(AF164))),VLOOKUP(AF164,'ESO zone constants'!$A$5:$D$10001,4,FALSE),"")</f>
        <v/>
      </c>
      <c r="AH164" s="42"/>
      <c r="AI164" s="41"/>
      <c r="AJ164" s="41"/>
      <c r="AK164" s="3" t="str">
        <f>IF(AND(G164&lt;&gt;"LIBSETS_SETTYPE_BATTLEGROUND",G164&lt;&gt;"LIBSETS_SETTYPE_SPECIAL"),IF(AL164&lt;&gt;"",VLOOKUP(AL164,'ESO zone constants'!$D$5:$H$4955,5,FALSE),""),"")</f>
        <v/>
      </c>
      <c r="AN164" s="41"/>
      <c r="AO164" s="41"/>
      <c r="AP164" s="3" t="str">
        <f>IF(AND(G164&lt;&gt;"LIBSETS_SETTYPE_BATTLEGROUND",G164&lt;&gt;"LIBSETS_SETTYPE_SPECIAL"),IF(AQ164&lt;&gt;"",VLOOKUP(AQ164,'ESO zone constants'!$D$5:$H$4955,5,FALSE),""),"")</f>
        <v/>
      </c>
      <c r="AS164" s="41"/>
      <c r="AT164" s="41"/>
      <c r="AU164" s="3" t="str">
        <f>IF(AND(G164&lt;&gt;"LIBSETS_SETTYPE_BATTLEGROUND",G164&lt;&gt;"LIBSETS_SETTYPE_SPECIAL"),IF(AV164&lt;&gt;"",VLOOKUP(AV164,'ESO zone constants'!$D$5:$H$4955,5,FALSE),""),"")</f>
        <v/>
      </c>
      <c r="AX164" s="41"/>
      <c r="AY164" s="41"/>
      <c r="AZ164" s="79" t="s">
        <v>2658</v>
      </c>
      <c r="BA164" s="79"/>
      <c r="BB164" s="79"/>
      <c r="BC164" s="79"/>
      <c r="BD164" s="21" t="str">
        <f t="shared" si="18"/>
        <v>[195] = {wayshrines={236,236,236,}, dlcId=DLC_IMPERIAL_CITY</v>
      </c>
      <c r="BE164" s="21" t="str">
        <f t="shared" si="19"/>
        <v>, zoneIds={678,584}, veteran=false</v>
      </c>
      <c r="BF164" s="21" t="str">
        <f t="shared" si="17"/>
        <v>, setType=LIBSETS_SETTYPE_DUNGEON</v>
      </c>
      <c r="BG164" s="21" t="str">
        <f t="shared" si="20"/>
        <v>, dropMechanic={LIBSETS_DROP_MECHANIC_GROUP_DUNGEON_BOSS,LIBSETS_DROP_MECHANIC_IMPERIAL_CITY_VAULTS}</v>
      </c>
      <c r="BH164" s="21" t="str">
        <f t="shared" si="21"/>
        <v>}, --Sheer Venom / Reingift   [Imperial City Prison, Imperial City]</v>
      </c>
    </row>
    <row r="165" spans="1:60" x14ac:dyDescent="0.25">
      <c r="A165" s="12">
        <v>196</v>
      </c>
      <c r="B165" t="s">
        <v>983</v>
      </c>
      <c r="C165" t="s">
        <v>984</v>
      </c>
      <c r="D165" s="3">
        <f t="shared" si="16"/>
        <v>196</v>
      </c>
      <c r="G165" s="8" t="s">
        <v>1475</v>
      </c>
      <c r="I165" t="s">
        <v>91</v>
      </c>
      <c r="J165" t="s">
        <v>91</v>
      </c>
      <c r="K165">
        <v>236</v>
      </c>
      <c r="L165">
        <v>236</v>
      </c>
      <c r="M165">
        <v>236</v>
      </c>
      <c r="O165" s="62" t="s">
        <v>52</v>
      </c>
      <c r="Q165" s="3">
        <f>IF(AND(P165&lt;&gt;"",ISNUMBER(P165),NOT(ISNA(P165))),P165,IF(R165&lt;&gt;"",VLOOKUP(R165,'ESO zone constants'!$D$5:$H$10003,5,FALSE),""))</f>
        <v>678</v>
      </c>
      <c r="R165" t="str">
        <f>IF(AND(O165&lt;&gt;"",NOT(ISERROR(O165))),O165,
IF(AND(P165&lt;&gt;"",ISNUMBER(P165),P165&gt;0,NOT(ISNA(P165))),VLOOKUP(P165,'ESO zone constants'!$A$5:$D$10001,4,FALSE),
IF(AND(K165&lt;&gt;"",K165&gt;0,NOT(ISERROR(K165))),VLOOKUP(K165,'ESO dumped WayshrineInfo'!$K$3:$N$9996,4,FALSE),"")))</f>
        <v>Imperial City Prison</v>
      </c>
      <c r="T165" s="19" t="str">
        <f>IF(AND(S165&lt;&gt;"",NOT(ISERROR(S165))),S165,IF(Q165&lt;&gt;"",IF(NOT(ISERROR(VLOOKUP(Q165,'ESO Dungeon constants'!$D$3:$H$9999,5,FALSE))),VLOOKUP(Q165,'ESO Dungeon constants'!$D$3:$I$9999,6,FALSE),VLOOKUP(Q165,'ESO zone constants'!$H$3:$K$9989,4,FALSE)),""))</f>
        <v>DLC_IMPERIAL_CITY</v>
      </c>
      <c r="U165" s="3" t="str">
        <f>IF(T165&lt;&gt;"",VLOOKUP(T165,'LibSets constants'!$B$4:$C$1012,2,FALSE),"")</f>
        <v>Imperial City</v>
      </c>
      <c r="V165" s="33" t="s">
        <v>3332</v>
      </c>
      <c r="Y165" s="62">
        <v>584</v>
      </c>
      <c r="Z165" s="3">
        <f>IF(AND(G165&lt;&gt;"LIBSETS_SETTYPE_BATTLEGROUND",G165&lt;&gt;"LIBSETS_SETTYPE_SPECIAL"),
IF(AND(Y165&lt;&gt;"",ISNUMBER(Y165),NOT(ISNA(Y165))),Y165,
   IF(AND(L165&lt;&gt;"",ISNUMBER(L165),L165&gt;0,NOT(ISNA(L165))),VLOOKUP(L165,'ESO dumped WayshrineInfo'!$K$3:$L$9996,2,FALSE),"")
),"")</f>
        <v>584</v>
      </c>
      <c r="AA165" t="str">
        <f>IF(AND(Z165&lt;&gt;"",ISNUMBER(Z165),NOT(ISNA(Z165))),VLOOKUP(Z165,'ESO zone constants'!$A$5:$D$10001,4,FALSE),"")</f>
        <v>Imperial City</v>
      </c>
      <c r="AB165" s="33" t="s">
        <v>1576</v>
      </c>
      <c r="AC165" s="41"/>
      <c r="AD165" s="41"/>
      <c r="AE165" s="41"/>
      <c r="AF165" s="3"/>
      <c r="AG165" t="str">
        <f>IF(AND(AF165&lt;&gt;"",ISNUMBER(AF165),NOT(ISNA(AF165))),VLOOKUP(AF165,'ESO zone constants'!$A$5:$D$10001,4,FALSE),"")</f>
        <v/>
      </c>
      <c r="AH165" s="42"/>
      <c r="AI165" s="41"/>
      <c r="AJ165" s="41"/>
      <c r="AK165" s="3" t="str">
        <f>IF(AND(G165&lt;&gt;"LIBSETS_SETTYPE_BATTLEGROUND",G165&lt;&gt;"LIBSETS_SETTYPE_SPECIAL"),IF(AL165&lt;&gt;"",VLOOKUP(AL165,'ESO zone constants'!$D$5:$H$4955,5,FALSE),""),"")</f>
        <v/>
      </c>
      <c r="AN165" s="41"/>
      <c r="AO165" s="41"/>
      <c r="AP165" s="3" t="str">
        <f>IF(AND(G165&lt;&gt;"LIBSETS_SETTYPE_BATTLEGROUND",G165&lt;&gt;"LIBSETS_SETTYPE_SPECIAL"),IF(AQ165&lt;&gt;"",VLOOKUP(AQ165,'ESO zone constants'!$D$5:$H$4955,5,FALSE),""),"")</f>
        <v/>
      </c>
      <c r="AS165" s="41"/>
      <c r="AT165" s="41"/>
      <c r="AU165" s="3" t="str">
        <f>IF(AND(G165&lt;&gt;"LIBSETS_SETTYPE_BATTLEGROUND",G165&lt;&gt;"LIBSETS_SETTYPE_SPECIAL"),IF(AV165&lt;&gt;"",VLOOKUP(AV165,'ESO zone constants'!$D$5:$H$4955,5,FALSE),""),"")</f>
        <v/>
      </c>
      <c r="AX165" s="41"/>
      <c r="AY165" s="41"/>
      <c r="AZ165" s="79" t="s">
        <v>2658</v>
      </c>
      <c r="BA165" s="79"/>
      <c r="BB165" s="79"/>
      <c r="BC165" s="79"/>
      <c r="BD165" s="21" t="str">
        <f t="shared" si="18"/>
        <v>[196] = {wayshrines={236,236,236,}, dlcId=DLC_IMPERIAL_CITY</v>
      </c>
      <c r="BE165" s="21" t="str">
        <f t="shared" si="19"/>
        <v>, zoneIds={678,584}, veteran=false</v>
      </c>
      <c r="BF165" s="21" t="str">
        <f t="shared" si="17"/>
        <v>, setType=LIBSETS_SETTYPE_DUNGEON</v>
      </c>
      <c r="BG165" s="21" t="str">
        <f t="shared" si="20"/>
        <v>, dropMechanic={LIBSETS_DROP_MECHANIC_GROUP_DUNGEON_BOSS,LIBSETS_DROP_MECHANIC_IMPERIAL_CITY_VAULTS}</v>
      </c>
      <c r="BH165" s="21" t="str">
        <f t="shared" si="21"/>
        <v>}, --Leeching Plate / Auslaugende Rüstung   [Imperial City Prison, Imperial City]</v>
      </c>
    </row>
    <row r="166" spans="1:60" x14ac:dyDescent="0.25">
      <c r="A166" s="12">
        <v>197</v>
      </c>
      <c r="B166" t="s">
        <v>985</v>
      </c>
      <c r="C166" t="s">
        <v>986</v>
      </c>
      <c r="D166" s="3">
        <f t="shared" si="16"/>
        <v>197</v>
      </c>
      <c r="G166" s="8" t="s">
        <v>1475</v>
      </c>
      <c r="I166" t="s">
        <v>91</v>
      </c>
      <c r="J166" t="s">
        <v>91</v>
      </c>
      <c r="K166">
        <v>194</v>
      </c>
      <c r="L166">
        <v>194</v>
      </c>
      <c r="M166">
        <v>194</v>
      </c>
      <c r="O166" s="62" t="s">
        <v>96</v>
      </c>
      <c r="Q166" s="3">
        <f>IF(AND(P166&lt;&gt;"",ISNUMBER(P166),NOT(ISNA(P166))),P166,IF(R166&lt;&gt;"",VLOOKUP(R166,'ESO zone constants'!$D$5:$H$10003,5,FALSE),""))</f>
        <v>380</v>
      </c>
      <c r="R166" t="str">
        <f>IF(AND(O166&lt;&gt;"",NOT(ISERROR(O166))),O166,
IF(AND(P166&lt;&gt;"",ISNUMBER(P166),P166&gt;0,NOT(ISNA(P166))),VLOOKUP(P166,'ESO zone constants'!$A$5:$D$10001,4,FALSE),
IF(AND(K166&lt;&gt;"",K166&gt;0,NOT(ISERROR(K166))),VLOOKUP(K166,'ESO dumped WayshrineInfo'!$K$3:$N$9996,4,FALSE),"")))</f>
        <v>The Banished Cells I</v>
      </c>
      <c r="T166" s="19" t="str">
        <f>IF(AND(S166&lt;&gt;"",NOT(ISERROR(S166))),S166,IF(Q166&lt;&gt;"",IF(NOT(ISERROR(VLOOKUP(Q166,'ESO Dungeon constants'!$D$3:$H$9999,5,FALSE))),VLOOKUP(Q166,'ESO Dungeon constants'!$D$3:$I$9999,6,FALSE),VLOOKUP(Q166,'ESO zone constants'!$H$3:$K$9989,4,FALSE)),""))</f>
        <v>DLC_BASE_GAME</v>
      </c>
      <c r="U166" s="3" t="str">
        <f>IF(T166&lt;&gt;"",VLOOKUP(T166,'LibSets constants'!$B$4:$C$1012,2,FALSE),"")</f>
        <v>Included in base game</v>
      </c>
      <c r="V166" s="33" t="s">
        <v>3332</v>
      </c>
      <c r="Y166" s="62">
        <v>935</v>
      </c>
      <c r="Z166" s="3">
        <f>IF(AND(G166&lt;&gt;"LIBSETS_SETTYPE_BATTLEGROUND",G166&lt;&gt;"LIBSETS_SETTYPE_SPECIAL"),
IF(AND(Y166&lt;&gt;"",ISNUMBER(Y166),NOT(ISNA(Y166))),Y166,
   IF(AND(L166&lt;&gt;"",ISNUMBER(L166),L166&gt;0,NOT(ISNA(L166))),VLOOKUP(L166,'ESO dumped WayshrineInfo'!$K$3:$L$9996,2,FALSE),"")
),"")</f>
        <v>935</v>
      </c>
      <c r="AA166" t="str">
        <f>IF(AND(Z166&lt;&gt;"",ISNUMBER(Z166),NOT(ISNA(Z166))),VLOOKUP(Z166,'ESO zone constants'!$A$5:$D$10001,4,FALSE),"")</f>
        <v>The Banished Cells II</v>
      </c>
      <c r="AB166" s="33" t="s">
        <v>3332</v>
      </c>
      <c r="AC166" s="41"/>
      <c r="AD166" s="41"/>
      <c r="AE166" s="41"/>
      <c r="AF166" s="3">
        <f>IF(AND(G166&lt;&gt;"LIBSETS_SETTYPE_BATTLEGROUND",G166&lt;&gt;"LIBSETS_SETTYPE_SPECIAL"),
IF(AND(AE166&lt;&gt;"",ISNUMBER(AE166),NOT(ISNA(AE166))),AE166,
   IF(AND(M166&lt;&gt;"",ISNUMBER(M166),M166&gt;0,NOT(ISNA(M166))),VLOOKUP(M166,'ESO dumped WayshrineInfo'!$K$3:$L$9996,2,FALSE),"")
),"")</f>
        <v>381</v>
      </c>
      <c r="AG166" t="str">
        <f>IF(AND(AF166&lt;&gt;"",ISNUMBER(AF166),NOT(ISNA(AF166))),VLOOKUP(AF166,'ESO zone constants'!$A$5:$D$10001,4,FALSE),"")</f>
        <v>Auridon</v>
      </c>
      <c r="AH166" s="90" t="s">
        <v>3332</v>
      </c>
      <c r="AI166" s="41"/>
      <c r="AJ166" s="41"/>
      <c r="AK166" s="3" t="str">
        <f>IF(AND(G166&lt;&gt;"LIBSETS_SETTYPE_BATTLEGROUND",G166&lt;&gt;"LIBSETS_SETTYPE_SPECIAL"),IF(AL166&lt;&gt;"",VLOOKUP(AL166,'ESO zone constants'!$D$5:$H$4955,5,FALSE),""),"")</f>
        <v/>
      </c>
      <c r="AN166" s="41"/>
      <c r="AO166" s="41"/>
      <c r="AP166" s="3" t="str">
        <f>IF(AND(G166&lt;&gt;"LIBSETS_SETTYPE_BATTLEGROUND",G166&lt;&gt;"LIBSETS_SETTYPE_SPECIAL"),IF(AQ166&lt;&gt;"",VLOOKUP(AQ166,'ESO zone constants'!$D$5:$H$4955,5,FALSE),""),"")</f>
        <v/>
      </c>
      <c r="AS166" s="41"/>
      <c r="AT166" s="41"/>
      <c r="AU166" s="3" t="str">
        <f>IF(AND(G166&lt;&gt;"LIBSETS_SETTYPE_BATTLEGROUND",G166&lt;&gt;"LIBSETS_SETTYPE_SPECIAL"),IF(AV166&lt;&gt;"",VLOOKUP(AV166,'ESO zone constants'!$D$5:$H$4955,5,FALSE),""),"")</f>
        <v/>
      </c>
      <c r="AX166" s="41"/>
      <c r="AY166" s="41"/>
      <c r="AZ166" s="79" t="s">
        <v>2658</v>
      </c>
      <c r="BA166" s="79"/>
      <c r="BB166" s="79"/>
      <c r="BC166" s="79"/>
      <c r="BD166" s="21" t="str">
        <f t="shared" si="18"/>
        <v>[197] = {wayshrines={194,194,194,}, dlcId=DLC_BASE_GAME</v>
      </c>
      <c r="BE166" s="21" t="str">
        <f t="shared" si="19"/>
        <v>, zoneIds={380,935,381}, veteran=false</v>
      </c>
      <c r="BF166" s="21" t="str">
        <f t="shared" si="17"/>
        <v>, setType=LIBSETS_SETTYPE_DUNGEON</v>
      </c>
      <c r="BG166" s="21" t="str">
        <f t="shared" si="20"/>
        <v>, dropMechanic={LIBSETS_DROP_MECHANIC_GROUP_DUNGEON_BOSS,LIBSETS_DROP_MECHANIC_GROUP_DUNGEON_BOSS,LIBSETS_DROP_MECHANIC_GROUP_DUNGEON_BOSS}</v>
      </c>
      <c r="BH166" s="21" t="str">
        <f t="shared" si="21"/>
        <v>}, --Tormentor / Quälender   [The Banished Cells I, The Banished Cells II, Auridon]</v>
      </c>
    </row>
    <row r="167" spans="1:60" x14ac:dyDescent="0.25">
      <c r="A167" s="12">
        <v>198</v>
      </c>
      <c r="B167" t="s">
        <v>987</v>
      </c>
      <c r="C167" t="s">
        <v>988</v>
      </c>
      <c r="D167" s="3">
        <f t="shared" si="16"/>
        <v>198</v>
      </c>
      <c r="G167" s="8" t="s">
        <v>1475</v>
      </c>
      <c r="I167" t="s">
        <v>91</v>
      </c>
      <c r="J167" t="s">
        <v>91</v>
      </c>
      <c r="K167">
        <v>247</v>
      </c>
      <c r="L167">
        <v>247</v>
      </c>
      <c r="M167">
        <v>247</v>
      </c>
      <c r="O167" s="62" t="s">
        <v>54</v>
      </c>
      <c r="Q167" s="3">
        <f>IF(AND(P167&lt;&gt;"",ISNUMBER(P167),NOT(ISNA(P167))),P167,IF(R167&lt;&gt;"",VLOOKUP(R167,'ESO zone constants'!$D$5:$H$10003,5,FALSE),""))</f>
        <v>688</v>
      </c>
      <c r="R167" t="str">
        <f>IF(AND(O167&lt;&gt;"",NOT(ISERROR(O167))),O167,
IF(AND(P167&lt;&gt;"",ISNUMBER(P167),P167&gt;0,NOT(ISNA(P167))),VLOOKUP(P167,'ESO zone constants'!$A$5:$D$10001,4,FALSE),
IF(AND(K167&lt;&gt;"",K167&gt;0,NOT(ISERROR(K167))),VLOOKUP(K167,'ESO dumped WayshrineInfo'!$K$3:$N$9996,4,FALSE),"")))</f>
        <v>White-Gold Tower</v>
      </c>
      <c r="T167" s="19" t="str">
        <f>IF(AND(S167&lt;&gt;"",NOT(ISERROR(S167))),S167,IF(Q167&lt;&gt;"",IF(NOT(ISERROR(VLOOKUP(Q167,'ESO Dungeon constants'!$D$3:$H$9999,5,FALSE))),VLOOKUP(Q167,'ESO Dungeon constants'!$D$3:$I$9999,6,FALSE),VLOOKUP(Q167,'ESO zone constants'!$H$3:$K$9989,4,FALSE)),""))</f>
        <v>DLC_IMPERIAL_CITY</v>
      </c>
      <c r="U167" s="3" t="str">
        <f>IF(T167&lt;&gt;"",VLOOKUP(T167,'LibSets constants'!$B$4:$C$1012,2,FALSE),"")</f>
        <v>Imperial City</v>
      </c>
      <c r="V167" s="33" t="s">
        <v>3332</v>
      </c>
      <c r="Y167" s="62">
        <v>584</v>
      </c>
      <c r="Z167" s="3">
        <f>IF(AND(G167&lt;&gt;"LIBSETS_SETTYPE_BATTLEGROUND",G167&lt;&gt;"LIBSETS_SETTYPE_SPECIAL"),
IF(AND(Y167&lt;&gt;"",ISNUMBER(Y167),NOT(ISNA(Y167))),Y167,
   IF(AND(L167&lt;&gt;"",ISNUMBER(L167),L167&gt;0,NOT(ISNA(L167))),VLOOKUP(L167,'ESO dumped WayshrineInfo'!$K$3:$L$9996,2,FALSE),"")
),"")</f>
        <v>584</v>
      </c>
      <c r="AA167" t="str">
        <f>IF(AND(Z167&lt;&gt;"",ISNUMBER(Z167),NOT(ISNA(Z167))),VLOOKUP(Z167,'ESO zone constants'!$A$5:$D$10001,4,FALSE),"")</f>
        <v>Imperial City</v>
      </c>
      <c r="AB167" s="33" t="s">
        <v>1576</v>
      </c>
      <c r="AC167" s="41"/>
      <c r="AD167" s="41"/>
      <c r="AE167" s="41"/>
      <c r="AF167" s="3"/>
      <c r="AG167" t="str">
        <f>IF(AND(AF167&lt;&gt;"",ISNUMBER(AF167),NOT(ISNA(AF167))),VLOOKUP(AF167,'ESO zone constants'!$A$5:$D$10001,4,FALSE),"")</f>
        <v/>
      </c>
      <c r="AH167" s="42"/>
      <c r="AI167" s="41"/>
      <c r="AJ167" s="41"/>
      <c r="AK167" s="3" t="str">
        <f>IF(AND(G167&lt;&gt;"LIBSETS_SETTYPE_BATTLEGROUND",G167&lt;&gt;"LIBSETS_SETTYPE_SPECIAL"),IF(AL167&lt;&gt;"",VLOOKUP(AL167,'ESO zone constants'!$D$5:$H$4955,5,FALSE),""),"")</f>
        <v/>
      </c>
      <c r="AN167" s="41"/>
      <c r="AO167" s="41"/>
      <c r="AP167" s="3" t="str">
        <f>IF(AND(G167&lt;&gt;"LIBSETS_SETTYPE_BATTLEGROUND",G167&lt;&gt;"LIBSETS_SETTYPE_SPECIAL"),IF(AQ167&lt;&gt;"",VLOOKUP(AQ167,'ESO zone constants'!$D$5:$H$4955,5,FALSE),""),"")</f>
        <v/>
      </c>
      <c r="AS167" s="41"/>
      <c r="AT167" s="41"/>
      <c r="AU167" s="3" t="str">
        <f>IF(AND(G167&lt;&gt;"LIBSETS_SETTYPE_BATTLEGROUND",G167&lt;&gt;"LIBSETS_SETTYPE_SPECIAL"),IF(AV167&lt;&gt;"",VLOOKUP(AV167,'ESO zone constants'!$D$5:$H$4955,5,FALSE),""),"")</f>
        <v/>
      </c>
      <c r="AX167" s="41"/>
      <c r="AY167" s="41"/>
      <c r="AZ167" s="79" t="s">
        <v>2658</v>
      </c>
      <c r="BA167" s="79"/>
      <c r="BB167" s="79"/>
      <c r="BC167" s="79"/>
      <c r="BD167" s="21" t="str">
        <f t="shared" si="18"/>
        <v>[198] = {wayshrines={247,247,247,}, dlcId=DLC_IMPERIAL_CITY</v>
      </c>
      <c r="BE167" s="21" t="str">
        <f t="shared" si="19"/>
        <v>, zoneIds={688,584}, veteran=false</v>
      </c>
      <c r="BF167" s="21" t="str">
        <f t="shared" si="17"/>
        <v>, setType=LIBSETS_SETTYPE_DUNGEON</v>
      </c>
      <c r="BG167" s="21" t="str">
        <f t="shared" si="20"/>
        <v>, dropMechanic={LIBSETS_DROP_MECHANIC_GROUP_DUNGEON_BOSS,LIBSETS_DROP_MECHANIC_IMPERIAL_CITY_VAULTS}</v>
      </c>
      <c r="BH167" s="21" t="str">
        <f t="shared" si="21"/>
        <v>}, --Essence Thief / Essenzdieb   [White-Gold Tower, Imperial City]</v>
      </c>
    </row>
    <row r="168" spans="1:60" x14ac:dyDescent="0.25">
      <c r="A168" s="12">
        <v>199</v>
      </c>
      <c r="B168" t="s">
        <v>989</v>
      </c>
      <c r="C168" t="s">
        <v>990</v>
      </c>
      <c r="D168" s="3">
        <f t="shared" si="16"/>
        <v>199</v>
      </c>
      <c r="G168" s="8" t="s">
        <v>1476</v>
      </c>
      <c r="I168" t="s">
        <v>91</v>
      </c>
      <c r="J168" t="s">
        <v>91</v>
      </c>
      <c r="K168">
        <v>-1</v>
      </c>
      <c r="L168">
        <v>-1</v>
      </c>
      <c r="M168">
        <v>-1</v>
      </c>
      <c r="O168" s="62" t="s">
        <v>448</v>
      </c>
      <c r="Q168" s="3">
        <f>IF(AND(P168&lt;&gt;"",ISNUMBER(P168),NOT(ISNA(P168))),P168,IF(R168&lt;&gt;"",VLOOKUP(R168,'ESO zone constants'!$D$5:$H$10003,5,FALSE),""))</f>
        <v>643</v>
      </c>
      <c r="R168" t="str">
        <f>IF(AND(O168&lt;&gt;"",NOT(ISERROR(O168))),O168,
IF(AND(P168&lt;&gt;"",ISNUMBER(P168),P168&gt;0,NOT(ISNA(P168))),VLOOKUP(P168,'ESO zone constants'!$A$5:$D$10001,4,FALSE),
IF(AND(K168&lt;&gt;"",K168&gt;0,NOT(ISERROR(K168))),VLOOKUP(K168,'ESO dumped WayshrineInfo'!$K$3:$N$9996,4,FALSE),"")))</f>
        <v>Imperial Sewers</v>
      </c>
      <c r="T168" s="19" t="str">
        <f>IF(AND(S168&lt;&gt;"",NOT(ISERROR(S168))),S168,IF(Q168&lt;&gt;"",IF(NOT(ISERROR(VLOOKUP(Q168,'ESO Dungeon constants'!$D$3:$H$9999,5,FALSE))),VLOOKUP(Q168,'ESO Dungeon constants'!$D$3:$I$9999,6,FALSE),VLOOKUP(Q168,'ESO zone constants'!$H$3:$K$9989,4,FALSE)),""))</f>
        <v>DLC_IMPERIAL_CITY</v>
      </c>
      <c r="U168" s="3" t="str">
        <f>IF(T168&lt;&gt;"",VLOOKUP(T168,'LibSets constants'!$B$4:$C$1012,2,FALSE),"")</f>
        <v>Imperial City</v>
      </c>
      <c r="V168" s="33" t="s">
        <v>2780</v>
      </c>
      <c r="Y168" s="62"/>
      <c r="Z168" s="3" t="str">
        <f>IF(AND(G168&lt;&gt;"LIBSETS_SETTYPE_BATTLEGROUND",G168&lt;&gt;"LIBSETS_SETTYPE_SPECIAL"),
IF(AND(Y168&lt;&gt;"",ISNUMBER(Y168),NOT(ISNA(Y168))),Y168,
   IF(AND(L168&lt;&gt;"",ISNUMBER(L168),L168&gt;0,NOT(ISNA(L168))),VLOOKUP(L168,'ESO dumped WayshrineInfo'!$K$3:$L$9996,2,FALSE),"")
),"")</f>
        <v/>
      </c>
      <c r="AA168" t="str">
        <f>IF(AND(Z168&lt;&gt;"",ISNUMBER(Z168),NOT(ISNA(Z168))),VLOOKUP(Z168,'ESO zone constants'!$A$5:$D$10001,4,FALSE),"")</f>
        <v/>
      </c>
      <c r="AB168" s="33" t="s">
        <v>3812</v>
      </c>
      <c r="AC168" s="41" t="str">
        <f>IF(AB168&lt;&gt;"",IF(AB168&lt;&gt;"LIBSETS_DROP_MECHANIC_MONSTER_NAME",VLOOKUP(AB168,'LibSets constants'!$I$4:$L$1012,3,FALSE),""),"")</f>
        <v>Imperial city treasure trove scamps</v>
      </c>
      <c r="AD168" s="41" t="str">
        <f>IF(AB168&lt;&gt;"",IF(AB168&lt;&gt;"LIBSETS_DROP_MECHANIC_MONSTER_NAME",VLOOKUP(AB168,'LibSets constants'!$I$4:$L$1012,4,FALSE),""),"")</f>
        <v>Kaiserstadt Gier Schatzgoblin</v>
      </c>
      <c r="AE168" s="41"/>
      <c r="AF168" s="3" t="str">
        <f>IF(AND(G168&lt;&gt;"LIBSETS_SETTYPE_BATTLEGROUND",G168&lt;&gt;"LIBSETS_SETTYPE_SPECIAL"),
IF(AND(AE168&lt;&gt;"",ISNUMBER(AE168),NOT(ISNA(AE168))),AE168,
   IF(AND(M168&lt;&gt;"",ISNUMBER(M168),M168&gt;0,NOT(ISNA(M168))),VLOOKUP(M168,'ESO dumped WayshrineInfo'!$K$3:$L$9996,2,FALSE),"")
),"")</f>
        <v/>
      </c>
      <c r="AG168" t="str">
        <f>IF(AND(AF168&lt;&gt;"",ISNUMBER(AF168),NOT(ISNA(AF168))),VLOOKUP(AF168,'ESO zone constants'!$A$5:$D$10001,4,FALSE),"")</f>
        <v/>
      </c>
      <c r="AH168" s="42"/>
      <c r="AI168" s="41"/>
      <c r="AJ168" s="41"/>
      <c r="AK168" s="3" t="str">
        <f>IF(AND(G168&lt;&gt;"LIBSETS_SETTYPE_BATTLEGROUND",G168&lt;&gt;"LIBSETS_SETTYPE_SPECIAL"),IF(AL168&lt;&gt;"",VLOOKUP(AL168,'ESO zone constants'!$D$5:$H$4955,5,FALSE),""),"")</f>
        <v/>
      </c>
      <c r="AN168" s="41"/>
      <c r="AO168" s="41"/>
      <c r="AP168" s="3" t="str">
        <f>IF(AND(G168&lt;&gt;"LIBSETS_SETTYPE_BATTLEGROUND",G168&lt;&gt;"LIBSETS_SETTYPE_SPECIAL"),IF(AQ168&lt;&gt;"",VLOOKUP(AQ168,'ESO zone constants'!$D$5:$H$4955,5,FALSE),""),"")</f>
        <v/>
      </c>
      <c r="AS168" s="41"/>
      <c r="AT168" s="41"/>
      <c r="AU168" s="3" t="str">
        <f>IF(AND(G168&lt;&gt;"LIBSETS_SETTYPE_BATTLEGROUND",G168&lt;&gt;"LIBSETS_SETTYPE_SPECIAL"),IF(AV168&lt;&gt;"",VLOOKUP(AV168,'ESO zone constants'!$D$5:$H$4955,5,FALSE),""),"")</f>
        <v/>
      </c>
      <c r="AX168" s="41"/>
      <c r="AY168" s="41"/>
      <c r="AZ168" s="79" t="s">
        <v>2659</v>
      </c>
      <c r="BA168" s="79"/>
      <c r="BB168" s="79"/>
      <c r="BC168" s="79"/>
      <c r="BD168" s="21" t="str">
        <f t="shared" si="18"/>
        <v>[199] = {wayshrines={-1,-1,-1,}, dlcId=DLC_IMPERIAL_CITY</v>
      </c>
      <c r="BE168" s="21" t="str">
        <f t="shared" si="19"/>
        <v>, zoneIds={643}, veteran=false</v>
      </c>
      <c r="BF168" s="21" t="str">
        <f t="shared" si="17"/>
        <v>, setType=LIBSETS_SETTYPE_IMPERIALCITY</v>
      </c>
      <c r="BG168" s="21" t="str">
        <f t="shared" si="20"/>
        <v>, isProcSetAllowedInPvP=1, dropMechanic={LIBSETS_DROP_MECHANIC_TELVAR_EQUIPMENT_LOCKBOX_MERCHANT,LIBSETS_DROP_MECHANIC_IMPERIAL_CITY_TREASURE_TROVE_SCAMP}, dropMechanicDropLocationNames={['en']={'','Imperial city treasure trove scamps','','','','',},['de']={'','Kaiserstadt Gier Schatzgoblin','','','','',},}</v>
      </c>
      <c r="BH168" s="21" t="str">
        <f t="shared" si="21"/>
        <v>}, --Shield Breaker / Schildbrecher   [Imperial Sewers]</v>
      </c>
    </row>
    <row r="169" spans="1:60" x14ac:dyDescent="0.25">
      <c r="A169" s="12">
        <v>200</v>
      </c>
      <c r="B169" t="s">
        <v>991</v>
      </c>
      <c r="C169" t="s">
        <v>992</v>
      </c>
      <c r="D169" s="3">
        <f t="shared" si="16"/>
        <v>200</v>
      </c>
      <c r="G169" s="8" t="s">
        <v>1476</v>
      </c>
      <c r="I169" t="s">
        <v>91</v>
      </c>
      <c r="J169" t="s">
        <v>91</v>
      </c>
      <c r="K169">
        <v>-1</v>
      </c>
      <c r="L169">
        <v>-1</v>
      </c>
      <c r="M169">
        <v>-1</v>
      </c>
      <c r="O169" s="62" t="s">
        <v>448</v>
      </c>
      <c r="Q169" s="3">
        <f>IF(AND(P169&lt;&gt;"",ISNUMBER(P169),NOT(ISNA(P169))),P169,IF(R169&lt;&gt;"",VLOOKUP(R169,'ESO zone constants'!$D$5:$H$10003,5,FALSE),""))</f>
        <v>643</v>
      </c>
      <c r="R169" t="str">
        <f>IF(AND(O169&lt;&gt;"",NOT(ISERROR(O169))),O169,
IF(AND(P169&lt;&gt;"",ISNUMBER(P169),P169&gt;0,NOT(ISNA(P169))),VLOOKUP(P169,'ESO zone constants'!$A$5:$D$10001,4,FALSE),
IF(AND(K169&lt;&gt;"",K169&gt;0,NOT(ISERROR(K169))),VLOOKUP(K169,'ESO dumped WayshrineInfo'!$K$3:$N$9996,4,FALSE),"")))</f>
        <v>Imperial Sewers</v>
      </c>
      <c r="T169" s="19" t="str">
        <f>IF(AND(S169&lt;&gt;"",NOT(ISERROR(S169))),S169,IF(Q169&lt;&gt;"",IF(NOT(ISERROR(VLOOKUP(Q169,'ESO Dungeon constants'!$D$3:$H$9999,5,FALSE))),VLOOKUP(Q169,'ESO Dungeon constants'!$D$3:$I$9999,6,FALSE),VLOOKUP(Q169,'ESO zone constants'!$H$3:$K$9989,4,FALSE)),""))</f>
        <v>DLC_IMPERIAL_CITY</v>
      </c>
      <c r="U169" s="3" t="str">
        <f>IF(T169&lt;&gt;"",VLOOKUP(T169,'LibSets constants'!$B$4:$C$1012,2,FALSE),"")</f>
        <v>Imperial City</v>
      </c>
      <c r="V169" s="33" t="s">
        <v>2780</v>
      </c>
      <c r="Y169" s="62"/>
      <c r="Z169" s="3" t="str">
        <f>IF(AND(G169&lt;&gt;"LIBSETS_SETTYPE_BATTLEGROUND",G169&lt;&gt;"LIBSETS_SETTYPE_SPECIAL"),
IF(AND(Y169&lt;&gt;"",ISNUMBER(Y169),NOT(ISNA(Y169))),Y169,
   IF(AND(L169&lt;&gt;"",ISNUMBER(L169),L169&gt;0,NOT(ISNA(L169))),VLOOKUP(L169,'ESO dumped WayshrineInfo'!$K$3:$L$9996,2,FALSE),"")
),"")</f>
        <v/>
      </c>
      <c r="AA169" t="str">
        <f>IF(AND(Z169&lt;&gt;"",ISNUMBER(Z169),NOT(ISNA(Z169))),VLOOKUP(Z169,'ESO zone constants'!$A$5:$D$10001,4,FALSE),"")</f>
        <v/>
      </c>
      <c r="AB169" s="33" t="s">
        <v>3812</v>
      </c>
      <c r="AC169" s="41" t="str">
        <f>IF(AB169&lt;&gt;"",IF(AB169&lt;&gt;"LIBSETS_DROP_MECHANIC_MONSTER_NAME",VLOOKUP(AB169,'LibSets constants'!$I$4:$L$1012,3,FALSE),""),"")</f>
        <v>Imperial city treasure trove scamps</v>
      </c>
      <c r="AD169" s="41" t="str">
        <f>IF(AB169&lt;&gt;"",IF(AB169&lt;&gt;"LIBSETS_DROP_MECHANIC_MONSTER_NAME",VLOOKUP(AB169,'LibSets constants'!$I$4:$L$1012,4,FALSE),""),"")</f>
        <v>Kaiserstadt Gier Schatzgoblin</v>
      </c>
      <c r="AE169" s="41"/>
      <c r="AF169" s="3" t="str">
        <f>IF(AND(G169&lt;&gt;"LIBSETS_SETTYPE_BATTLEGROUND",G169&lt;&gt;"LIBSETS_SETTYPE_SPECIAL"),
IF(AND(AE169&lt;&gt;"",ISNUMBER(AE169),NOT(ISNA(AE169))),AE169,
   IF(AND(M169&lt;&gt;"",ISNUMBER(M169),M169&gt;0,NOT(ISNA(M169))),VLOOKUP(M169,'ESO dumped WayshrineInfo'!$K$3:$L$9996,2,FALSE),"")
),"")</f>
        <v/>
      </c>
      <c r="AG169" t="str">
        <f>IF(AND(AF169&lt;&gt;"",ISNUMBER(AF169),NOT(ISNA(AF169))),VLOOKUP(AF169,'ESO zone constants'!$A$5:$D$10001,4,FALSE),"")</f>
        <v/>
      </c>
      <c r="AH169" s="42"/>
      <c r="AI169" s="41"/>
      <c r="AJ169" s="41"/>
      <c r="AK169" s="3" t="str">
        <f>IF(AND(G169&lt;&gt;"LIBSETS_SETTYPE_BATTLEGROUND",G169&lt;&gt;"LIBSETS_SETTYPE_SPECIAL"),IF(AL169&lt;&gt;"",VLOOKUP(AL169,'ESO zone constants'!$D$5:$H$4955,5,FALSE),""),"")</f>
        <v/>
      </c>
      <c r="AN169" s="41"/>
      <c r="AO169" s="41"/>
      <c r="AP169" s="3" t="str">
        <f>IF(AND(G169&lt;&gt;"LIBSETS_SETTYPE_BATTLEGROUND",G169&lt;&gt;"LIBSETS_SETTYPE_SPECIAL"),IF(AQ169&lt;&gt;"",VLOOKUP(AQ169,'ESO zone constants'!$D$5:$H$4955,5,FALSE),""),"")</f>
        <v/>
      </c>
      <c r="AS169" s="41"/>
      <c r="AT169" s="41"/>
      <c r="AU169" s="3" t="str">
        <f>IF(AND(G169&lt;&gt;"LIBSETS_SETTYPE_BATTLEGROUND",G169&lt;&gt;"LIBSETS_SETTYPE_SPECIAL"),IF(AV169&lt;&gt;"",VLOOKUP(AV169,'ESO zone constants'!$D$5:$H$4955,5,FALSE),""),"")</f>
        <v/>
      </c>
      <c r="AX169" s="41"/>
      <c r="AY169" s="41"/>
      <c r="AZ169" s="79" t="s">
        <v>2658</v>
      </c>
      <c r="BA169" s="79"/>
      <c r="BB169" s="79"/>
      <c r="BC169" s="79"/>
      <c r="BD169" s="21" t="str">
        <f t="shared" si="18"/>
        <v>[200] = {wayshrines={-1,-1,-1,}, dlcId=DLC_IMPERIAL_CITY</v>
      </c>
      <c r="BE169" s="21" t="str">
        <f t="shared" si="19"/>
        <v>, zoneIds={643}, veteran=false</v>
      </c>
      <c r="BF169" s="21" t="str">
        <f t="shared" si="17"/>
        <v>, setType=LIBSETS_SETTYPE_IMPERIALCITY</v>
      </c>
      <c r="BG169" s="21" t="str">
        <f t="shared" si="20"/>
        <v>, dropMechanic={LIBSETS_DROP_MECHANIC_TELVAR_EQUIPMENT_LOCKBOX_MERCHANT,LIBSETS_DROP_MECHANIC_IMPERIAL_CITY_TREASURE_TROVE_SCAMP}, dropMechanicDropLocationNames={['en']={'','Imperial city treasure trove scamps','','','','',},['de']={'','Kaiserstadt Gier Schatzgoblin','','','','',},}</v>
      </c>
      <c r="BH169" s="21" t="str">
        <f t="shared" si="21"/>
        <v>}, --Phoenix / Phönix   [Imperial Sewers]</v>
      </c>
    </row>
    <row r="170" spans="1:60" x14ac:dyDescent="0.25">
      <c r="A170" s="12">
        <v>201</v>
      </c>
      <c r="B170" t="s">
        <v>993</v>
      </c>
      <c r="C170" t="s">
        <v>994</v>
      </c>
      <c r="D170" s="3">
        <f t="shared" si="16"/>
        <v>201</v>
      </c>
      <c r="G170" s="8" t="s">
        <v>1476</v>
      </c>
      <c r="I170" t="s">
        <v>91</v>
      </c>
      <c r="J170" t="s">
        <v>91</v>
      </c>
      <c r="K170">
        <v>-1</v>
      </c>
      <c r="L170">
        <v>-1</v>
      </c>
      <c r="M170">
        <v>-1</v>
      </c>
      <c r="O170" s="62" t="s">
        <v>448</v>
      </c>
      <c r="Q170" s="3">
        <f>IF(AND(P170&lt;&gt;"",ISNUMBER(P170),NOT(ISNA(P170))),P170,IF(R170&lt;&gt;"",VLOOKUP(R170,'ESO zone constants'!$D$5:$H$10003,5,FALSE),""))</f>
        <v>643</v>
      </c>
      <c r="R170" t="str">
        <f>IF(AND(O170&lt;&gt;"",NOT(ISERROR(O170))),O170,
IF(AND(P170&lt;&gt;"",ISNUMBER(P170),P170&gt;0,NOT(ISNA(P170))),VLOOKUP(P170,'ESO zone constants'!$A$5:$D$10001,4,FALSE),
IF(AND(K170&lt;&gt;"",K170&gt;0,NOT(ISERROR(K170))),VLOOKUP(K170,'ESO dumped WayshrineInfo'!$K$3:$N$9996,4,FALSE),"")))</f>
        <v>Imperial Sewers</v>
      </c>
      <c r="T170" s="19" t="str">
        <f>IF(AND(S170&lt;&gt;"",NOT(ISERROR(S170))),S170,IF(Q170&lt;&gt;"",IF(NOT(ISERROR(VLOOKUP(Q170,'ESO Dungeon constants'!$D$3:$H$9999,5,FALSE))),VLOOKUP(Q170,'ESO Dungeon constants'!$D$3:$I$9999,6,FALSE),VLOOKUP(Q170,'ESO zone constants'!$H$3:$K$9989,4,FALSE)),""))</f>
        <v>DLC_IMPERIAL_CITY</v>
      </c>
      <c r="U170" s="3" t="str">
        <f>IF(T170&lt;&gt;"",VLOOKUP(T170,'LibSets constants'!$B$4:$C$1012,2,FALSE),"")</f>
        <v>Imperial City</v>
      </c>
      <c r="V170" s="33" t="s">
        <v>2780</v>
      </c>
      <c r="Y170" s="62"/>
      <c r="Z170" s="3" t="str">
        <f>IF(AND(G170&lt;&gt;"LIBSETS_SETTYPE_BATTLEGROUND",G170&lt;&gt;"LIBSETS_SETTYPE_SPECIAL"),
IF(AND(Y170&lt;&gt;"",ISNUMBER(Y170),NOT(ISNA(Y170))),Y170,
   IF(AND(L170&lt;&gt;"",ISNUMBER(L170),L170&gt;0,NOT(ISNA(L170))),VLOOKUP(L170,'ESO dumped WayshrineInfo'!$K$3:$L$9996,2,FALSE),"")
),"")</f>
        <v/>
      </c>
      <c r="AA170" t="str">
        <f>IF(AND(Z170&lt;&gt;"",ISNUMBER(Z170),NOT(ISNA(Z170))),VLOOKUP(Z170,'ESO zone constants'!$A$5:$D$10001,4,FALSE),"")</f>
        <v/>
      </c>
      <c r="AB170" s="33" t="s">
        <v>3812</v>
      </c>
      <c r="AC170" s="3" t="str">
        <f>IF(AB171&lt;&gt;"",IF(AB171&lt;&gt;"LIBSETS_DROP_MECHANIC_MONSTER_NAME",VLOOKUP(AB171,'LibSets constants'!$I$4:$L$1012,3,FALSE),""),"")</f>
        <v>Daily random dungeon reward mail</v>
      </c>
      <c r="AD170" s="3" t="str">
        <f>IF(AB171&lt;&gt;"",IF(AB171&lt;&gt;"LIBSETS_DROP_MECHANIC_MONSTER_NAME",VLOOKUP(AB171,'LibSets constants'!$I$4:$L$1012,4,FALSE),""),"")</f>
        <v>Tägliches Zufallsverlies Belohnungsemail</v>
      </c>
      <c r="AF170" s="3" t="str">
        <f>IF(AND(G170&lt;&gt;"LIBSETS_SETTYPE_BATTLEGROUND",G170&lt;&gt;"LIBSETS_SETTYPE_SPECIAL"),
IF(AND(AE170&lt;&gt;"",ISNUMBER(AE170),NOT(ISNA(AE170))),AE170,
   IF(AND(M170&lt;&gt;"",ISNUMBER(M170),M170&gt;0,NOT(ISNA(M170))),VLOOKUP(M170,'ESO dumped WayshrineInfo'!$K$3:$L$9996,2,FALSE),"")
),"")</f>
        <v/>
      </c>
      <c r="AG170" t="str">
        <f>IF(AND(AF170&lt;&gt;"",ISNUMBER(AF170),NOT(ISNA(AF170))),VLOOKUP(AF170,'ESO zone constants'!$A$5:$D$10001,4,FALSE),"")</f>
        <v/>
      </c>
      <c r="AH170" s="42"/>
      <c r="AK170" s="3" t="str">
        <f>IF(AND(G170&lt;&gt;"LIBSETS_SETTYPE_BATTLEGROUND",G170&lt;&gt;"LIBSETS_SETTYPE_SPECIAL"),IF(AL170&lt;&gt;"",VLOOKUP(AL170,'ESO zone constants'!$D$5:$H$4955,5,FALSE),""),"")</f>
        <v/>
      </c>
      <c r="AP170" s="3" t="str">
        <f>IF(AND(G170&lt;&gt;"LIBSETS_SETTYPE_BATTLEGROUND",G170&lt;&gt;"LIBSETS_SETTYPE_SPECIAL"),IF(AQ170&lt;&gt;"",VLOOKUP(AQ170,'ESO zone constants'!$D$5:$H$4955,5,FALSE),""),"")</f>
        <v/>
      </c>
      <c r="AU170" s="3" t="str">
        <f>IF(AND(G170&lt;&gt;"LIBSETS_SETTYPE_BATTLEGROUND",G170&lt;&gt;"LIBSETS_SETTYPE_SPECIAL"),IF(AV170&lt;&gt;"",VLOOKUP(AV170,'ESO zone constants'!$D$5:$H$4955,5,FALSE),""),"")</f>
        <v/>
      </c>
      <c r="AZ170" s="79" t="s">
        <v>2658</v>
      </c>
      <c r="BA170" s="79"/>
      <c r="BB170" s="79"/>
      <c r="BC170" s="79"/>
      <c r="BD170" s="21" t="str">
        <f t="shared" si="18"/>
        <v>[201] = {wayshrines={-1,-1,-1,}, dlcId=DLC_IMPERIAL_CITY</v>
      </c>
      <c r="BE170" s="21" t="str">
        <f t="shared" si="19"/>
        <v>, zoneIds={643}, veteran=false</v>
      </c>
      <c r="BF170" s="21" t="str">
        <f t="shared" si="17"/>
        <v>, setType=LIBSETS_SETTYPE_IMPERIALCITY</v>
      </c>
      <c r="BG170" s="21" t="str">
        <f t="shared" si="20"/>
        <v>, dropMechanic={LIBSETS_DROP_MECHANIC_TELVAR_EQUIPMENT_LOCKBOX_MERCHANT,LIBSETS_DROP_MECHANIC_IMPERIAL_CITY_TREASURE_TROVE_SCAMP}, dropMechanicDropLocationNames={['en']={'','Daily random dungeon reward mail','','','','',},['de']={'','Tägliches Zufallsverlies Belohnungsemail','','','','',},}</v>
      </c>
      <c r="BH170" s="21" t="str">
        <f t="shared" si="21"/>
        <v>}, --Reactive Armor / Reaktive Rüstung   [Imperial Sewers]</v>
      </c>
    </row>
    <row r="171" spans="1:60" x14ac:dyDescent="0.25">
      <c r="A171" s="12">
        <v>204</v>
      </c>
      <c r="B171" t="s">
        <v>995</v>
      </c>
      <c r="C171" t="s">
        <v>996</v>
      </c>
      <c r="D171" s="3">
        <f t="shared" si="16"/>
        <v>204</v>
      </c>
      <c r="G171" s="8" t="s">
        <v>1474</v>
      </c>
      <c r="I171" t="s">
        <v>91</v>
      </c>
      <c r="J171" t="s">
        <v>91</v>
      </c>
      <c r="K171">
        <v>-1</v>
      </c>
      <c r="L171">
        <v>-1</v>
      </c>
      <c r="M171">
        <v>-1</v>
      </c>
      <c r="P171" s="62">
        <v>584</v>
      </c>
      <c r="Q171" s="3">
        <f>IF(AND(P171&lt;&gt;"",ISNUMBER(P171),NOT(ISNA(P171))),P171,IF(R171&lt;&gt;"",VLOOKUP(R171,'ESO zone constants'!$D$5:$H$10003,5,FALSE),""))</f>
        <v>584</v>
      </c>
      <c r="R171" t="str">
        <f>IF(AND(O171&lt;&gt;"",NOT(ISERROR(O171))),O171,
IF(AND(P171&lt;&gt;"",ISNUMBER(P171),P171&gt;0,NOT(ISNA(P171))),VLOOKUP(P171,'ESO zone constants'!$A$5:$D$10001,4,FALSE),
IF(AND(K171&lt;&gt;"",K171&gt;0,NOT(ISERROR(K171))),VLOOKUP(K171,'ESO dumped WayshrineInfo'!$K$3:$N$9996,4,FALSE),"")))</f>
        <v>Imperial City</v>
      </c>
      <c r="T171" s="19" t="str">
        <f>IF(AND(S171&lt;&gt;"",NOT(ISERROR(S171))),S171,IF(Q171&lt;&gt;"",IF(NOT(ISERROR(VLOOKUP(Q171,'ESO Dungeon constants'!$D$3:$H$9999,5,FALSE))),VLOOKUP(Q171,'ESO Dungeon constants'!$D$3:$I$9999,6,FALSE),VLOOKUP(Q171,'ESO zone constants'!$H$3:$K$9989,4,FALSE)),""))</f>
        <v>DLC_BASE_GAME</v>
      </c>
      <c r="U171" s="3" t="str">
        <f>IF(T171&lt;&gt;"",VLOOKUP(T171,'LibSets constants'!$B$4:$C$1012,2,FALSE),"")</f>
        <v>Included in base game</v>
      </c>
      <c r="V171" s="33" t="s">
        <v>1576</v>
      </c>
      <c r="Y171" s="62"/>
      <c r="Z171" s="3" t="str">
        <f>IF(AND(G171&lt;&gt;"LIBSETS_SETTYPE_BATTLEGROUND",G171&lt;&gt;"LIBSETS_SETTYPE_SPECIAL"),
IF(AND(Y171&lt;&gt;"",ISNUMBER(Y171),NOT(ISNA(Y171))),Y171,
   IF(AND(L171&lt;&gt;"",ISNUMBER(L171),L171&gt;0,NOT(ISNA(L171))),VLOOKUP(L171,'ESO dumped WayshrineInfo'!$K$3:$L$9996,2,FALSE),"")
),"")</f>
        <v/>
      </c>
      <c r="AA171" t="str">
        <f>IF(AND(Z171&lt;&gt;"",ISNUMBER(Z171),NOT(ISNA(Z171))),VLOOKUP(Z171,'ESO zone constants'!$A$5:$D$10001,4,FALSE),"")</f>
        <v/>
      </c>
      <c r="AB171" s="33" t="s">
        <v>1573</v>
      </c>
      <c r="AC171" s="3" t="s">
        <v>3337</v>
      </c>
      <c r="AD171" s="3" t="s">
        <v>3338</v>
      </c>
      <c r="AE171" s="41"/>
      <c r="AF171" s="3" t="str">
        <f>IF(AND(G171&lt;&gt;"LIBSETS_SETTYPE_BATTLEGROUND",G171&lt;&gt;"LIBSETS_SETTYPE_SPECIAL"),
IF(AND(AE171&lt;&gt;"",ISNUMBER(AE171),NOT(ISNA(AE171))),AE171,
   IF(AND(M171&lt;&gt;"",ISNUMBER(M171),M171&gt;0,NOT(ISNA(M171))),VLOOKUP(M171,'ESO dumped WayshrineInfo'!$K$3:$L$9996,2,FALSE),"")
),"")</f>
        <v/>
      </c>
      <c r="AG171" t="str">
        <f>IF(AND(AF171&lt;&gt;"",ISNUMBER(AF171),NOT(ISNA(AF171))),VLOOKUP(AF171,'ESO zone constants'!$A$5:$D$10001,4,FALSE),"")</f>
        <v/>
      </c>
      <c r="AH171" s="42"/>
      <c r="AI171" s="41"/>
      <c r="AJ171" s="41"/>
      <c r="AK171" s="3" t="str">
        <f>IF(AND(G171&lt;&gt;"LIBSETS_SETTYPE_BATTLEGROUND",G171&lt;&gt;"LIBSETS_SETTYPE_SPECIAL"),IF(AL171&lt;&gt;"",VLOOKUP(AL171,'ESO zone constants'!$D$5:$H$4955,5,FALSE),""),"")</f>
        <v/>
      </c>
      <c r="AN171" s="41"/>
      <c r="AO171" s="41"/>
      <c r="AP171" s="3" t="str">
        <f>IF(AND(G171&lt;&gt;"LIBSETS_SETTYPE_BATTLEGROUND",G171&lt;&gt;"LIBSETS_SETTYPE_SPECIAL"),IF(AQ171&lt;&gt;"",VLOOKUP(AQ171,'ESO zone constants'!$D$5:$H$4955,5,FALSE),""),"")</f>
        <v/>
      </c>
      <c r="AS171" s="41"/>
      <c r="AT171" s="41"/>
      <c r="AU171" s="3" t="str">
        <f>IF(AND(G171&lt;&gt;"LIBSETS_SETTYPE_BATTLEGROUND",G171&lt;&gt;"LIBSETS_SETTYPE_SPECIAL"),IF(AV171&lt;&gt;"",VLOOKUP(AV171,'ESO zone constants'!$D$5:$H$4955,5,FALSE),""),"")</f>
        <v/>
      </c>
      <c r="AX171" s="41"/>
      <c r="AY171" s="41"/>
      <c r="AZ171" s="79" t="s">
        <v>2659</v>
      </c>
      <c r="BA171" s="79"/>
      <c r="BB171" s="79"/>
      <c r="BC171" s="79"/>
      <c r="BD171" s="21" t="str">
        <f t="shared" si="18"/>
        <v>[204] = {wayshrines={-1,-1,-1,}, dlcId=DLC_BASE_GAME</v>
      </c>
      <c r="BE171" s="21" t="str">
        <f t="shared" si="19"/>
        <v>, zoneIds={584}, veteran=false</v>
      </c>
      <c r="BF171" s="21" t="str">
        <f t="shared" si="17"/>
        <v>, setType=LIBSETS_SETTYPE_DAILYRANDOMDUNGEONANDICREWARD</v>
      </c>
      <c r="BG171" s="21" t="str">
        <f t="shared" si="20"/>
        <v>, isProcSetAllowedInPvP=1, dropMechanic={LIBSETS_DROP_MECHANIC_IMPERIAL_CITY_VAULTS,LIBSETS_DROP_MECHANIC_MAIL_DAILY_RANDOM_DUNGEON_REWARD}, dropMechanicDropLocationNames={['en']={'','By mail','','','','',},['de']={'','Durch Nachricht','','','','',},}</v>
      </c>
      <c r="BH171" s="21" t="str">
        <f t="shared" si="21"/>
        <v>}, --Endurance / Beständigkeit   [Imperial City]</v>
      </c>
    </row>
    <row r="172" spans="1:60" x14ac:dyDescent="0.25">
      <c r="A172" s="12">
        <v>205</v>
      </c>
      <c r="B172" t="s">
        <v>997</v>
      </c>
      <c r="C172" t="s">
        <v>998</v>
      </c>
      <c r="D172" s="3">
        <f t="shared" si="16"/>
        <v>205</v>
      </c>
      <c r="G172" s="8" t="s">
        <v>1474</v>
      </c>
      <c r="I172" t="s">
        <v>91</v>
      </c>
      <c r="J172" t="s">
        <v>91</v>
      </c>
      <c r="K172">
        <v>-1</v>
      </c>
      <c r="L172">
        <v>-1</v>
      </c>
      <c r="M172">
        <v>-1</v>
      </c>
      <c r="P172" s="62">
        <v>584</v>
      </c>
      <c r="Q172" s="3">
        <f>IF(AND(P172&lt;&gt;"",ISNUMBER(P172),NOT(ISNA(P172))),P172,IF(R172&lt;&gt;"",VLOOKUP(R172,'ESO zone constants'!$D$5:$H$10003,5,FALSE),""))</f>
        <v>584</v>
      </c>
      <c r="R172" t="str">
        <f>IF(AND(O172&lt;&gt;"",NOT(ISERROR(O172))),O172,
IF(AND(P172&lt;&gt;"",ISNUMBER(P172),P172&gt;0,NOT(ISNA(P172))),VLOOKUP(P172,'ESO zone constants'!$A$5:$D$10001,4,FALSE),
IF(AND(K172&lt;&gt;"",K172&gt;0,NOT(ISERROR(K172))),VLOOKUP(K172,'ESO dumped WayshrineInfo'!$K$3:$N$9996,4,FALSE),"")))</f>
        <v>Imperial City</v>
      </c>
      <c r="T172" s="19" t="str">
        <f>IF(AND(S172&lt;&gt;"",NOT(ISERROR(S172))),S172,IF(Q172&lt;&gt;"",IF(NOT(ISERROR(VLOOKUP(Q172,'ESO Dungeon constants'!$D$3:$H$9999,5,FALSE))),VLOOKUP(Q172,'ESO Dungeon constants'!$D$3:$I$9999,6,FALSE),VLOOKUP(Q172,'ESO zone constants'!$H$3:$K$9989,4,FALSE)),""))</f>
        <v>DLC_BASE_GAME</v>
      </c>
      <c r="U172" s="3" t="str">
        <f>IF(T172&lt;&gt;"",VLOOKUP(T172,'LibSets constants'!$B$4:$C$1012,2,FALSE),"")</f>
        <v>Included in base game</v>
      </c>
      <c r="V172" s="33" t="s">
        <v>1576</v>
      </c>
      <c r="Y172" s="62"/>
      <c r="Z172" s="3" t="str">
        <f>IF(AND(G172&lt;&gt;"LIBSETS_SETTYPE_BATTLEGROUND",G172&lt;&gt;"LIBSETS_SETTYPE_SPECIAL"),
IF(AND(Y172&lt;&gt;"",ISNUMBER(Y172),NOT(ISNA(Y172))),Y172,
   IF(AND(L172&lt;&gt;"",ISNUMBER(L172),L172&gt;0,NOT(ISNA(L172))),VLOOKUP(L172,'ESO dumped WayshrineInfo'!$K$3:$L$9996,2,FALSE),"")
),"")</f>
        <v/>
      </c>
      <c r="AA172" t="str">
        <f>IF(AND(Z172&lt;&gt;"",ISNUMBER(Z172),NOT(ISNA(Z172))),VLOOKUP(Z172,'ESO zone constants'!$A$5:$D$10001,4,FALSE),"")</f>
        <v/>
      </c>
      <c r="AB172" s="33" t="s">
        <v>1573</v>
      </c>
      <c r="AC172" s="3" t="s">
        <v>3337</v>
      </c>
      <c r="AD172" s="3" t="s">
        <v>3338</v>
      </c>
      <c r="AE172" s="41"/>
      <c r="AF172" s="3" t="str">
        <f>IF(AND(G172&lt;&gt;"LIBSETS_SETTYPE_BATTLEGROUND",G172&lt;&gt;"LIBSETS_SETTYPE_SPECIAL"),
IF(AND(AE172&lt;&gt;"",ISNUMBER(AE172),NOT(ISNA(AE172))),AE172,
   IF(AND(M172&lt;&gt;"",ISNUMBER(M172),M172&gt;0,NOT(ISNA(M172))),VLOOKUP(M172,'ESO dumped WayshrineInfo'!$K$3:$L$9996,2,FALSE),"")
),"")</f>
        <v/>
      </c>
      <c r="AG172" t="str">
        <f>IF(AND(AF172&lt;&gt;"",ISNUMBER(AF172),NOT(ISNA(AF172))),VLOOKUP(AF172,'ESO zone constants'!$A$5:$D$10001,4,FALSE),"")</f>
        <v/>
      </c>
      <c r="AH172" s="42"/>
      <c r="AI172" s="41"/>
      <c r="AJ172" s="41"/>
      <c r="AK172" s="3" t="str">
        <f>IF(AND(G172&lt;&gt;"LIBSETS_SETTYPE_BATTLEGROUND",G172&lt;&gt;"LIBSETS_SETTYPE_SPECIAL"),IF(AL172&lt;&gt;"",VLOOKUP(AL172,'ESO zone constants'!$D$5:$H$4955,5,FALSE),""),"")</f>
        <v/>
      </c>
      <c r="AN172" s="41"/>
      <c r="AO172" s="41"/>
      <c r="AP172" s="3" t="str">
        <f>IF(AND(G172&lt;&gt;"LIBSETS_SETTYPE_BATTLEGROUND",G172&lt;&gt;"LIBSETS_SETTYPE_SPECIAL"),IF(AQ172&lt;&gt;"",VLOOKUP(AQ172,'ESO zone constants'!$D$5:$H$4955,5,FALSE),""),"")</f>
        <v/>
      </c>
      <c r="AS172" s="41"/>
      <c r="AT172" s="41"/>
      <c r="AU172" s="3" t="str">
        <f>IF(AND(G172&lt;&gt;"LIBSETS_SETTYPE_BATTLEGROUND",G172&lt;&gt;"LIBSETS_SETTYPE_SPECIAL"),IF(AV172&lt;&gt;"",VLOOKUP(AV172,'ESO zone constants'!$D$5:$H$4955,5,FALSE),""),"")</f>
        <v/>
      </c>
      <c r="AX172" s="41"/>
      <c r="AY172" s="41"/>
      <c r="AZ172" s="79" t="s">
        <v>2659</v>
      </c>
      <c r="BA172" s="79"/>
      <c r="BB172" s="79"/>
      <c r="BC172" s="79"/>
      <c r="BD172" s="21" t="str">
        <f t="shared" si="18"/>
        <v>[205] = {wayshrines={-1,-1,-1,}, dlcId=DLC_BASE_GAME</v>
      </c>
      <c r="BE172" s="21" t="str">
        <f t="shared" si="19"/>
        <v>, zoneIds={584}, veteran=false</v>
      </c>
      <c r="BF172" s="21" t="str">
        <f t="shared" si="17"/>
        <v>, setType=LIBSETS_SETTYPE_DAILYRANDOMDUNGEONANDICREWARD</v>
      </c>
      <c r="BG172" s="21" t="str">
        <f t="shared" si="20"/>
        <v>, isProcSetAllowedInPvP=1, dropMechanic={LIBSETS_DROP_MECHANIC_IMPERIAL_CITY_VAULTS,LIBSETS_DROP_MECHANIC_MAIL_DAILY_RANDOM_DUNGEON_REWARD}, dropMechanicDropLocationNames={['en']={'','By mail','','','','',},['de']={'','Durch Nachricht','','','','',},}</v>
      </c>
      <c r="BH172" s="21" t="str">
        <f t="shared" si="21"/>
        <v>}, --Willpower / Willenskraft   [Imperial City]</v>
      </c>
    </row>
    <row r="173" spans="1:60" x14ac:dyDescent="0.25">
      <c r="A173" s="12">
        <v>206</v>
      </c>
      <c r="B173" t="s">
        <v>999</v>
      </c>
      <c r="C173" t="s">
        <v>1000</v>
      </c>
      <c r="D173" s="3">
        <f t="shared" si="16"/>
        <v>206</v>
      </c>
      <c r="G173" s="8" t="s">
        <v>1474</v>
      </c>
      <c r="I173" t="s">
        <v>91</v>
      </c>
      <c r="J173" t="s">
        <v>91</v>
      </c>
      <c r="K173">
        <v>-1</v>
      </c>
      <c r="L173">
        <v>-1</v>
      </c>
      <c r="M173">
        <v>-1</v>
      </c>
      <c r="P173" s="62">
        <v>584</v>
      </c>
      <c r="Q173" s="3">
        <f>IF(AND(P173&lt;&gt;"",ISNUMBER(P173),NOT(ISNA(P173))),P173,IF(R173&lt;&gt;"",VLOOKUP(R173,'ESO zone constants'!$D$5:$H$10003,5,FALSE),""))</f>
        <v>584</v>
      </c>
      <c r="R173" t="str">
        <f>IF(AND(O173&lt;&gt;"",NOT(ISERROR(O173))),O173,
IF(AND(P173&lt;&gt;"",ISNUMBER(P173),P173&gt;0,NOT(ISNA(P173))),VLOOKUP(P173,'ESO zone constants'!$A$5:$D$10001,4,FALSE),
IF(AND(K173&lt;&gt;"",K173&gt;0,NOT(ISERROR(K173))),VLOOKUP(K173,'ESO dumped WayshrineInfo'!$K$3:$N$9996,4,FALSE),"")))</f>
        <v>Imperial City</v>
      </c>
      <c r="T173" s="19" t="str">
        <f>IF(AND(S173&lt;&gt;"",NOT(ISERROR(S173))),S173,IF(Q173&lt;&gt;"",IF(NOT(ISERROR(VLOOKUP(Q173,'ESO Dungeon constants'!$D$3:$H$9999,5,FALSE))),VLOOKUP(Q173,'ESO Dungeon constants'!$D$3:$I$9999,6,FALSE),VLOOKUP(Q173,'ESO zone constants'!$H$3:$K$9989,4,FALSE)),""))</f>
        <v>DLC_BASE_GAME</v>
      </c>
      <c r="U173" s="3" t="str">
        <f>IF(T173&lt;&gt;"",VLOOKUP(T173,'LibSets constants'!$B$4:$C$1012,2,FALSE),"")</f>
        <v>Included in base game</v>
      </c>
      <c r="V173" s="33" t="s">
        <v>1576</v>
      </c>
      <c r="Y173" s="62"/>
      <c r="Z173" s="3" t="str">
        <f>IF(AND(G173&lt;&gt;"LIBSETS_SETTYPE_BATTLEGROUND",G173&lt;&gt;"LIBSETS_SETTYPE_SPECIAL"),
IF(AND(Y173&lt;&gt;"",ISNUMBER(Y173),NOT(ISNA(Y173))),Y173,
   IF(AND(L173&lt;&gt;"",ISNUMBER(L173),L173&gt;0,NOT(ISNA(L173))),VLOOKUP(L173,'ESO dumped WayshrineInfo'!$K$3:$L$9996,2,FALSE),"")
),"")</f>
        <v/>
      </c>
      <c r="AA173" t="str">
        <f>IF(AND(Z173&lt;&gt;"",ISNUMBER(Z173),NOT(ISNA(Z173))),VLOOKUP(Z173,'ESO zone constants'!$A$5:$D$10001,4,FALSE),"")</f>
        <v/>
      </c>
      <c r="AB173" s="33" t="s">
        <v>1573</v>
      </c>
      <c r="AC173" s="3" t="s">
        <v>3337</v>
      </c>
      <c r="AD173" s="3" t="s">
        <v>3338</v>
      </c>
      <c r="AE173" s="41"/>
      <c r="AF173" s="3" t="str">
        <f>IF(AND(G173&lt;&gt;"LIBSETS_SETTYPE_BATTLEGROUND",G173&lt;&gt;"LIBSETS_SETTYPE_SPECIAL"),
IF(AND(AE173&lt;&gt;"",ISNUMBER(AE173),NOT(ISNA(AE173))),AE173,
   IF(AND(M173&lt;&gt;"",ISNUMBER(M173),M173&gt;0,NOT(ISNA(M173))),VLOOKUP(M173,'ESO dumped WayshrineInfo'!$K$3:$L$9996,2,FALSE),"")
),"")</f>
        <v/>
      </c>
      <c r="AG173" t="str">
        <f>IF(AND(AF173&lt;&gt;"",ISNUMBER(AF173),NOT(ISNA(AF173))),VLOOKUP(AF173,'ESO zone constants'!$A$5:$D$10001,4,FALSE),"")</f>
        <v/>
      </c>
      <c r="AH173" s="42"/>
      <c r="AI173" s="41"/>
      <c r="AJ173" s="41"/>
      <c r="AK173" s="3" t="str">
        <f>IF(AND(G173&lt;&gt;"LIBSETS_SETTYPE_BATTLEGROUND",G173&lt;&gt;"LIBSETS_SETTYPE_SPECIAL"),IF(AL173&lt;&gt;"",VLOOKUP(AL173,'ESO zone constants'!$D$5:$H$4955,5,FALSE),""),"")</f>
        <v/>
      </c>
      <c r="AN173" s="41"/>
      <c r="AO173" s="41"/>
      <c r="AP173" s="3" t="str">
        <f>IF(AND(G173&lt;&gt;"LIBSETS_SETTYPE_BATTLEGROUND",G173&lt;&gt;"LIBSETS_SETTYPE_SPECIAL"),IF(AQ173&lt;&gt;"",VLOOKUP(AQ173,'ESO zone constants'!$D$5:$H$4955,5,FALSE),""),"")</f>
        <v/>
      </c>
      <c r="AS173" s="41"/>
      <c r="AT173" s="41"/>
      <c r="AU173" s="3" t="str">
        <f>IF(AND(G173&lt;&gt;"LIBSETS_SETTYPE_BATTLEGROUND",G173&lt;&gt;"LIBSETS_SETTYPE_SPECIAL"),IF(AV173&lt;&gt;"",VLOOKUP(AV173,'ESO zone constants'!$D$5:$H$4955,5,FALSE),""),"")</f>
        <v/>
      </c>
      <c r="AX173" s="41"/>
      <c r="AY173" s="41"/>
      <c r="AZ173" s="79" t="s">
        <v>2659</v>
      </c>
      <c r="BA173" s="79"/>
      <c r="BB173" s="79"/>
      <c r="BC173" s="79"/>
      <c r="BD173" s="21" t="str">
        <f t="shared" si="18"/>
        <v>[206] = {wayshrines={-1,-1,-1,}, dlcId=DLC_BASE_GAME</v>
      </c>
      <c r="BE173" s="21" t="str">
        <f t="shared" si="19"/>
        <v>, zoneIds={584}, veteran=false</v>
      </c>
      <c r="BF173" s="21" t="str">
        <f t="shared" si="17"/>
        <v>, setType=LIBSETS_SETTYPE_DAILYRANDOMDUNGEONANDICREWARD</v>
      </c>
      <c r="BG173" s="21" t="str">
        <f t="shared" si="20"/>
        <v>, isProcSetAllowedInPvP=1, dropMechanic={LIBSETS_DROP_MECHANIC_IMPERIAL_CITY_VAULTS,LIBSETS_DROP_MECHANIC_MAIL_DAILY_RANDOM_DUNGEON_REWARD}, dropMechanicDropLocationNames={['en']={'','By mail','','','','',},['de']={'','Durch Nachricht','','','','',},}</v>
      </c>
      <c r="BH173" s="21" t="str">
        <f t="shared" si="21"/>
        <v>}, --Agility / Agilität   [Imperial City]</v>
      </c>
    </row>
    <row r="174" spans="1:60" x14ac:dyDescent="0.25">
      <c r="A174" s="5">
        <v>207</v>
      </c>
      <c r="B174" t="s">
        <v>1001</v>
      </c>
      <c r="C174" t="s">
        <v>1002</v>
      </c>
      <c r="D174" s="3">
        <f t="shared" si="16"/>
        <v>207</v>
      </c>
      <c r="G174" s="8" t="s">
        <v>1472</v>
      </c>
      <c r="I174" t="s">
        <v>91</v>
      </c>
      <c r="J174" t="s">
        <v>91</v>
      </c>
      <c r="K174">
        <v>241</v>
      </c>
      <c r="L174">
        <v>241</v>
      </c>
      <c r="M174">
        <v>241</v>
      </c>
      <c r="N174">
        <v>6</v>
      </c>
      <c r="Q174" s="3">
        <f>IF(AND(P174&lt;&gt;"",ISNUMBER(P174),NOT(ISNA(P174))),P174,IF(R174&lt;&gt;"",VLOOKUP(R174,'ESO zone constants'!$D$5:$H$10003,5,FALSE),""))</f>
        <v>684</v>
      </c>
      <c r="R174" t="str">
        <f>IF(AND(O174&lt;&gt;"",NOT(ISERROR(O174))),O174,
IF(AND(P174&lt;&gt;"",ISNUMBER(P174),P174&gt;0,NOT(ISNA(P174))),VLOOKUP(P174,'ESO zone constants'!$A$5:$D$10001,4,FALSE),
IF(AND(K174&lt;&gt;"",K174&gt;0,NOT(ISERROR(K174))),VLOOKUP(K174,'ESO dumped WayshrineInfo'!$K$3:$N$9996,4,FALSE),"")))</f>
        <v>Wrothgar</v>
      </c>
      <c r="T174" s="19" t="str">
        <f>IF(AND(S174&lt;&gt;"",NOT(ISERROR(S174))),S174,IF(Q174&lt;&gt;"",IF(NOT(ISERROR(VLOOKUP(Q174,'ESO Dungeon constants'!$D$3:$H$9999,5,FALSE))),VLOOKUP(Q174,'ESO Dungeon constants'!$D$3:$I$9999,6,FALSE),VLOOKUP(Q174,'ESO zone constants'!$H$3:$K$9989,4,FALSE)),""))</f>
        <v>DLC_ORSINIUM</v>
      </c>
      <c r="U174" s="3" t="str">
        <f>IF(T174&lt;&gt;"",VLOOKUP(T174,'LibSets constants'!$B$4:$C$1012,2,FALSE),"")</f>
        <v>Orsinium</v>
      </c>
      <c r="V174" s="33" t="s">
        <v>3335</v>
      </c>
      <c r="Y174" s="62"/>
      <c r="Z174" s="3">
        <f>IF(AND(G174&lt;&gt;"LIBSETS_SETTYPE_BATTLEGROUND",G174&lt;&gt;"LIBSETS_SETTYPE_SPECIAL"),
IF(AND(Y174&lt;&gt;"",ISNUMBER(Y174),NOT(ISNA(Y174))),Y174,
   IF(AND(L174&lt;&gt;"",ISNUMBER(L174),L174&gt;0,NOT(ISNA(L174))),VLOOKUP(L174,'ESO dumped WayshrineInfo'!$K$3:$L$9996,2,FALSE),"")
),"")</f>
        <v>684</v>
      </c>
      <c r="AA174" t="str">
        <f>IF(AND(Z174&lt;&gt;"",ISNUMBER(Z174),NOT(ISNA(Z174))),VLOOKUP(Z174,'ESO zone constants'!$A$5:$D$10001,4,FALSE),"")</f>
        <v>Wrothgar</v>
      </c>
      <c r="AB174" s="33" t="s">
        <v>3335</v>
      </c>
      <c r="AC174" s="41"/>
      <c r="AD174" s="41"/>
      <c r="AE174" s="41"/>
      <c r="AF174" s="3">
        <f>IF(AND(G174&lt;&gt;"LIBSETS_SETTYPE_BATTLEGROUND",G174&lt;&gt;"LIBSETS_SETTYPE_SPECIAL"),
IF(AND(AE174&lt;&gt;"",ISNUMBER(AE174),NOT(ISNA(AE174))),AE174,
   IF(AND(M174&lt;&gt;"",ISNUMBER(M174),M174&gt;0,NOT(ISNA(M174))),VLOOKUP(M174,'ESO dumped WayshrineInfo'!$K$3:$L$9996,2,FALSE),"")
),"")</f>
        <v>684</v>
      </c>
      <c r="AG174" t="str">
        <f>IF(AND(AF174&lt;&gt;"",ISNUMBER(AF174),NOT(ISNA(AF174))),VLOOKUP(AF174,'ESO zone constants'!$A$5:$D$10001,4,FALSE),"")</f>
        <v>Wrothgar</v>
      </c>
      <c r="AH174" s="42"/>
      <c r="AI174" s="41"/>
      <c r="AJ174" s="41"/>
      <c r="AK174" s="3" t="str">
        <f>IF(AND(G174&lt;&gt;"LIBSETS_SETTYPE_BATTLEGROUND",G174&lt;&gt;"LIBSETS_SETTYPE_SPECIAL"),IF(AL174&lt;&gt;"",VLOOKUP(AL174,'ESO zone constants'!$D$5:$H$4955,5,FALSE),""),"")</f>
        <v/>
      </c>
      <c r="AN174" s="41"/>
      <c r="AO174" s="41"/>
      <c r="AP174" s="3" t="str">
        <f>IF(AND(G174&lt;&gt;"LIBSETS_SETTYPE_BATTLEGROUND",G174&lt;&gt;"LIBSETS_SETTYPE_SPECIAL"),IF(AQ174&lt;&gt;"",VLOOKUP(AQ174,'ESO zone constants'!$D$5:$H$4955,5,FALSE),""),"")</f>
        <v/>
      </c>
      <c r="AS174" s="41"/>
      <c r="AT174" s="41"/>
      <c r="AU174" s="3" t="str">
        <f>IF(AND(G174&lt;&gt;"LIBSETS_SETTYPE_BATTLEGROUND",G174&lt;&gt;"LIBSETS_SETTYPE_SPECIAL"),IF(AV174&lt;&gt;"",VLOOKUP(AV174,'ESO zone constants'!$D$5:$H$4955,5,FALSE),""),"")</f>
        <v/>
      </c>
      <c r="AX174" s="41"/>
      <c r="AY174" s="41"/>
      <c r="AZ174" s="79" t="s">
        <v>2659</v>
      </c>
      <c r="BA174" s="79"/>
      <c r="BB174" s="79"/>
      <c r="BC174" s="79"/>
      <c r="BD174" s="21" t="str">
        <f t="shared" si="18"/>
        <v>[207] = {wayshrines={241,241,241,}, traitsNeeded=6, dlcId=DLC_ORSINIUM</v>
      </c>
      <c r="BE174" s="21" t="str">
        <f t="shared" si="19"/>
        <v>, zoneIds={684,684,684}, veteran=false</v>
      </c>
      <c r="BF174" s="21" t="str">
        <f t="shared" si="17"/>
        <v>, setType=LIBSETS_SETTYPE_CRAFTED</v>
      </c>
      <c r="BG174" s="21" t="str">
        <f t="shared" si="20"/>
        <v>, isProcSetAllowedInPvP=1, dropMechanic={LIBSETS_DROP_MECHANIC_CRAFTED,LIBSETS_DROP_MECHANIC_CRAFTED}</v>
      </c>
      <c r="BH174" s="21" t="str">
        <f t="shared" si="21"/>
        <v>}, --Law of Julianos / Gesetz von Julianos   [Wrothgar, Wrothgar, Wrothgar]</v>
      </c>
    </row>
    <row r="175" spans="1:60" x14ac:dyDescent="0.25">
      <c r="A175" s="5">
        <v>208</v>
      </c>
      <c r="B175" t="s">
        <v>1003</v>
      </c>
      <c r="C175" t="s">
        <v>1004</v>
      </c>
      <c r="D175" s="3">
        <f t="shared" si="16"/>
        <v>208</v>
      </c>
      <c r="G175" s="8" t="s">
        <v>1472</v>
      </c>
      <c r="I175" t="s">
        <v>91</v>
      </c>
      <c r="J175" t="s">
        <v>91</v>
      </c>
      <c r="K175">
        <v>237</v>
      </c>
      <c r="L175">
        <v>237</v>
      </c>
      <c r="M175">
        <v>237</v>
      </c>
      <c r="N175">
        <v>3</v>
      </c>
      <c r="Q175" s="3">
        <f>IF(AND(P175&lt;&gt;"",ISNUMBER(P175),NOT(ISNA(P175))),P175,IF(R175&lt;&gt;"",VLOOKUP(R175,'ESO zone constants'!$D$5:$H$10003,5,FALSE),""))</f>
        <v>684</v>
      </c>
      <c r="R175" t="str">
        <f>IF(AND(O175&lt;&gt;"",NOT(ISERROR(O175))),O175,
IF(AND(P175&lt;&gt;"",ISNUMBER(P175),P175&gt;0,NOT(ISNA(P175))),VLOOKUP(P175,'ESO zone constants'!$A$5:$D$10001,4,FALSE),
IF(AND(K175&lt;&gt;"",K175&gt;0,NOT(ISERROR(K175))),VLOOKUP(K175,'ESO dumped WayshrineInfo'!$K$3:$N$9996,4,FALSE),"")))</f>
        <v>Wrothgar</v>
      </c>
      <c r="T175" s="19" t="str">
        <f>IF(AND(S175&lt;&gt;"",NOT(ISERROR(S175))),S175,IF(Q175&lt;&gt;"",IF(NOT(ISERROR(VLOOKUP(Q175,'ESO Dungeon constants'!$D$3:$H$9999,5,FALSE))),VLOOKUP(Q175,'ESO Dungeon constants'!$D$3:$I$9999,6,FALSE),VLOOKUP(Q175,'ESO zone constants'!$H$3:$K$9989,4,FALSE)),""))</f>
        <v>DLC_ORSINIUM</v>
      </c>
      <c r="U175" s="3" t="str">
        <f>IF(T175&lt;&gt;"",VLOOKUP(T175,'LibSets constants'!$B$4:$C$1012,2,FALSE),"")</f>
        <v>Orsinium</v>
      </c>
      <c r="V175" s="33" t="s">
        <v>3335</v>
      </c>
      <c r="Y175" s="62"/>
      <c r="Z175" s="3">
        <f>IF(AND(G175&lt;&gt;"LIBSETS_SETTYPE_BATTLEGROUND",G175&lt;&gt;"LIBSETS_SETTYPE_SPECIAL"),
IF(AND(Y175&lt;&gt;"",ISNUMBER(Y175),NOT(ISNA(Y175))),Y175,
   IF(AND(L175&lt;&gt;"",ISNUMBER(L175),L175&gt;0,NOT(ISNA(L175))),VLOOKUP(L175,'ESO dumped WayshrineInfo'!$K$3:$L$9996,2,FALSE),"")
),"")</f>
        <v>684</v>
      </c>
      <c r="AA175" t="str">
        <f>IF(AND(Z175&lt;&gt;"",ISNUMBER(Z175),NOT(ISNA(Z175))),VLOOKUP(Z175,'ESO zone constants'!$A$5:$D$10001,4,FALSE),"")</f>
        <v>Wrothgar</v>
      </c>
      <c r="AB175" s="33" t="s">
        <v>3335</v>
      </c>
      <c r="AC175" s="41"/>
      <c r="AD175" s="41"/>
      <c r="AE175" s="41"/>
      <c r="AF175" s="3">
        <f>IF(AND(G175&lt;&gt;"LIBSETS_SETTYPE_BATTLEGROUND",G175&lt;&gt;"LIBSETS_SETTYPE_SPECIAL"),
IF(AND(AE175&lt;&gt;"",ISNUMBER(AE175),NOT(ISNA(AE175))),AE175,
   IF(AND(M175&lt;&gt;"",ISNUMBER(M175),M175&gt;0,NOT(ISNA(M175))),VLOOKUP(M175,'ESO dumped WayshrineInfo'!$K$3:$L$9996,2,FALSE),"")
),"")</f>
        <v>684</v>
      </c>
      <c r="AG175" t="str">
        <f>IF(AND(AF175&lt;&gt;"",ISNUMBER(AF175),NOT(ISNA(AF175))),VLOOKUP(AF175,'ESO zone constants'!$A$5:$D$10001,4,FALSE),"")</f>
        <v>Wrothgar</v>
      </c>
      <c r="AH175" s="42"/>
      <c r="AI175" s="41"/>
      <c r="AJ175" s="41"/>
      <c r="AK175" s="3" t="str">
        <f>IF(AND(G175&lt;&gt;"LIBSETS_SETTYPE_BATTLEGROUND",G175&lt;&gt;"LIBSETS_SETTYPE_SPECIAL"),IF(AL175&lt;&gt;"",VLOOKUP(AL175,'ESO zone constants'!$D$5:$H$4955,5,FALSE),""),"")</f>
        <v/>
      </c>
      <c r="AN175" s="41"/>
      <c r="AO175" s="41"/>
      <c r="AP175" s="3" t="str">
        <f>IF(AND(G175&lt;&gt;"LIBSETS_SETTYPE_BATTLEGROUND",G175&lt;&gt;"LIBSETS_SETTYPE_SPECIAL"),IF(AQ175&lt;&gt;"",VLOOKUP(AQ175,'ESO zone constants'!$D$5:$H$4955,5,FALSE),""),"")</f>
        <v/>
      </c>
      <c r="AS175" s="41"/>
      <c r="AT175" s="41"/>
      <c r="AU175" s="3" t="str">
        <f>IF(AND(G175&lt;&gt;"LIBSETS_SETTYPE_BATTLEGROUND",G175&lt;&gt;"LIBSETS_SETTYPE_SPECIAL"),IF(AV175&lt;&gt;"",VLOOKUP(AV175,'ESO zone constants'!$D$5:$H$4955,5,FALSE),""),"")</f>
        <v/>
      </c>
      <c r="AX175" s="41"/>
      <c r="AY175" s="41"/>
      <c r="AZ175" s="79" t="s">
        <v>2659</v>
      </c>
      <c r="BA175" s="79"/>
      <c r="BB175" s="79"/>
      <c r="BC175" s="79"/>
      <c r="BD175" s="21" t="str">
        <f t="shared" si="18"/>
        <v>[208] = {wayshrines={237,237,237,}, traitsNeeded=3, dlcId=DLC_ORSINIUM</v>
      </c>
      <c r="BE175" s="21" t="str">
        <f t="shared" si="19"/>
        <v>, zoneIds={684,684,684}, veteran=false</v>
      </c>
      <c r="BF175" s="21" t="str">
        <f t="shared" si="17"/>
        <v>, setType=LIBSETS_SETTYPE_CRAFTED</v>
      </c>
      <c r="BG175" s="21" t="str">
        <f t="shared" si="20"/>
        <v>, isProcSetAllowedInPvP=1, dropMechanic={LIBSETS_DROP_MECHANIC_CRAFTED,LIBSETS_DROP_MECHANIC_CRAFTED}</v>
      </c>
      <c r="BH175" s="21" t="str">
        <f t="shared" si="21"/>
        <v>}, --Trial by Fire / Feuertaufe   [Wrothgar, Wrothgar, Wrothgar]</v>
      </c>
    </row>
    <row r="176" spans="1:60" s="14" customFormat="1" x14ac:dyDescent="0.25">
      <c r="A176" s="24">
        <v>209</v>
      </c>
      <c r="B176" s="14" t="s">
        <v>1005</v>
      </c>
      <c r="C176" t="s">
        <v>1005</v>
      </c>
      <c r="D176" s="25">
        <f t="shared" si="16"/>
        <v>209</v>
      </c>
      <c r="E176" s="91" t="s">
        <v>1462</v>
      </c>
      <c r="F176" s="14" t="s">
        <v>1462</v>
      </c>
      <c r="G176" s="27" t="s">
        <v>1472</v>
      </c>
      <c r="I176" s="14" t="s">
        <v>91</v>
      </c>
      <c r="J176" s="14" t="s">
        <v>91</v>
      </c>
      <c r="K176" s="14">
        <v>-1</v>
      </c>
      <c r="L176" s="14">
        <v>-1</v>
      </c>
      <c r="M176" s="14">
        <v>-1</v>
      </c>
      <c r="N176" s="14">
        <v>0</v>
      </c>
      <c r="O176" s="62"/>
      <c r="P176" s="62"/>
      <c r="Q176" s="3" t="str">
        <f>IF(AND(P176&lt;&gt;"",ISNUMBER(P176),NOT(ISNA(P176))),P176,IF(R176&lt;&gt;"",VLOOKUP(R176,'ESO zone constants'!$D$5:$H$10003,5,FALSE),""))</f>
        <v/>
      </c>
      <c r="R176" t="str">
        <f>IF(AND(O176&lt;&gt;"",NOT(ISERROR(O176))),O176,
IF(AND(P176&lt;&gt;"",ISNUMBER(P176),P176&gt;0,NOT(ISNA(P176))),VLOOKUP(P176,'ESO zone constants'!$A$5:$D$10001,4,FALSE),
IF(AND(K176&lt;&gt;"",K176&gt;0,NOT(ISERROR(K176))),VLOOKUP(K176,'ESO dumped WayshrineInfo'!$K$3:$N$9996,4,FALSE),"")))</f>
        <v/>
      </c>
      <c r="S176" s="62"/>
      <c r="T176" s="19" t="str">
        <f>IF(AND(S176&lt;&gt;"",NOT(ISERROR(S176))),S176,IF(Q176&lt;&gt;"",IF(NOT(ISERROR(VLOOKUP(Q176,'ESO Dungeon constants'!$D$3:$H$9999,5,FALSE))),VLOOKUP(Q176,'ESO Dungeon constants'!$D$3:$I$9999,6,FALSE),VLOOKUP(Q176,'ESO zone constants'!$H$3:$K$9989,4,FALSE)),""))</f>
        <v/>
      </c>
      <c r="U176" s="3" t="str">
        <f>IF(T176&lt;&gt;"",VLOOKUP(T176,'LibSets constants'!$B$4:$C$1012,2,FALSE),"")</f>
        <v/>
      </c>
      <c r="V176" s="33"/>
      <c r="W176" s="3"/>
      <c r="X176" s="3"/>
      <c r="Y176" s="62"/>
      <c r="Z176" s="3" t="str">
        <f>IF(AND(G176&lt;&gt;"LIBSETS_SETTYPE_BATTLEGROUND",G176&lt;&gt;"LIBSETS_SETTYPE_SPECIAL"),
IF(AND(Y176&lt;&gt;"",ISNUMBER(Y176),NOT(ISNA(Y176))),Y176,
   IF(AND(L176&lt;&gt;"",ISNUMBER(L176),L176&gt;0,NOT(ISNA(L176))),VLOOKUP(L176,'ESO dumped WayshrineInfo'!$K$3:$L$9996,2,FALSE),"")
),"")</f>
        <v/>
      </c>
      <c r="AA176" t="str">
        <f>IF(AND(Z176&lt;&gt;"",ISNUMBER(Z176),NOT(ISNA(Z176))),VLOOKUP(Z176,'ESO zone constants'!$A$5:$D$10001,4,FALSE),"")</f>
        <v/>
      </c>
      <c r="AB176" s="33"/>
      <c r="AC176" s="41"/>
      <c r="AD176" s="41"/>
      <c r="AE176" s="41"/>
      <c r="AF176" s="3" t="str">
        <f>IF(AND(G176&lt;&gt;"LIBSETS_SETTYPE_BATTLEGROUND",G176&lt;&gt;"LIBSETS_SETTYPE_SPECIAL"),
IF(AND(AE176&lt;&gt;"",ISNUMBER(AE176),NOT(ISNA(AE176))),AE176,
   IF(AND(M176&lt;&gt;"",ISNUMBER(M176),M176&gt;0,NOT(ISNA(M176))),VLOOKUP(M176,'ESO dumped WayshrineInfo'!$K$3:$L$9996,2,FALSE),"")
),"")</f>
        <v/>
      </c>
      <c r="AG176" t="str">
        <f>IF(AND(AF176&lt;&gt;"",ISNUMBER(AF176),NOT(ISNA(AF176))),VLOOKUP(AF176,'ESO zone constants'!$A$5:$D$10001,4,FALSE),"")</f>
        <v/>
      </c>
      <c r="AH176" s="42"/>
      <c r="AI176" s="41"/>
      <c r="AJ176" s="41"/>
      <c r="AK176" s="3" t="str">
        <f>IF(AND(G176&lt;&gt;"LIBSETS_SETTYPE_BATTLEGROUND",G176&lt;&gt;"LIBSETS_SETTYPE_SPECIAL"),IF(AL176&lt;&gt;"",VLOOKUP(AL176,'ESO zone constants'!$D$5:$H$4955,5,FALSE),""),"")</f>
        <v/>
      </c>
      <c r="AL176"/>
      <c r="AM176" s="33"/>
      <c r="AN176" s="41"/>
      <c r="AO176" s="41"/>
      <c r="AP176" s="3" t="str">
        <f>IF(AND(G176&lt;&gt;"LIBSETS_SETTYPE_BATTLEGROUND",G176&lt;&gt;"LIBSETS_SETTYPE_SPECIAL"),IF(AQ176&lt;&gt;"",VLOOKUP(AQ176,'ESO zone constants'!$D$5:$H$4955,5,FALSE),""),"")</f>
        <v/>
      </c>
      <c r="AR176" s="33"/>
      <c r="AS176" s="41"/>
      <c r="AT176" s="41"/>
      <c r="AU176" s="3" t="str">
        <f>IF(AND(G176&lt;&gt;"LIBSETS_SETTYPE_BATTLEGROUND",G176&lt;&gt;"LIBSETS_SETTYPE_SPECIAL"),IF(AV176&lt;&gt;"",VLOOKUP(AV176,'ESO zone constants'!$D$5:$H$4955,5,FALSE),""),"")</f>
        <v/>
      </c>
      <c r="AW176" s="33"/>
      <c r="AX176" s="41"/>
      <c r="AY176" s="41"/>
      <c r="AZ176" s="79" t="s">
        <v>2658</v>
      </c>
      <c r="BA176" s="79"/>
      <c r="BB176" s="79"/>
      <c r="BC176" s="79"/>
      <c r="BD176" s="21" t="str">
        <f t="shared" si="18"/>
        <v/>
      </c>
      <c r="BE176" s="21" t="str">
        <f t="shared" si="19"/>
        <v/>
      </c>
      <c r="BF176" s="21" t="str">
        <f t="shared" si="17"/>
        <v/>
      </c>
      <c r="BG176" s="21" t="str">
        <f t="shared" si="20"/>
        <v/>
      </c>
      <c r="BH176" s="21" t="str">
        <f t="shared" si="21"/>
        <v/>
      </c>
    </row>
    <row r="177" spans="1:60" x14ac:dyDescent="0.25">
      <c r="A177" s="12">
        <v>210</v>
      </c>
      <c r="B177" t="s">
        <v>1006</v>
      </c>
      <c r="C177" t="s">
        <v>1007</v>
      </c>
      <c r="D177" s="3">
        <f t="shared" si="16"/>
        <v>210</v>
      </c>
      <c r="G177" s="8" t="s">
        <v>1478</v>
      </c>
      <c r="I177" t="s">
        <v>91</v>
      </c>
      <c r="J177" t="s">
        <v>91</v>
      </c>
      <c r="K177">
        <v>244</v>
      </c>
      <c r="L177">
        <v>244</v>
      </c>
      <c r="M177">
        <v>244</v>
      </c>
      <c r="O177" s="62" t="s">
        <v>452</v>
      </c>
      <c r="Q177" s="3">
        <f>IF(AND(P177&lt;&gt;"",ISNUMBER(P177),NOT(ISNA(P177))),P177,IF(R177&lt;&gt;"",VLOOKUP(R177,'ESO zone constants'!$D$5:$H$10003,5,FALSE),""))</f>
        <v>684</v>
      </c>
      <c r="R177" t="str">
        <f>IF(AND(O177&lt;&gt;"",NOT(ISERROR(O177))),O177,
IF(AND(P177&lt;&gt;"",ISNUMBER(P177),P177&gt;0,NOT(ISNA(P177))),VLOOKUP(P177,'ESO zone constants'!$A$5:$D$10001,4,FALSE),
IF(AND(K177&lt;&gt;"",K177&gt;0,NOT(ISERROR(K177))),VLOOKUP(K177,'ESO dumped WayshrineInfo'!$K$3:$N$9996,4,FALSE),"")))</f>
        <v>Wrothgar</v>
      </c>
      <c r="T177" s="19" t="str">
        <f>IF(AND(S177&lt;&gt;"",NOT(ISERROR(S177))),S177,IF(Q177&lt;&gt;"",IF(NOT(ISERROR(VLOOKUP(Q177,'ESO Dungeon constants'!$D$3:$H$9999,5,FALSE))),VLOOKUP(Q177,'ESO Dungeon constants'!$D$3:$I$9999,6,FALSE),VLOOKUP(Q177,'ESO zone constants'!$H$3:$K$9989,4,FALSE)),""))</f>
        <v>DLC_ORSINIUM</v>
      </c>
      <c r="U177" s="3" t="str">
        <f>IF(T177&lt;&gt;"",VLOOKUP(T177,'LibSets constants'!$B$4:$C$1012,2,FALSE),"")</f>
        <v>Orsinium</v>
      </c>
      <c r="V177" s="33" t="s">
        <v>1556</v>
      </c>
      <c r="Y177" s="62"/>
      <c r="Z177" s="3">
        <f>IF(AND(G177&lt;&gt;"LIBSETS_SETTYPE_BATTLEGROUND",G177&lt;&gt;"LIBSETS_SETTYPE_SPECIAL"),
IF(AND(Y177&lt;&gt;"",ISNUMBER(Y177),NOT(ISNA(Y177))),Y177,
   IF(AND(L177&lt;&gt;"",ISNUMBER(L177),L177&gt;0,NOT(ISNA(L177))),VLOOKUP(L177,'ESO dumped WayshrineInfo'!$K$3:$L$9996,2,FALSE),"")
),"")</f>
        <v>684</v>
      </c>
      <c r="AA177" t="str">
        <f>IF(AND(Z177&lt;&gt;"",ISNUMBER(Z177),NOT(ISNA(Z177))),VLOOKUP(Z177,'ESO zone constants'!$A$5:$D$10001,4,FALSE),"")</f>
        <v>Wrothgar</v>
      </c>
      <c r="AB177" s="33" t="s">
        <v>1557</v>
      </c>
      <c r="AC177" s="41"/>
      <c r="AD177" s="41"/>
      <c r="AE177" s="41"/>
      <c r="AF177" s="3">
        <f>IF(AND(G177&lt;&gt;"LIBSETS_SETTYPE_BATTLEGROUND",G177&lt;&gt;"LIBSETS_SETTYPE_SPECIAL"),
IF(AND(AE177&lt;&gt;"",ISNUMBER(AE177),NOT(ISNA(AE177))),AE177,
   IF(AND(M177&lt;&gt;"",ISNUMBER(M177),M177&gt;0,NOT(ISNA(M177))),VLOOKUP(M177,'ESO dumped WayshrineInfo'!$K$3:$L$9996,2,FALSE),"")
),"")</f>
        <v>684</v>
      </c>
      <c r="AG177" t="str">
        <f>IF(AND(AF177&lt;&gt;"",ISNUMBER(AF177),NOT(ISNA(AF177))),VLOOKUP(AF177,'ESO zone constants'!$A$5:$D$10001,4,FALSE),"")</f>
        <v>Wrothgar</v>
      </c>
      <c r="AH177" s="42" t="s">
        <v>1558</v>
      </c>
      <c r="AI177" s="41"/>
      <c r="AJ177" s="41"/>
      <c r="AK177" s="3">
        <f>IF(AND(G177&lt;&gt;"LIBSETS_SETTYPE_BATTLEGROUND",G177&lt;&gt;"LIBSETS_SETTYPE_SPECIAL"),IF(AL177&lt;&gt;"",VLOOKUP(AL177,'ESO zone constants'!$D$5:$H$4955,5,FALSE),""),"")</f>
        <v>684</v>
      </c>
      <c r="AL177" t="s">
        <v>452</v>
      </c>
      <c r="AM177" s="33" t="s">
        <v>1559</v>
      </c>
      <c r="AN177" s="41"/>
      <c r="AO177" s="41"/>
      <c r="AP177" s="3" t="str">
        <f>IF(AND(G177&lt;&gt;"LIBSETS_SETTYPE_BATTLEGROUND",G177&lt;&gt;"LIBSETS_SETTYPE_SPECIAL"),IF(AQ177&lt;&gt;"",VLOOKUP(AQ177,'ESO zone constants'!$D$5:$H$4955,5,FALSE),""),"")</f>
        <v/>
      </c>
      <c r="AS177" s="41"/>
      <c r="AT177" s="41"/>
      <c r="AU177" s="3" t="str">
        <f>IF(AND(G177&lt;&gt;"LIBSETS_SETTYPE_BATTLEGROUND",G177&lt;&gt;"LIBSETS_SETTYPE_SPECIAL"),IF(AV177&lt;&gt;"",VLOOKUP(AV177,'ESO zone constants'!$D$5:$H$4955,5,FALSE),""),"")</f>
        <v/>
      </c>
      <c r="AX177" s="41"/>
      <c r="AY177" s="41"/>
      <c r="AZ177" s="79" t="s">
        <v>2659</v>
      </c>
      <c r="BA177" s="79"/>
      <c r="BB177" s="79"/>
      <c r="BC177" s="79"/>
      <c r="BD177" s="21" t="str">
        <f t="shared" si="18"/>
        <v>[210] = {wayshrines={244,244,244,}, dlcId=DLC_ORSINIUM</v>
      </c>
      <c r="BE177" s="21" t="str">
        <f t="shared" si="19"/>
        <v>, zoneIds={684,684,684,684}, veteran=false</v>
      </c>
      <c r="BF177" s="21" t="str">
        <f t="shared" si="17"/>
        <v>, setType=LIBSETS_SETTYPE_OVERLAND</v>
      </c>
      <c r="BG177" s="21" t="str">
        <f t="shared" si="20"/>
        <v>, isProcSetAllowedInPvP=1, dropMechanic={LIBSETS_DROP_MECHANIC_OVERLAND_BOSS_DELVE,LIBSETS_DROP_MECHANIC_OVERLAND_WORLDBOSS,LIBSETS_DROP_MECHANIC_OVERLAND_BOSS_PUBLIC_DUNGEON,LIBSETS_DROP_MECHANIC_OVERLAND_CHEST}</v>
      </c>
      <c r="BH177" s="21" t="str">
        <f t="shared" si="21"/>
        <v>}, --Mark of the Pariah / Zeichen des Ausgestoßenen   [Wrothgar, Wrothgar, Wrothgar, Wrothgar]</v>
      </c>
    </row>
    <row r="178" spans="1:60" x14ac:dyDescent="0.25">
      <c r="A178" s="12">
        <v>211</v>
      </c>
      <c r="B178" t="s">
        <v>1008</v>
      </c>
      <c r="C178" t="s">
        <v>1008</v>
      </c>
      <c r="D178" s="3">
        <f t="shared" si="16"/>
        <v>211</v>
      </c>
      <c r="G178" s="8" t="s">
        <v>1470</v>
      </c>
      <c r="I178" t="s">
        <v>91</v>
      </c>
      <c r="J178" t="s">
        <v>91</v>
      </c>
      <c r="K178">
        <v>249</v>
      </c>
      <c r="L178">
        <v>249</v>
      </c>
      <c r="M178">
        <v>249</v>
      </c>
      <c r="O178" s="62" t="s">
        <v>451</v>
      </c>
      <c r="Q178" s="3">
        <f>IF(AND(P178&lt;&gt;"",ISNUMBER(P178),NOT(ISNA(P178))),P178,IF(R178&lt;&gt;"",VLOOKUP(R178,'ESO zone constants'!$D$5:$H$10003,5,FALSE),""))</f>
        <v>677</v>
      </c>
      <c r="R178" t="str">
        <f>IF(AND(O178&lt;&gt;"",NOT(ISERROR(O178))),O178,
IF(AND(P178&lt;&gt;"",ISNUMBER(P178),P178&gt;0,NOT(ISNA(P178))),VLOOKUP(P178,'ESO zone constants'!$A$5:$D$10001,4,FALSE),
IF(AND(K178&lt;&gt;"",K178&gt;0,NOT(ISERROR(K178))),VLOOKUP(K178,'ESO dumped WayshrineInfo'!$K$3:$N$9996,4,FALSE),"")))</f>
        <v>Maelstrom Arena</v>
      </c>
      <c r="T178" s="19" t="str">
        <f>IF(AND(S178&lt;&gt;"",NOT(ISERROR(S178))),S178,IF(Q178&lt;&gt;"",IF(NOT(ISERROR(VLOOKUP(Q178,'ESO Dungeon constants'!$D$3:$H$9999,5,FALSE))),VLOOKUP(Q178,'ESO Dungeon constants'!$D$3:$I$9999,6,FALSE),VLOOKUP(Q178,'ESO zone constants'!$H$3:$K$9989,4,FALSE)),""))</f>
        <v>DLC_ORSINIUM</v>
      </c>
      <c r="U178" s="3" t="str">
        <f>IF(T178&lt;&gt;"",VLOOKUP(T178,'LibSets constants'!$B$4:$C$1012,2,FALSE),"")</f>
        <v>Orsinium</v>
      </c>
      <c r="V178" s="33" t="s">
        <v>1552</v>
      </c>
      <c r="Y178" s="62"/>
      <c r="Z178" s="3">
        <f>IF(AND(G178&lt;&gt;"LIBSETS_SETTYPE_BATTLEGROUND",G178&lt;&gt;"LIBSETS_SETTYPE_SPECIAL"),
IF(AND(Y178&lt;&gt;"",ISNUMBER(Y178),NOT(ISNA(Y178))),Y178,
   IF(AND(L178&lt;&gt;"",ISNUMBER(L178),L178&gt;0,NOT(ISNA(L178))),VLOOKUP(L178,'ESO dumped WayshrineInfo'!$K$3:$L$9996,2,FALSE),"")
),"")</f>
        <v>684</v>
      </c>
      <c r="AA178" t="str">
        <f>IF(AND(Z178&lt;&gt;"",ISNUMBER(Z178),NOT(ISNA(Z178))),VLOOKUP(Z178,'ESO zone constants'!$A$5:$D$10001,4,FALSE),"")</f>
        <v>Wrothgar</v>
      </c>
      <c r="AB178" s="33" t="s">
        <v>1552</v>
      </c>
      <c r="AC178" s="41" t="str">
        <f>IF(AB178&lt;&gt;"",IF(AB178&lt;&gt;"LIBSETS_DROP_MECHANIC_MONSTER_NAME",VLOOKUP(AB178,'LibSets constants'!$I$4:$L$1012,3,FALSE),""),"")</f>
        <v>Arena stage chest</v>
      </c>
      <c r="AD178" s="41" t="str">
        <f>IF(AB178&lt;&gt;"",IF(AB178&lt;&gt;"LIBSETS_DROP_MECHANIC_MONSTER_NAME",VLOOKUP(AB178,'LibSets constants'!$I$4:$L$1012,4,FALSE),""),"")</f>
        <v>Arena-Phasen Schatztruhe</v>
      </c>
      <c r="AE178" s="41"/>
      <c r="AF178" s="3">
        <f>IF(AND(G178&lt;&gt;"LIBSETS_SETTYPE_BATTLEGROUND",G178&lt;&gt;"LIBSETS_SETTYPE_SPECIAL"),
IF(AND(AE178&lt;&gt;"",ISNUMBER(AE178),NOT(ISNA(AE178))),AE178,
   IF(AND(M178&lt;&gt;"",ISNUMBER(M178),M178&gt;0,NOT(ISNA(M178))),VLOOKUP(M178,'ESO dumped WayshrineInfo'!$K$3:$L$9996,2,FALSE),"")
),"")</f>
        <v>684</v>
      </c>
      <c r="AG178" t="str">
        <f>IF(AND(AF178&lt;&gt;"",ISNUMBER(AF178),NOT(ISNA(AF178))),VLOOKUP(AF178,'ESO zone constants'!$A$5:$D$10001,4,FALSE),"")</f>
        <v>Wrothgar</v>
      </c>
      <c r="AH178" s="42"/>
      <c r="AI178" s="41"/>
      <c r="AJ178" s="41"/>
      <c r="AK178" s="3" t="str">
        <f>IF(AND(G178&lt;&gt;"LIBSETS_SETTYPE_BATTLEGROUND",G178&lt;&gt;"LIBSETS_SETTYPE_SPECIAL"),IF(AL178&lt;&gt;"",VLOOKUP(AL178,'ESO zone constants'!$D$5:$H$4955,5,FALSE),""),"")</f>
        <v/>
      </c>
      <c r="AN178" s="41"/>
      <c r="AO178" s="41"/>
      <c r="AP178" s="3" t="str">
        <f>IF(AND(G178&lt;&gt;"LIBSETS_SETTYPE_BATTLEGROUND",G178&lt;&gt;"LIBSETS_SETTYPE_SPECIAL"),IF(AQ178&lt;&gt;"",VLOOKUP(AQ178,'ESO zone constants'!$D$5:$H$4955,5,FALSE),""),"")</f>
        <v/>
      </c>
      <c r="AS178" s="41"/>
      <c r="AT178" s="41"/>
      <c r="AU178" s="3" t="str">
        <f>IF(AND(G178&lt;&gt;"LIBSETS_SETTYPE_BATTLEGROUND",G178&lt;&gt;"LIBSETS_SETTYPE_SPECIAL"),IF(AV178&lt;&gt;"",VLOOKUP(AV178,'ESO zone constants'!$D$5:$H$4955,5,FALSE),""),"")</f>
        <v/>
      </c>
      <c r="AX178" s="41"/>
      <c r="AY178" s="41"/>
      <c r="AZ178" s="79" t="s">
        <v>2659</v>
      </c>
      <c r="BA178" s="79"/>
      <c r="BB178" s="79"/>
      <c r="BC178" s="79"/>
      <c r="BD178" s="21" t="str">
        <f t="shared" si="18"/>
        <v>[211] = {wayshrines={249,249,249,}, dlcId=DLC_ORSINIUM</v>
      </c>
      <c r="BE178" s="21" t="str">
        <f t="shared" si="19"/>
        <v>, zoneIds={677,684,684}, veteran=false</v>
      </c>
      <c r="BF178" s="21" t="str">
        <f t="shared" si="17"/>
        <v>, setType=LIBSETS_SETTYPE_ARENA</v>
      </c>
      <c r="BG178" s="21" t="str">
        <f t="shared" si="20"/>
        <v>, isProcSetAllowedInPvP=1, dropMechanic={LIBSETS_DROP_MECHANIC_ARENA_STAGE_CHEST,LIBSETS_DROP_MECHANIC_ARENA_STAGE_CHEST}, dropMechanicDropLocationNames={['en']={'','Arena stage chest','','','','',},['de']={'','Arena-Phasen Schatztruhe','','','','',},}</v>
      </c>
      <c r="BH178" s="21" t="str">
        <f t="shared" si="21"/>
        <v>}, --Permafrost / Permafrost   [Maelstrom Arena, Wrothgar, Wrothgar]</v>
      </c>
    </row>
    <row r="179" spans="1:60" x14ac:dyDescent="0.25">
      <c r="A179" s="12">
        <v>212</v>
      </c>
      <c r="B179" t="s">
        <v>1009</v>
      </c>
      <c r="C179" t="s">
        <v>1010</v>
      </c>
      <c r="D179" s="3">
        <f t="shared" si="16"/>
        <v>212</v>
      </c>
      <c r="E179" s="40"/>
      <c r="G179" s="8" t="s">
        <v>1478</v>
      </c>
      <c r="I179" t="s">
        <v>91</v>
      </c>
      <c r="J179" t="s">
        <v>91</v>
      </c>
      <c r="K179">
        <v>244</v>
      </c>
      <c r="L179">
        <v>244</v>
      </c>
      <c r="M179">
        <v>244</v>
      </c>
      <c r="O179" s="62" t="s">
        <v>452</v>
      </c>
      <c r="Q179" s="3">
        <f>IF(AND(P179&lt;&gt;"",ISNUMBER(P179),NOT(ISNA(P179))),P179,IF(R179&lt;&gt;"",VLOOKUP(R179,'ESO zone constants'!$D$5:$H$10003,5,FALSE),""))</f>
        <v>684</v>
      </c>
      <c r="R179" t="str">
        <f>IF(AND(O179&lt;&gt;"",NOT(ISERROR(O179))),O179,
IF(AND(P179&lt;&gt;"",ISNUMBER(P179),P179&gt;0,NOT(ISNA(P179))),VLOOKUP(P179,'ESO zone constants'!$A$5:$D$10001,4,FALSE),
IF(AND(K179&lt;&gt;"",K179&gt;0,NOT(ISERROR(K179))),VLOOKUP(K179,'ESO dumped WayshrineInfo'!$K$3:$N$9996,4,FALSE),"")))</f>
        <v>Wrothgar</v>
      </c>
      <c r="T179" s="19" t="str">
        <f>IF(AND(S179&lt;&gt;"",NOT(ISERROR(S179))),S179,IF(Q179&lt;&gt;"",IF(NOT(ISERROR(VLOOKUP(Q179,'ESO Dungeon constants'!$D$3:$H$9999,5,FALSE))),VLOOKUP(Q179,'ESO Dungeon constants'!$D$3:$I$9999,6,FALSE),VLOOKUP(Q179,'ESO zone constants'!$H$3:$K$9989,4,FALSE)),""))</f>
        <v>DLC_ORSINIUM</v>
      </c>
      <c r="U179" s="3" t="str">
        <f>IF(T179&lt;&gt;"",VLOOKUP(T179,'LibSets constants'!$B$4:$C$1012,2,FALSE),"")</f>
        <v>Orsinium</v>
      </c>
      <c r="V179" s="33" t="s">
        <v>1556</v>
      </c>
      <c r="Y179" s="62"/>
      <c r="Z179" s="3">
        <f>IF(AND(G179&lt;&gt;"LIBSETS_SETTYPE_BATTLEGROUND",G179&lt;&gt;"LIBSETS_SETTYPE_SPECIAL"),
IF(AND(Y179&lt;&gt;"",ISNUMBER(Y179),NOT(ISNA(Y179))),Y179,
   IF(AND(L179&lt;&gt;"",ISNUMBER(L179),L179&gt;0,NOT(ISNA(L179))),VLOOKUP(L179,'ESO dumped WayshrineInfo'!$K$3:$L$9996,2,FALSE),"")
),"")</f>
        <v>684</v>
      </c>
      <c r="AA179" t="str">
        <f>IF(AND(Z179&lt;&gt;"",ISNUMBER(Z179),NOT(ISNA(Z179))),VLOOKUP(Z179,'ESO zone constants'!$A$5:$D$10001,4,FALSE),"")</f>
        <v>Wrothgar</v>
      </c>
      <c r="AB179" s="33" t="s">
        <v>1557</v>
      </c>
      <c r="AC179" s="41"/>
      <c r="AD179" s="41"/>
      <c r="AE179" s="41"/>
      <c r="AF179" s="3">
        <f>IF(AND(G179&lt;&gt;"LIBSETS_SETTYPE_BATTLEGROUND",G179&lt;&gt;"LIBSETS_SETTYPE_SPECIAL"),
IF(AND(AE179&lt;&gt;"",ISNUMBER(AE179),NOT(ISNA(AE179))),AE179,
   IF(AND(M179&lt;&gt;"",ISNUMBER(M179),M179&gt;0,NOT(ISNA(M179))),VLOOKUP(M179,'ESO dumped WayshrineInfo'!$K$3:$L$9996,2,FALSE),"")
),"")</f>
        <v>684</v>
      </c>
      <c r="AG179" t="str">
        <f>IF(AND(AF179&lt;&gt;"",ISNUMBER(AF179),NOT(ISNA(AF179))),VLOOKUP(AF179,'ESO zone constants'!$A$5:$D$10001,4,FALSE),"")</f>
        <v>Wrothgar</v>
      </c>
      <c r="AH179" s="42" t="s">
        <v>1558</v>
      </c>
      <c r="AI179" s="41"/>
      <c r="AJ179" s="41"/>
      <c r="AK179" s="3">
        <f>IF(AND(G179&lt;&gt;"LIBSETS_SETTYPE_BATTLEGROUND",G179&lt;&gt;"LIBSETS_SETTYPE_SPECIAL"),IF(AL179&lt;&gt;"",VLOOKUP(AL179,'ESO zone constants'!$D$5:$H$4955,5,FALSE),""),"")</f>
        <v>684</v>
      </c>
      <c r="AL179" t="s">
        <v>452</v>
      </c>
      <c r="AM179" s="33" t="s">
        <v>1559</v>
      </c>
      <c r="AN179" s="41"/>
      <c r="AO179" s="41"/>
      <c r="AP179" s="3" t="str">
        <f>IF(AND(G179&lt;&gt;"LIBSETS_SETTYPE_BATTLEGROUND",G179&lt;&gt;"LIBSETS_SETTYPE_SPECIAL"),IF(AQ179&lt;&gt;"",VLOOKUP(AQ179,'ESO zone constants'!$D$5:$H$4955,5,FALSE),""),"")</f>
        <v/>
      </c>
      <c r="AS179" s="41"/>
      <c r="AT179" s="41"/>
      <c r="AU179" s="3" t="str">
        <f>IF(AND(G179&lt;&gt;"LIBSETS_SETTYPE_BATTLEGROUND",G179&lt;&gt;"LIBSETS_SETTYPE_SPECIAL"),IF(AV179&lt;&gt;"",VLOOKUP(AV179,'ESO zone constants'!$D$5:$H$4955,5,FALSE),""),"")</f>
        <v/>
      </c>
      <c r="AX179" s="41"/>
      <c r="AY179" s="41"/>
      <c r="AZ179" s="79" t="s">
        <v>2658</v>
      </c>
      <c r="BA179" s="79"/>
      <c r="BB179" s="79"/>
      <c r="BC179" s="79"/>
      <c r="BD179" s="21" t="str">
        <f t="shared" si="18"/>
        <v>[212] = {wayshrines={244,244,244,}, dlcId=DLC_ORSINIUM</v>
      </c>
      <c r="BE179" s="21" t="str">
        <f t="shared" si="19"/>
        <v>, zoneIds={684,684,684,684}, veteran=false</v>
      </c>
      <c r="BF179" s="21" t="str">
        <f t="shared" si="17"/>
        <v>, setType=LIBSETS_SETTYPE_OVERLAND</v>
      </c>
      <c r="BG179" s="21" t="str">
        <f t="shared" si="20"/>
        <v>, dropMechanic={LIBSETS_DROP_MECHANIC_OVERLAND_BOSS_DELVE,LIBSETS_DROP_MECHANIC_OVERLAND_WORLDBOSS,LIBSETS_DROP_MECHANIC_OVERLAND_BOSS_PUBLIC_DUNGEON,LIBSETS_DROP_MECHANIC_OVERLAND_CHEST}</v>
      </c>
      <c r="BH179" s="21" t="str">
        <f t="shared" si="21"/>
        <v>}, --Briarheart / Dornenherz   [Wrothgar, Wrothgar, Wrothgar, Wrothgar]</v>
      </c>
    </row>
    <row r="180" spans="1:60" x14ac:dyDescent="0.25">
      <c r="A180" s="12">
        <v>213</v>
      </c>
      <c r="B180" t="s">
        <v>1011</v>
      </c>
      <c r="C180" t="s">
        <v>1012</v>
      </c>
      <c r="D180" s="3">
        <f t="shared" si="16"/>
        <v>213</v>
      </c>
      <c r="G180" s="8" t="s">
        <v>1470</v>
      </c>
      <c r="I180" t="s">
        <v>91</v>
      </c>
      <c r="J180" t="s">
        <v>91</v>
      </c>
      <c r="K180">
        <v>249</v>
      </c>
      <c r="L180">
        <v>249</v>
      </c>
      <c r="M180">
        <v>249</v>
      </c>
      <c r="O180" s="62" t="s">
        <v>451</v>
      </c>
      <c r="Q180" s="3">
        <f>IF(AND(P180&lt;&gt;"",ISNUMBER(P180),NOT(ISNA(P180))),P180,IF(R180&lt;&gt;"",VLOOKUP(R180,'ESO zone constants'!$D$5:$H$10003,5,FALSE),""))</f>
        <v>677</v>
      </c>
      <c r="R180" t="str">
        <f>IF(AND(O180&lt;&gt;"",NOT(ISERROR(O180))),O180,
IF(AND(P180&lt;&gt;"",ISNUMBER(P180),P180&gt;0,NOT(ISNA(P180))),VLOOKUP(P180,'ESO zone constants'!$A$5:$D$10001,4,FALSE),
IF(AND(K180&lt;&gt;"",K180&gt;0,NOT(ISERROR(K180))),VLOOKUP(K180,'ESO dumped WayshrineInfo'!$K$3:$N$9996,4,FALSE),"")))</f>
        <v>Maelstrom Arena</v>
      </c>
      <c r="T180" s="19" t="str">
        <f>IF(AND(S180&lt;&gt;"",NOT(ISERROR(S180))),S180,IF(Q180&lt;&gt;"",IF(NOT(ISERROR(VLOOKUP(Q180,'ESO Dungeon constants'!$D$3:$H$9999,5,FALSE))),VLOOKUP(Q180,'ESO Dungeon constants'!$D$3:$I$9999,6,FALSE),VLOOKUP(Q180,'ESO zone constants'!$H$3:$K$9989,4,FALSE)),""))</f>
        <v>DLC_ORSINIUM</v>
      </c>
      <c r="U180" s="3" t="str">
        <f>IF(T180&lt;&gt;"",VLOOKUP(T180,'LibSets constants'!$B$4:$C$1012,2,FALSE),"")</f>
        <v>Orsinium</v>
      </c>
      <c r="V180" s="33" t="s">
        <v>1552</v>
      </c>
      <c r="Y180" s="62"/>
      <c r="Z180" s="3">
        <f>IF(AND(G180&lt;&gt;"LIBSETS_SETTYPE_BATTLEGROUND",G180&lt;&gt;"LIBSETS_SETTYPE_SPECIAL"),
IF(AND(Y180&lt;&gt;"",ISNUMBER(Y180),NOT(ISNA(Y180))),Y180,
   IF(AND(L180&lt;&gt;"",ISNUMBER(L180),L180&gt;0,NOT(ISNA(L180))),VLOOKUP(L180,'ESO dumped WayshrineInfo'!$K$3:$L$9996,2,FALSE),"")
),"")</f>
        <v>684</v>
      </c>
      <c r="AA180" t="str">
        <f>IF(AND(Z180&lt;&gt;"",ISNUMBER(Z180),NOT(ISNA(Z180))),VLOOKUP(Z180,'ESO zone constants'!$A$5:$D$10001,4,FALSE),"")</f>
        <v>Wrothgar</v>
      </c>
      <c r="AB180" s="33" t="s">
        <v>1552</v>
      </c>
      <c r="AC180" s="3" t="str">
        <f>IF(AB180&lt;&gt;"",IF(AB180&lt;&gt;"LIBSETS_DROP_MECHANIC_MONSTER_NAME",VLOOKUP(AB180,'LibSets constants'!$I$4:$L$1012,3,FALSE),""),"")</f>
        <v>Arena stage chest</v>
      </c>
      <c r="AD180" s="3" t="str">
        <f>IF(AB180&lt;&gt;"",IF(AB180&lt;&gt;"LIBSETS_DROP_MECHANIC_MONSTER_NAME",VLOOKUP(AB180,'LibSets constants'!$I$4:$L$1012,4,FALSE),""),"")</f>
        <v>Arena-Phasen Schatztruhe</v>
      </c>
      <c r="AF180" s="3">
        <f>IF(AND(G180&lt;&gt;"LIBSETS_SETTYPE_BATTLEGROUND",G180&lt;&gt;"LIBSETS_SETTYPE_SPECIAL"),
IF(AND(AE180&lt;&gt;"",ISNUMBER(AE180),NOT(ISNA(AE180))),AE180,
   IF(AND(M180&lt;&gt;"",ISNUMBER(M180),M180&gt;0,NOT(ISNA(M180))),VLOOKUP(M180,'ESO dumped WayshrineInfo'!$K$3:$L$9996,2,FALSE),"")
),"")</f>
        <v>684</v>
      </c>
      <c r="AG180" t="str">
        <f>IF(AND(AF180&lt;&gt;"",ISNUMBER(AF180),NOT(ISNA(AF180))),VLOOKUP(AF180,'ESO zone constants'!$A$5:$D$10001,4,FALSE),"")</f>
        <v>Wrothgar</v>
      </c>
      <c r="AH180" s="42"/>
      <c r="AK180" s="3" t="str">
        <f>IF(AND(G180&lt;&gt;"LIBSETS_SETTYPE_BATTLEGROUND",G180&lt;&gt;"LIBSETS_SETTYPE_SPECIAL"),IF(AL180&lt;&gt;"",VLOOKUP(AL180,'ESO zone constants'!$D$5:$H$4955,5,FALSE),""),"")</f>
        <v/>
      </c>
      <c r="AP180" s="3" t="str">
        <f>IF(AND(G180&lt;&gt;"LIBSETS_SETTYPE_BATTLEGROUND",G180&lt;&gt;"LIBSETS_SETTYPE_SPECIAL"),IF(AQ180&lt;&gt;"",VLOOKUP(AQ180,'ESO zone constants'!$D$5:$H$4955,5,FALSE),""),"")</f>
        <v/>
      </c>
      <c r="AU180" s="3" t="str">
        <f>IF(AND(G180&lt;&gt;"LIBSETS_SETTYPE_BATTLEGROUND",G180&lt;&gt;"LIBSETS_SETTYPE_SPECIAL"),IF(AV180&lt;&gt;"",VLOOKUP(AV180,'ESO zone constants'!$D$5:$H$4955,5,FALSE),""),"")</f>
        <v/>
      </c>
      <c r="AZ180" s="79" t="s">
        <v>2658</v>
      </c>
      <c r="BA180" s="79"/>
      <c r="BB180" s="79"/>
      <c r="BC180" s="79"/>
      <c r="BD180" s="21" t="str">
        <f t="shared" si="18"/>
        <v>[213] = {wayshrines={249,249,249,}, dlcId=DLC_ORSINIUM</v>
      </c>
      <c r="BE180" s="21" t="str">
        <f t="shared" si="19"/>
        <v>, zoneIds={677,684,684}, veteran=false</v>
      </c>
      <c r="BF180" s="21" t="str">
        <f t="shared" si="17"/>
        <v>, setType=LIBSETS_SETTYPE_ARENA</v>
      </c>
      <c r="BG180" s="21" t="str">
        <f t="shared" si="20"/>
        <v>, dropMechanic={LIBSETS_DROP_MECHANIC_ARENA_STAGE_CHEST,LIBSETS_DROP_MECHANIC_ARENA_STAGE_CHEST}, dropMechanicDropLocationNames={['en']={'','Arena stage chest','','','','',},['de']={'','Arena-Phasen Schatztruhe','','','','',},}</v>
      </c>
      <c r="BH180" s="21" t="str">
        <f t="shared" si="21"/>
        <v>}, --Glorious Defender / Ruhmreicher Verteidiger   [Maelstrom Arena, Wrothgar, Wrothgar]</v>
      </c>
    </row>
    <row r="181" spans="1:60" x14ac:dyDescent="0.25">
      <c r="A181" s="12">
        <v>214</v>
      </c>
      <c r="B181" t="s">
        <v>1013</v>
      </c>
      <c r="C181" t="s">
        <v>1013</v>
      </c>
      <c r="D181" s="3">
        <f t="shared" si="16"/>
        <v>214</v>
      </c>
      <c r="G181" s="8" t="s">
        <v>1470</v>
      </c>
      <c r="I181" t="s">
        <v>91</v>
      </c>
      <c r="J181" t="s">
        <v>91</v>
      </c>
      <c r="K181">
        <v>249</v>
      </c>
      <c r="L181">
        <v>249</v>
      </c>
      <c r="M181">
        <v>249</v>
      </c>
      <c r="O181" s="62" t="s">
        <v>451</v>
      </c>
      <c r="Q181" s="3">
        <f>IF(AND(P181&lt;&gt;"",ISNUMBER(P181),NOT(ISNA(P181))),P181,IF(R181&lt;&gt;"",VLOOKUP(R181,'ESO zone constants'!$D$5:$H$10003,5,FALSE),""))</f>
        <v>677</v>
      </c>
      <c r="R181" t="str">
        <f>IF(AND(O181&lt;&gt;"",NOT(ISERROR(O181))),O181,
IF(AND(P181&lt;&gt;"",ISNUMBER(P181),P181&gt;0,NOT(ISNA(P181))),VLOOKUP(P181,'ESO zone constants'!$A$5:$D$10001,4,FALSE),
IF(AND(K181&lt;&gt;"",K181&gt;0,NOT(ISERROR(K181))),VLOOKUP(K181,'ESO dumped WayshrineInfo'!$K$3:$N$9996,4,FALSE),"")))</f>
        <v>Maelstrom Arena</v>
      </c>
      <c r="T181" s="19" t="str">
        <f>IF(AND(S181&lt;&gt;"",NOT(ISERROR(S181))),S181,IF(Q181&lt;&gt;"",IF(NOT(ISERROR(VLOOKUP(Q181,'ESO Dungeon constants'!$D$3:$H$9999,5,FALSE))),VLOOKUP(Q181,'ESO Dungeon constants'!$D$3:$I$9999,6,FALSE),VLOOKUP(Q181,'ESO zone constants'!$H$3:$K$9989,4,FALSE)),""))</f>
        <v>DLC_ORSINIUM</v>
      </c>
      <c r="U181" s="3" t="str">
        <f>IF(T181&lt;&gt;"",VLOOKUP(T181,'LibSets constants'!$B$4:$C$1012,2,FALSE),"")</f>
        <v>Orsinium</v>
      </c>
      <c r="V181" s="33" t="s">
        <v>1552</v>
      </c>
      <c r="Y181" s="62"/>
      <c r="Z181" s="3">
        <f>IF(AND(G181&lt;&gt;"LIBSETS_SETTYPE_BATTLEGROUND",G181&lt;&gt;"LIBSETS_SETTYPE_SPECIAL"),
IF(AND(Y181&lt;&gt;"",ISNUMBER(Y181),NOT(ISNA(Y181))),Y181,
   IF(AND(L181&lt;&gt;"",ISNUMBER(L181),L181&gt;0,NOT(ISNA(L181))),VLOOKUP(L181,'ESO dumped WayshrineInfo'!$K$3:$L$9996,2,FALSE),"")
),"")</f>
        <v>684</v>
      </c>
      <c r="AA181" t="str">
        <f>IF(AND(Z181&lt;&gt;"",ISNUMBER(Z181),NOT(ISNA(Z181))),VLOOKUP(Z181,'ESO zone constants'!$A$5:$D$10001,4,FALSE),"")</f>
        <v>Wrothgar</v>
      </c>
      <c r="AB181" s="33" t="s">
        <v>1552</v>
      </c>
      <c r="AC181" s="41" t="str">
        <f>IF(AB181&lt;&gt;"",IF(AB181&lt;&gt;"LIBSETS_DROP_MECHANIC_MONSTER_NAME",VLOOKUP(AB181,'LibSets constants'!$I$4:$L$1012,3,FALSE),""),"")</f>
        <v>Arena stage chest</v>
      </c>
      <c r="AD181" s="41" t="str">
        <f>IF(AB181&lt;&gt;"",IF(AB181&lt;&gt;"LIBSETS_DROP_MECHANIC_MONSTER_NAME",VLOOKUP(AB181,'LibSets constants'!$I$4:$L$1012,4,FALSE),""),"")</f>
        <v>Arena-Phasen Schatztruhe</v>
      </c>
      <c r="AE181" s="41"/>
      <c r="AF181" s="3">
        <f>IF(AND(G181&lt;&gt;"LIBSETS_SETTYPE_BATTLEGROUND",G181&lt;&gt;"LIBSETS_SETTYPE_SPECIAL"),
IF(AND(AE181&lt;&gt;"",ISNUMBER(AE181),NOT(ISNA(AE181))),AE181,
   IF(AND(M181&lt;&gt;"",ISNUMBER(M181),M181&gt;0,NOT(ISNA(M181))),VLOOKUP(M181,'ESO dumped WayshrineInfo'!$K$3:$L$9996,2,FALSE),"")
),"")</f>
        <v>684</v>
      </c>
      <c r="AG181" t="str">
        <f>IF(AND(AF181&lt;&gt;"",ISNUMBER(AF181),NOT(ISNA(AF181))),VLOOKUP(AF181,'ESO zone constants'!$A$5:$D$10001,4,FALSE),"")</f>
        <v>Wrothgar</v>
      </c>
      <c r="AH181" s="42"/>
      <c r="AI181" s="41"/>
      <c r="AJ181" s="41"/>
      <c r="AK181" s="3" t="str">
        <f>IF(AND(G181&lt;&gt;"LIBSETS_SETTYPE_BATTLEGROUND",G181&lt;&gt;"LIBSETS_SETTYPE_SPECIAL"),IF(AL181&lt;&gt;"",VLOOKUP(AL181,'ESO zone constants'!$D$5:$H$4955,5,FALSE),""),"")</f>
        <v/>
      </c>
      <c r="AN181" s="41"/>
      <c r="AO181" s="41"/>
      <c r="AP181" s="3" t="str">
        <f>IF(AND(G181&lt;&gt;"LIBSETS_SETTYPE_BATTLEGROUND",G181&lt;&gt;"LIBSETS_SETTYPE_SPECIAL"),IF(AQ181&lt;&gt;"",VLOOKUP(AQ181,'ESO zone constants'!$D$5:$H$4955,5,FALSE),""),"")</f>
        <v/>
      </c>
      <c r="AS181" s="41"/>
      <c r="AT181" s="41"/>
      <c r="AU181" s="3" t="str">
        <f>IF(AND(G181&lt;&gt;"LIBSETS_SETTYPE_BATTLEGROUND",G181&lt;&gt;"LIBSETS_SETTYPE_SPECIAL"),IF(AV181&lt;&gt;"",VLOOKUP(AV181,'ESO zone constants'!$D$5:$H$4955,5,FALSE),""),"")</f>
        <v/>
      </c>
      <c r="AX181" s="41"/>
      <c r="AY181" s="41"/>
      <c r="AZ181" s="79" t="s">
        <v>2658</v>
      </c>
      <c r="BA181" s="79"/>
      <c r="BB181" s="79"/>
      <c r="BC181" s="79"/>
      <c r="BD181" s="21" t="str">
        <f t="shared" si="18"/>
        <v>[214] = {wayshrines={249,249,249,}, dlcId=DLC_ORSINIUM</v>
      </c>
      <c r="BE181" s="21" t="str">
        <f t="shared" si="19"/>
        <v>, zoneIds={677,684,684}, veteran=false</v>
      </c>
      <c r="BF181" s="21" t="str">
        <f t="shared" si="17"/>
        <v>, setType=LIBSETS_SETTYPE_ARENA</v>
      </c>
      <c r="BG181" s="21" t="str">
        <f t="shared" si="20"/>
        <v>, dropMechanic={LIBSETS_DROP_MECHANIC_ARENA_STAGE_CHEST,LIBSETS_DROP_MECHANIC_ARENA_STAGE_CHEST}, dropMechanicDropLocationNames={['en']={'','Arena stage chest','','','','',},['de']={'','Arena-Phasen Schatztruhe','','','','',},}</v>
      </c>
      <c r="BH181" s="21" t="str">
        <f t="shared" si="21"/>
        <v>}, --Para Bellum / Para Bellum   [Maelstrom Arena, Wrothgar, Wrothgar]</v>
      </c>
    </row>
    <row r="182" spans="1:60" x14ac:dyDescent="0.25">
      <c r="A182" s="12">
        <v>215</v>
      </c>
      <c r="B182" t="s">
        <v>1014</v>
      </c>
      <c r="C182" t="s">
        <v>1015</v>
      </c>
      <c r="D182" s="3">
        <f t="shared" si="16"/>
        <v>215</v>
      </c>
      <c r="G182" s="8" t="s">
        <v>1470</v>
      </c>
      <c r="I182" t="s">
        <v>91</v>
      </c>
      <c r="J182" t="s">
        <v>91</v>
      </c>
      <c r="K182">
        <v>249</v>
      </c>
      <c r="L182">
        <v>249</v>
      </c>
      <c r="M182">
        <v>249</v>
      </c>
      <c r="O182" s="62" t="s">
        <v>451</v>
      </c>
      <c r="Q182" s="3">
        <f>IF(AND(P182&lt;&gt;"",ISNUMBER(P182),NOT(ISNA(P182))),P182,IF(R182&lt;&gt;"",VLOOKUP(R182,'ESO zone constants'!$D$5:$H$10003,5,FALSE),""))</f>
        <v>677</v>
      </c>
      <c r="R182" t="str">
        <f>IF(AND(O182&lt;&gt;"",NOT(ISERROR(O182))),O182,
IF(AND(P182&lt;&gt;"",ISNUMBER(P182),P182&gt;0,NOT(ISNA(P182))),VLOOKUP(P182,'ESO zone constants'!$A$5:$D$10001,4,FALSE),
IF(AND(K182&lt;&gt;"",K182&gt;0,NOT(ISERROR(K182))),VLOOKUP(K182,'ESO dumped WayshrineInfo'!$K$3:$N$9996,4,FALSE),"")))</f>
        <v>Maelstrom Arena</v>
      </c>
      <c r="T182" s="19" t="str">
        <f>IF(AND(S182&lt;&gt;"",NOT(ISERROR(S182))),S182,IF(Q182&lt;&gt;"",IF(NOT(ISERROR(VLOOKUP(Q182,'ESO Dungeon constants'!$D$3:$H$9999,5,FALSE))),VLOOKUP(Q182,'ESO Dungeon constants'!$D$3:$I$9999,6,FALSE),VLOOKUP(Q182,'ESO zone constants'!$H$3:$K$9989,4,FALSE)),""))</f>
        <v>DLC_ORSINIUM</v>
      </c>
      <c r="U182" s="3" t="str">
        <f>IF(T182&lt;&gt;"",VLOOKUP(T182,'LibSets constants'!$B$4:$C$1012,2,FALSE),"")</f>
        <v>Orsinium</v>
      </c>
      <c r="V182" s="33" t="s">
        <v>1552</v>
      </c>
      <c r="Y182" s="62"/>
      <c r="Z182" s="3">
        <f>IF(AND(G182&lt;&gt;"LIBSETS_SETTYPE_BATTLEGROUND",G182&lt;&gt;"LIBSETS_SETTYPE_SPECIAL"),
IF(AND(Y182&lt;&gt;"",ISNUMBER(Y182),NOT(ISNA(Y182))),Y182,
   IF(AND(L182&lt;&gt;"",ISNUMBER(L182),L182&gt;0,NOT(ISNA(L182))),VLOOKUP(L182,'ESO dumped WayshrineInfo'!$K$3:$L$9996,2,FALSE),"")
),"")</f>
        <v>684</v>
      </c>
      <c r="AA182" t="str">
        <f>IF(AND(Z182&lt;&gt;"",ISNUMBER(Z182),NOT(ISNA(Z182))),VLOOKUP(Z182,'ESO zone constants'!$A$5:$D$10001,4,FALSE),"")</f>
        <v>Wrothgar</v>
      </c>
      <c r="AB182" s="33" t="s">
        <v>1552</v>
      </c>
      <c r="AC182" s="3" t="str">
        <f>IF(AB182&lt;&gt;"",IF(AB182&lt;&gt;"LIBSETS_DROP_MECHANIC_MONSTER_NAME",VLOOKUP(AB182,'LibSets constants'!$I$4:$L$1012,3,FALSE),""),"")</f>
        <v>Arena stage chest</v>
      </c>
      <c r="AD182" s="3" t="str">
        <f>IF(AB182&lt;&gt;"",IF(AB182&lt;&gt;"LIBSETS_DROP_MECHANIC_MONSTER_NAME",VLOOKUP(AB182,'LibSets constants'!$I$4:$L$1012,4,FALSE),""),"")</f>
        <v>Arena-Phasen Schatztruhe</v>
      </c>
      <c r="AF182" s="3">
        <f>IF(AND(G182&lt;&gt;"LIBSETS_SETTYPE_BATTLEGROUND",G182&lt;&gt;"LIBSETS_SETTYPE_SPECIAL"),
IF(AND(AE182&lt;&gt;"",ISNUMBER(AE182),NOT(ISNA(AE182))),AE182,
   IF(AND(M182&lt;&gt;"",ISNUMBER(M182),M182&gt;0,NOT(ISNA(M182))),VLOOKUP(M182,'ESO dumped WayshrineInfo'!$K$3:$L$9996,2,FALSE),"")
),"")</f>
        <v>684</v>
      </c>
      <c r="AG182" t="str">
        <f>IF(AND(AF182&lt;&gt;"",ISNUMBER(AF182),NOT(ISNA(AF182))),VLOOKUP(AF182,'ESO zone constants'!$A$5:$D$10001,4,FALSE),"")</f>
        <v>Wrothgar</v>
      </c>
      <c r="AH182" s="42"/>
      <c r="AK182" s="3" t="str">
        <f>IF(AND(G182&lt;&gt;"LIBSETS_SETTYPE_BATTLEGROUND",G182&lt;&gt;"LIBSETS_SETTYPE_SPECIAL"),IF(AL182&lt;&gt;"",VLOOKUP(AL182,'ESO zone constants'!$D$5:$H$4955,5,FALSE),""),"")</f>
        <v/>
      </c>
      <c r="AP182" s="3" t="str">
        <f>IF(AND(G182&lt;&gt;"LIBSETS_SETTYPE_BATTLEGROUND",G182&lt;&gt;"LIBSETS_SETTYPE_SPECIAL"),IF(AQ182&lt;&gt;"",VLOOKUP(AQ182,'ESO zone constants'!$D$5:$H$4955,5,FALSE),""),"")</f>
        <v/>
      </c>
      <c r="AU182" s="3" t="str">
        <f>IF(AND(G182&lt;&gt;"LIBSETS_SETTYPE_BATTLEGROUND",G182&lt;&gt;"LIBSETS_SETTYPE_SPECIAL"),IF(AV182&lt;&gt;"",VLOOKUP(AV182,'ESO zone constants'!$D$5:$H$4955,5,FALSE),""),"")</f>
        <v/>
      </c>
      <c r="AZ182" s="79" t="s">
        <v>2658</v>
      </c>
      <c r="BA182" s="79"/>
      <c r="BB182" s="79"/>
      <c r="BC182" s="79"/>
      <c r="BD182" s="21" t="str">
        <f t="shared" si="18"/>
        <v>[215] = {wayshrines={249,249,249,}, dlcId=DLC_ORSINIUM</v>
      </c>
      <c r="BE182" s="21" t="str">
        <f t="shared" si="19"/>
        <v>, zoneIds={677,684,684}, veteran=false</v>
      </c>
      <c r="BF182" s="21" t="str">
        <f t="shared" si="17"/>
        <v>, setType=LIBSETS_SETTYPE_ARENA</v>
      </c>
      <c r="BG182" s="21" t="str">
        <f t="shared" si="20"/>
        <v>, dropMechanic={LIBSETS_DROP_MECHANIC_ARENA_STAGE_CHEST,LIBSETS_DROP_MECHANIC_ARENA_STAGE_CHEST}, dropMechanicDropLocationNames={['en']={'','Arena stage chest','','','','',},['de']={'','Arena-Phasen Schatztruhe','','','','',},}</v>
      </c>
      <c r="BH182" s="21" t="str">
        <f t="shared" si="21"/>
        <v>}, --Elemental Succession / Elementarfolge   [Maelstrom Arena, Wrothgar, Wrothgar]</v>
      </c>
    </row>
    <row r="183" spans="1:60" x14ac:dyDescent="0.25">
      <c r="A183" s="12">
        <v>216</v>
      </c>
      <c r="B183" t="s">
        <v>1016</v>
      </c>
      <c r="C183" t="s">
        <v>1017</v>
      </c>
      <c r="D183" s="3">
        <f t="shared" si="16"/>
        <v>216</v>
      </c>
      <c r="G183" s="8" t="s">
        <v>1470</v>
      </c>
      <c r="I183" t="s">
        <v>91</v>
      </c>
      <c r="J183" t="s">
        <v>91</v>
      </c>
      <c r="K183">
        <v>249</v>
      </c>
      <c r="L183">
        <v>249</v>
      </c>
      <c r="M183">
        <v>249</v>
      </c>
      <c r="O183" s="62" t="s">
        <v>451</v>
      </c>
      <c r="Q183" s="3">
        <f>IF(AND(P183&lt;&gt;"",ISNUMBER(P183),NOT(ISNA(P183))),P183,IF(R183&lt;&gt;"",VLOOKUP(R183,'ESO zone constants'!$D$5:$H$10003,5,FALSE),""))</f>
        <v>677</v>
      </c>
      <c r="R183" t="str">
        <f>IF(AND(O183&lt;&gt;"",NOT(ISERROR(O183))),O183,
IF(AND(P183&lt;&gt;"",ISNUMBER(P183),P183&gt;0,NOT(ISNA(P183))),VLOOKUP(P183,'ESO zone constants'!$A$5:$D$10001,4,FALSE),
IF(AND(K183&lt;&gt;"",K183&gt;0,NOT(ISERROR(K183))),VLOOKUP(K183,'ESO dumped WayshrineInfo'!$K$3:$N$9996,4,FALSE),"")))</f>
        <v>Maelstrom Arena</v>
      </c>
      <c r="T183" s="19" t="str">
        <f>IF(AND(S183&lt;&gt;"",NOT(ISERROR(S183))),S183,IF(Q183&lt;&gt;"",IF(NOT(ISERROR(VLOOKUP(Q183,'ESO Dungeon constants'!$D$3:$H$9999,5,FALSE))),VLOOKUP(Q183,'ESO Dungeon constants'!$D$3:$I$9999,6,FALSE),VLOOKUP(Q183,'ESO zone constants'!$H$3:$K$9989,4,FALSE)),""))</f>
        <v>DLC_ORSINIUM</v>
      </c>
      <c r="U183" s="3" t="str">
        <f>IF(T183&lt;&gt;"",VLOOKUP(T183,'LibSets constants'!$B$4:$C$1012,2,FALSE),"")</f>
        <v>Orsinium</v>
      </c>
      <c r="V183" s="33" t="s">
        <v>1552</v>
      </c>
      <c r="Y183" s="62"/>
      <c r="Z183" s="3">
        <f>IF(AND(G183&lt;&gt;"LIBSETS_SETTYPE_BATTLEGROUND",G183&lt;&gt;"LIBSETS_SETTYPE_SPECIAL"),
IF(AND(Y183&lt;&gt;"",ISNUMBER(Y183),NOT(ISNA(Y183))),Y183,
   IF(AND(L183&lt;&gt;"",ISNUMBER(L183),L183&gt;0,NOT(ISNA(L183))),VLOOKUP(L183,'ESO dumped WayshrineInfo'!$K$3:$L$9996,2,FALSE),"")
),"")</f>
        <v>684</v>
      </c>
      <c r="AA183" t="str">
        <f>IF(AND(Z183&lt;&gt;"",ISNUMBER(Z183),NOT(ISNA(Z183))),VLOOKUP(Z183,'ESO zone constants'!$A$5:$D$10001,4,FALSE),"")</f>
        <v>Wrothgar</v>
      </c>
      <c r="AB183" s="33" t="s">
        <v>1552</v>
      </c>
      <c r="AC183" s="3" t="str">
        <f>IF(AB183&lt;&gt;"",IF(AB183&lt;&gt;"LIBSETS_DROP_MECHANIC_MONSTER_NAME",VLOOKUP(AB183,'LibSets constants'!$I$4:$L$1012,3,FALSE),""),"")</f>
        <v>Arena stage chest</v>
      </c>
      <c r="AD183" s="3" t="str">
        <f>IF(AB183&lt;&gt;"",IF(AB183&lt;&gt;"LIBSETS_DROP_MECHANIC_MONSTER_NAME",VLOOKUP(AB183,'LibSets constants'!$I$4:$L$1012,4,FALSE),""),"")</f>
        <v>Arena-Phasen Schatztruhe</v>
      </c>
      <c r="AF183" s="3">
        <f>IF(AND(G183&lt;&gt;"LIBSETS_SETTYPE_BATTLEGROUND",G183&lt;&gt;"LIBSETS_SETTYPE_SPECIAL"),
IF(AND(AE183&lt;&gt;"",ISNUMBER(AE183),NOT(ISNA(AE183))),AE183,
   IF(AND(M183&lt;&gt;"",ISNUMBER(M183),M183&gt;0,NOT(ISNA(M183))),VLOOKUP(M183,'ESO dumped WayshrineInfo'!$K$3:$L$9996,2,FALSE),"")
),"")</f>
        <v>684</v>
      </c>
      <c r="AG183" t="str">
        <f>IF(AND(AF183&lt;&gt;"",ISNUMBER(AF183),NOT(ISNA(AF183))),VLOOKUP(AF183,'ESO zone constants'!$A$5:$D$10001,4,FALSE),"")</f>
        <v>Wrothgar</v>
      </c>
      <c r="AH183" s="42"/>
      <c r="AK183" s="3" t="str">
        <f>IF(AND(G183&lt;&gt;"LIBSETS_SETTYPE_BATTLEGROUND",G183&lt;&gt;"LIBSETS_SETTYPE_SPECIAL"),IF(AL183&lt;&gt;"",VLOOKUP(AL183,'ESO zone constants'!$D$5:$H$4955,5,FALSE),""),"")</f>
        <v/>
      </c>
      <c r="AP183" s="3" t="str">
        <f>IF(AND(G183&lt;&gt;"LIBSETS_SETTYPE_BATTLEGROUND",G183&lt;&gt;"LIBSETS_SETTYPE_SPECIAL"),IF(AQ183&lt;&gt;"",VLOOKUP(AQ183,'ESO zone constants'!$D$5:$H$4955,5,FALSE),""),"")</f>
        <v/>
      </c>
      <c r="AU183" s="3" t="str">
        <f>IF(AND(G183&lt;&gt;"LIBSETS_SETTYPE_BATTLEGROUND",G183&lt;&gt;"LIBSETS_SETTYPE_SPECIAL"),IF(AV183&lt;&gt;"",VLOOKUP(AV183,'ESO zone constants'!$D$5:$H$4955,5,FALSE),""),"")</f>
        <v/>
      </c>
      <c r="AZ183" s="79" t="s">
        <v>2658</v>
      </c>
      <c r="BA183" s="79"/>
      <c r="BB183" s="79"/>
      <c r="BC183" s="79"/>
      <c r="BD183" s="21" t="str">
        <f t="shared" si="18"/>
        <v>[216] = {wayshrines={249,249,249,}, dlcId=DLC_ORSINIUM</v>
      </c>
      <c r="BE183" s="21" t="str">
        <f t="shared" si="19"/>
        <v>, zoneIds={677,684,684}, veteran=false</v>
      </c>
      <c r="BF183" s="21" t="str">
        <f t="shared" si="17"/>
        <v>, setType=LIBSETS_SETTYPE_ARENA</v>
      </c>
      <c r="BG183" s="21" t="str">
        <f t="shared" si="20"/>
        <v>, dropMechanic={LIBSETS_DROP_MECHANIC_ARENA_STAGE_CHEST,LIBSETS_DROP_MECHANIC_ARENA_STAGE_CHEST}, dropMechanicDropLocationNames={['en']={'','Arena stage chest','','','','',},['de']={'','Arena-Phasen Schatztruhe','','','','',},}</v>
      </c>
      <c r="BH183" s="21" t="str">
        <f t="shared" si="21"/>
        <v>}, --Hunt Leader / Jagdleiter   [Maelstrom Arena, Wrothgar, Wrothgar]</v>
      </c>
    </row>
    <row r="184" spans="1:60" x14ac:dyDescent="0.25">
      <c r="A184" s="12">
        <v>217</v>
      </c>
      <c r="B184" t="s">
        <v>1018</v>
      </c>
      <c r="C184" t="s">
        <v>1019</v>
      </c>
      <c r="D184" s="3">
        <f t="shared" si="16"/>
        <v>217</v>
      </c>
      <c r="G184" s="8" t="s">
        <v>1470</v>
      </c>
      <c r="I184" t="s">
        <v>91</v>
      </c>
      <c r="J184" t="s">
        <v>91</v>
      </c>
      <c r="K184">
        <v>249</v>
      </c>
      <c r="L184">
        <v>249</v>
      </c>
      <c r="M184">
        <v>249</v>
      </c>
      <c r="O184" s="62" t="s">
        <v>451</v>
      </c>
      <c r="Q184" s="3">
        <f>IF(AND(P184&lt;&gt;"",ISNUMBER(P184),NOT(ISNA(P184))),P184,IF(R184&lt;&gt;"",VLOOKUP(R184,'ESO zone constants'!$D$5:$H$10003,5,FALSE),""))</f>
        <v>677</v>
      </c>
      <c r="R184" t="str">
        <f>IF(AND(O184&lt;&gt;"",NOT(ISERROR(O184))),O184,
IF(AND(P184&lt;&gt;"",ISNUMBER(P184),P184&gt;0,NOT(ISNA(P184))),VLOOKUP(P184,'ESO zone constants'!$A$5:$D$10001,4,FALSE),
IF(AND(K184&lt;&gt;"",K184&gt;0,NOT(ISERROR(K184))),VLOOKUP(K184,'ESO dumped WayshrineInfo'!$K$3:$N$9996,4,FALSE),"")))</f>
        <v>Maelstrom Arena</v>
      </c>
      <c r="T184" s="19" t="str">
        <f>IF(AND(S184&lt;&gt;"",NOT(ISERROR(S184))),S184,IF(Q184&lt;&gt;"",IF(NOT(ISERROR(VLOOKUP(Q184,'ESO Dungeon constants'!$D$3:$H$9999,5,FALSE))),VLOOKUP(Q184,'ESO Dungeon constants'!$D$3:$I$9999,6,FALSE),VLOOKUP(Q184,'ESO zone constants'!$H$3:$K$9989,4,FALSE)),""))</f>
        <v>DLC_ORSINIUM</v>
      </c>
      <c r="U184" s="3" t="str">
        <f>IF(T184&lt;&gt;"",VLOOKUP(T184,'LibSets constants'!$B$4:$C$1012,2,FALSE),"")</f>
        <v>Orsinium</v>
      </c>
      <c r="V184" s="33" t="s">
        <v>1552</v>
      </c>
      <c r="Y184" s="62"/>
      <c r="Z184" s="3">
        <f>IF(AND(G184&lt;&gt;"LIBSETS_SETTYPE_BATTLEGROUND",G184&lt;&gt;"LIBSETS_SETTYPE_SPECIAL"),
IF(AND(Y184&lt;&gt;"",ISNUMBER(Y184),NOT(ISNA(Y184))),Y184,
   IF(AND(L184&lt;&gt;"",ISNUMBER(L184),L184&gt;0,NOT(ISNA(L184))),VLOOKUP(L184,'ESO dumped WayshrineInfo'!$K$3:$L$9996,2,FALSE),"")
),"")</f>
        <v>684</v>
      </c>
      <c r="AA184" t="str">
        <f>IF(AND(Z184&lt;&gt;"",ISNUMBER(Z184),NOT(ISNA(Z184))),VLOOKUP(Z184,'ESO zone constants'!$A$5:$D$10001,4,FALSE),"")</f>
        <v>Wrothgar</v>
      </c>
      <c r="AB184" s="33" t="s">
        <v>1552</v>
      </c>
      <c r="AC184" s="3" t="str">
        <f>IF(AB184&lt;&gt;"",IF(AB184&lt;&gt;"LIBSETS_DROP_MECHANIC_MONSTER_NAME",VLOOKUP(AB184,'LibSets constants'!$I$4:$L$1012,3,FALSE),""),"")</f>
        <v>Arena stage chest</v>
      </c>
      <c r="AD184" s="3" t="str">
        <f>IF(AB184&lt;&gt;"",IF(AB184&lt;&gt;"LIBSETS_DROP_MECHANIC_MONSTER_NAME",VLOOKUP(AB184,'LibSets constants'!$I$4:$L$1012,4,FALSE),""),"")</f>
        <v>Arena-Phasen Schatztruhe</v>
      </c>
      <c r="AF184" s="3">
        <f>IF(AND(G184&lt;&gt;"LIBSETS_SETTYPE_BATTLEGROUND",G184&lt;&gt;"LIBSETS_SETTYPE_SPECIAL"),
IF(AND(AE184&lt;&gt;"",ISNUMBER(AE184),NOT(ISNA(AE184))),AE184,
   IF(AND(M184&lt;&gt;"",ISNUMBER(M184),M184&gt;0,NOT(ISNA(M184))),VLOOKUP(M184,'ESO dumped WayshrineInfo'!$K$3:$L$9996,2,FALSE),"")
),"")</f>
        <v>684</v>
      </c>
      <c r="AG184" t="str">
        <f>IF(AND(AF184&lt;&gt;"",ISNUMBER(AF184),NOT(ISNA(AF184))),VLOOKUP(AF184,'ESO zone constants'!$A$5:$D$10001,4,FALSE),"")</f>
        <v>Wrothgar</v>
      </c>
      <c r="AH184" s="42"/>
      <c r="AI184" s="41"/>
      <c r="AJ184" s="41"/>
      <c r="AK184" s="3" t="str">
        <f>IF(AND(G184&lt;&gt;"LIBSETS_SETTYPE_BATTLEGROUND",G184&lt;&gt;"LIBSETS_SETTYPE_SPECIAL"),IF(AL184&lt;&gt;"",VLOOKUP(AL184,'ESO zone constants'!$D$5:$H$4955,5,FALSE),""),"")</f>
        <v/>
      </c>
      <c r="AP184" s="3" t="str">
        <f>IF(AND(G184&lt;&gt;"LIBSETS_SETTYPE_BATTLEGROUND",G184&lt;&gt;"LIBSETS_SETTYPE_SPECIAL"),IF(AQ184&lt;&gt;"",VLOOKUP(AQ184,'ESO zone constants'!$D$5:$H$4955,5,FALSE),""),"")</f>
        <v/>
      </c>
      <c r="AU184" s="3" t="str">
        <f>IF(AND(G184&lt;&gt;"LIBSETS_SETTYPE_BATTLEGROUND",G184&lt;&gt;"LIBSETS_SETTYPE_SPECIAL"),IF(AV184&lt;&gt;"",VLOOKUP(AV184,'ESO zone constants'!$D$5:$H$4955,5,FALSE),""),"")</f>
        <v/>
      </c>
      <c r="AZ184" s="79" t="s">
        <v>2658</v>
      </c>
      <c r="BA184" s="79"/>
      <c r="BB184" s="79"/>
      <c r="BC184" s="79"/>
      <c r="BD184" s="21" t="str">
        <f t="shared" si="18"/>
        <v>[217] = {wayshrines={249,249,249,}, dlcId=DLC_ORSINIUM</v>
      </c>
      <c r="BE184" s="21" t="str">
        <f t="shared" si="19"/>
        <v>, zoneIds={677,684,684}, veteran=false</v>
      </c>
      <c r="BF184" s="21" t="str">
        <f t="shared" si="17"/>
        <v>, setType=LIBSETS_SETTYPE_ARENA</v>
      </c>
      <c r="BG184" s="21" t="str">
        <f t="shared" si="20"/>
        <v>, dropMechanic={LIBSETS_DROP_MECHANIC_ARENA_STAGE_CHEST,LIBSETS_DROP_MECHANIC_ARENA_STAGE_CHEST}, dropMechanicDropLocationNames={['en']={'','Arena stage chest','','','','',},['de']={'','Arena-Phasen Schatztruhe','','','','',},}</v>
      </c>
      <c r="BH184" s="21" t="str">
        <f t="shared" si="21"/>
        <v>}, --Winterborn / Winterkind   [Maelstrom Arena, Wrothgar, Wrothgar]</v>
      </c>
    </row>
    <row r="185" spans="1:60" x14ac:dyDescent="0.25">
      <c r="A185" s="12">
        <v>218</v>
      </c>
      <c r="B185" t="s">
        <v>1020</v>
      </c>
      <c r="C185" t="s">
        <v>2587</v>
      </c>
      <c r="D185" s="3">
        <f t="shared" si="16"/>
        <v>218</v>
      </c>
      <c r="G185" s="8" t="s">
        <v>1478</v>
      </c>
      <c r="I185" t="s">
        <v>91</v>
      </c>
      <c r="J185" t="s">
        <v>91</v>
      </c>
      <c r="K185">
        <v>244</v>
      </c>
      <c r="L185">
        <v>244</v>
      </c>
      <c r="M185">
        <v>244</v>
      </c>
      <c r="O185" s="62" t="s">
        <v>452</v>
      </c>
      <c r="Q185" s="3">
        <f>IF(AND(P185&lt;&gt;"",ISNUMBER(P185),NOT(ISNA(P185))),P185,IF(R185&lt;&gt;"",VLOOKUP(R185,'ESO zone constants'!$D$5:$H$10003,5,FALSE),""))</f>
        <v>684</v>
      </c>
      <c r="R185" t="str">
        <f>IF(AND(O185&lt;&gt;"",NOT(ISERROR(O185))),O185,
IF(AND(P185&lt;&gt;"",ISNUMBER(P185),P185&gt;0,NOT(ISNA(P185))),VLOOKUP(P185,'ESO zone constants'!$A$5:$D$10001,4,FALSE),
IF(AND(K185&lt;&gt;"",K185&gt;0,NOT(ISERROR(K185))),VLOOKUP(K185,'ESO dumped WayshrineInfo'!$K$3:$N$9996,4,FALSE),"")))</f>
        <v>Wrothgar</v>
      </c>
      <c r="T185" s="19" t="str">
        <f>IF(AND(S185&lt;&gt;"",NOT(ISERROR(S185))),S185,IF(Q185&lt;&gt;"",IF(NOT(ISERROR(VLOOKUP(Q185,'ESO Dungeon constants'!$D$3:$H$9999,5,FALSE))),VLOOKUP(Q185,'ESO Dungeon constants'!$D$3:$I$9999,6,FALSE),VLOOKUP(Q185,'ESO zone constants'!$H$3:$K$9989,4,FALSE)),""))</f>
        <v>DLC_ORSINIUM</v>
      </c>
      <c r="U185" s="3" t="str">
        <f>IF(T185&lt;&gt;"",VLOOKUP(T185,'LibSets constants'!$B$4:$C$1012,2,FALSE),"")</f>
        <v>Orsinium</v>
      </c>
      <c r="V185" s="33" t="s">
        <v>1556</v>
      </c>
      <c r="Y185" s="62"/>
      <c r="Z185" s="3">
        <f>IF(AND(G185&lt;&gt;"LIBSETS_SETTYPE_BATTLEGROUND",G185&lt;&gt;"LIBSETS_SETTYPE_SPECIAL"),
IF(AND(Y185&lt;&gt;"",ISNUMBER(Y185),NOT(ISNA(Y185))),Y185,
   IF(AND(L185&lt;&gt;"",ISNUMBER(L185),L185&gt;0,NOT(ISNA(L185))),VLOOKUP(L185,'ESO dumped WayshrineInfo'!$K$3:$L$9996,2,FALSE),"")
),"")</f>
        <v>684</v>
      </c>
      <c r="AA185" t="str">
        <f>IF(AND(Z185&lt;&gt;"",ISNUMBER(Z185),NOT(ISNA(Z185))),VLOOKUP(Z185,'ESO zone constants'!$A$5:$D$10001,4,FALSE),"")</f>
        <v>Wrothgar</v>
      </c>
      <c r="AB185" s="33" t="s">
        <v>1557</v>
      </c>
      <c r="AC185" s="41"/>
      <c r="AD185" s="41"/>
      <c r="AE185" s="41"/>
      <c r="AF185" s="3">
        <f>IF(AND(G185&lt;&gt;"LIBSETS_SETTYPE_BATTLEGROUND",G185&lt;&gt;"LIBSETS_SETTYPE_SPECIAL"),
IF(AND(AE185&lt;&gt;"",ISNUMBER(AE185),NOT(ISNA(AE185))),AE185,
   IF(AND(M185&lt;&gt;"",ISNUMBER(M185),M185&gt;0,NOT(ISNA(M185))),VLOOKUP(M185,'ESO dumped WayshrineInfo'!$K$3:$L$9996,2,FALSE),"")
),"")</f>
        <v>684</v>
      </c>
      <c r="AG185" t="str">
        <f>IF(AND(AF185&lt;&gt;"",ISNUMBER(AF185),NOT(ISNA(AF185))),VLOOKUP(AF185,'ESO zone constants'!$A$5:$D$10001,4,FALSE),"")</f>
        <v>Wrothgar</v>
      </c>
      <c r="AH185" s="42" t="s">
        <v>1558</v>
      </c>
      <c r="AI185" s="41"/>
      <c r="AJ185" s="41"/>
      <c r="AK185" s="3">
        <f>IF(AND(G185&lt;&gt;"LIBSETS_SETTYPE_BATTLEGROUND",G185&lt;&gt;"LIBSETS_SETTYPE_SPECIAL"),IF(AL185&lt;&gt;"",VLOOKUP(AL185,'ESO zone constants'!$D$5:$H$4955,5,FALSE),""),"")</f>
        <v>684</v>
      </c>
      <c r="AL185" t="s">
        <v>452</v>
      </c>
      <c r="AM185" s="33" t="s">
        <v>1559</v>
      </c>
      <c r="AN185" s="41"/>
      <c r="AO185" s="41"/>
      <c r="AP185" s="3" t="str">
        <f>IF(AND(G185&lt;&gt;"LIBSETS_SETTYPE_BATTLEGROUND",G185&lt;&gt;"LIBSETS_SETTYPE_SPECIAL"),IF(AQ185&lt;&gt;"",VLOOKUP(AQ185,'ESO zone constants'!$D$5:$H$4955,5,FALSE),""),"")</f>
        <v/>
      </c>
      <c r="AS185" s="41"/>
      <c r="AT185" s="41"/>
      <c r="AU185" s="3" t="str">
        <f>IF(AND(G185&lt;&gt;"LIBSETS_SETTYPE_BATTLEGROUND",G185&lt;&gt;"LIBSETS_SETTYPE_SPECIAL"),IF(AV185&lt;&gt;"",VLOOKUP(AV185,'ESO zone constants'!$D$5:$H$4955,5,FALSE),""),"")</f>
        <v/>
      </c>
      <c r="AX185" s="41"/>
      <c r="AY185" s="41"/>
      <c r="AZ185" s="79" t="s">
        <v>2658</v>
      </c>
      <c r="BA185" s="79"/>
      <c r="BB185" s="79"/>
      <c r="BC185" s="79"/>
      <c r="BD185" s="21" t="str">
        <f t="shared" si="18"/>
        <v>[218] = {wayshrines={244,244,244,}, dlcId=DLC_ORSINIUM</v>
      </c>
      <c r="BE185" s="21" t="str">
        <f t="shared" si="19"/>
        <v>, zoneIds={684,684,684,684}, veteran=false</v>
      </c>
      <c r="BF185" s="21" t="str">
        <f t="shared" si="17"/>
        <v>, setType=LIBSETS_SETTYPE_OVERLAND</v>
      </c>
      <c r="BG185" s="21" t="str">
        <f t="shared" si="20"/>
        <v>, dropMechanic={LIBSETS_DROP_MECHANIC_OVERLAND_BOSS_DELVE,LIBSETS_DROP_MECHANIC_OVERLAND_WORLDBOSS,LIBSETS_DROP_MECHANIC_OVERLAND_BOSS_PUBLIC_DUNGEON,LIBSETS_DROP_MECHANIC_OVERLAND_CHEST}</v>
      </c>
      <c r="BH185" s="21" t="str">
        <f t="shared" si="21"/>
        <v>}, --Trinimac\'s Valor / Trinimacs Heldenmut   [Wrothgar, Wrothgar, Wrothgar, Wrothgar]</v>
      </c>
    </row>
    <row r="186" spans="1:60" x14ac:dyDescent="0.25">
      <c r="A186" s="5">
        <v>219</v>
      </c>
      <c r="B186" t="s">
        <v>1021</v>
      </c>
      <c r="C186" t="s">
        <v>1021</v>
      </c>
      <c r="D186" s="3">
        <f t="shared" si="16"/>
        <v>219</v>
      </c>
      <c r="G186" s="8" t="s">
        <v>1472</v>
      </c>
      <c r="I186" t="s">
        <v>91</v>
      </c>
      <c r="J186" t="s">
        <v>91</v>
      </c>
      <c r="K186">
        <v>237</v>
      </c>
      <c r="L186">
        <v>237</v>
      </c>
      <c r="M186">
        <v>237</v>
      </c>
      <c r="N186">
        <v>9</v>
      </c>
      <c r="Q186" s="3">
        <f>IF(AND(P186&lt;&gt;"",ISNUMBER(P186),NOT(ISNA(P186))),P186,IF(R186&lt;&gt;"",VLOOKUP(R186,'ESO zone constants'!$D$5:$H$10003,5,FALSE),""))</f>
        <v>684</v>
      </c>
      <c r="R186" t="str">
        <f>IF(AND(O186&lt;&gt;"",NOT(ISERROR(O186))),O186,
IF(AND(P186&lt;&gt;"",ISNUMBER(P186),P186&gt;0,NOT(ISNA(P186))),VLOOKUP(P186,'ESO zone constants'!$A$5:$D$10001,4,FALSE),
IF(AND(K186&lt;&gt;"",K186&gt;0,NOT(ISERROR(K186))),VLOOKUP(K186,'ESO dumped WayshrineInfo'!$K$3:$N$9996,4,FALSE),"")))</f>
        <v>Wrothgar</v>
      </c>
      <c r="T186" s="19" t="str">
        <f>IF(AND(S186&lt;&gt;"",NOT(ISERROR(S186))),S186,IF(Q186&lt;&gt;"",IF(NOT(ISERROR(VLOOKUP(Q186,'ESO Dungeon constants'!$D$3:$H$9999,5,FALSE))),VLOOKUP(Q186,'ESO Dungeon constants'!$D$3:$I$9999,6,FALSE),VLOOKUP(Q186,'ESO zone constants'!$H$3:$K$9989,4,FALSE)),""))</f>
        <v>DLC_ORSINIUM</v>
      </c>
      <c r="U186" s="3" t="str">
        <f>IF(T186&lt;&gt;"",VLOOKUP(T186,'LibSets constants'!$B$4:$C$1012,2,FALSE),"")</f>
        <v>Orsinium</v>
      </c>
      <c r="V186" s="33" t="s">
        <v>3335</v>
      </c>
      <c r="Y186" s="62"/>
      <c r="Z186" s="3">
        <f>IF(AND(G186&lt;&gt;"LIBSETS_SETTYPE_BATTLEGROUND",G186&lt;&gt;"LIBSETS_SETTYPE_SPECIAL"),
IF(AND(Y186&lt;&gt;"",ISNUMBER(Y186),NOT(ISNA(Y186))),Y186,
   IF(AND(L186&lt;&gt;"",ISNUMBER(L186),L186&gt;0,NOT(ISNA(L186))),VLOOKUP(L186,'ESO dumped WayshrineInfo'!$K$3:$L$9996,2,FALSE),"")
),"")</f>
        <v>684</v>
      </c>
      <c r="AA186" t="str">
        <f>IF(AND(Z186&lt;&gt;"",ISNUMBER(Z186),NOT(ISNA(Z186))),VLOOKUP(Z186,'ESO zone constants'!$A$5:$D$10001,4,FALSE),"")</f>
        <v>Wrothgar</v>
      </c>
      <c r="AB186" s="33" t="s">
        <v>3335</v>
      </c>
      <c r="AC186" s="41"/>
      <c r="AD186" s="41"/>
      <c r="AE186" s="41"/>
      <c r="AF186" s="3">
        <f>IF(AND(G186&lt;&gt;"LIBSETS_SETTYPE_BATTLEGROUND",G186&lt;&gt;"LIBSETS_SETTYPE_SPECIAL"),
IF(AND(AE186&lt;&gt;"",ISNUMBER(AE186),NOT(ISNA(AE186))),AE186,
   IF(AND(M186&lt;&gt;"",ISNUMBER(M186),M186&gt;0,NOT(ISNA(M186))),VLOOKUP(M186,'ESO dumped WayshrineInfo'!$K$3:$L$9996,2,FALSE),"")
),"")</f>
        <v>684</v>
      </c>
      <c r="AG186" t="str">
        <f>IF(AND(AF186&lt;&gt;"",ISNUMBER(AF186),NOT(ISNA(AF186))),VLOOKUP(AF186,'ESO zone constants'!$A$5:$D$10001,4,FALSE),"")</f>
        <v>Wrothgar</v>
      </c>
      <c r="AH186" s="42"/>
      <c r="AI186" s="41"/>
      <c r="AJ186" s="41"/>
      <c r="AK186" s="3" t="str">
        <f>IF(AND(G186&lt;&gt;"LIBSETS_SETTYPE_BATTLEGROUND",G186&lt;&gt;"LIBSETS_SETTYPE_SPECIAL"),IF(AL186&lt;&gt;"",VLOOKUP(AL186,'ESO zone constants'!$D$5:$H$4955,5,FALSE),""),"")</f>
        <v/>
      </c>
      <c r="AN186" s="41"/>
      <c r="AO186" s="41"/>
      <c r="AP186" s="3" t="str">
        <f>IF(AND(G186&lt;&gt;"LIBSETS_SETTYPE_BATTLEGROUND",G186&lt;&gt;"LIBSETS_SETTYPE_SPECIAL"),IF(AQ186&lt;&gt;"",VLOOKUP(AQ186,'ESO zone constants'!$D$5:$H$4955,5,FALSE),""),"")</f>
        <v/>
      </c>
      <c r="AS186" s="41"/>
      <c r="AT186" s="41"/>
      <c r="AU186" s="3" t="str">
        <f>IF(AND(G186&lt;&gt;"LIBSETS_SETTYPE_BATTLEGROUND",G186&lt;&gt;"LIBSETS_SETTYPE_SPECIAL"),IF(AV186&lt;&gt;"",VLOOKUP(AV186,'ESO zone constants'!$D$5:$H$4955,5,FALSE),""),"")</f>
        <v/>
      </c>
      <c r="AX186" s="41"/>
      <c r="AY186" s="41"/>
      <c r="AZ186" s="79" t="s">
        <v>2658</v>
      </c>
      <c r="BA186" s="79"/>
      <c r="BB186" s="79"/>
      <c r="BC186" s="79"/>
      <c r="BD186" s="21" t="str">
        <f t="shared" si="18"/>
        <v>[219] = {wayshrines={237,237,237,}, traitsNeeded=9, dlcId=DLC_ORSINIUM</v>
      </c>
      <c r="BE186" s="21" t="str">
        <f t="shared" si="19"/>
        <v>, zoneIds={684,684,684}, veteran=false</v>
      </c>
      <c r="BF186" s="21" t="str">
        <f t="shared" si="17"/>
        <v>, setType=LIBSETS_SETTYPE_CRAFTED</v>
      </c>
      <c r="BG186" s="21" t="str">
        <f t="shared" si="20"/>
        <v>, dropMechanic={LIBSETS_DROP_MECHANIC_CRAFTED,LIBSETS_DROP_MECHANIC_CRAFTED}</v>
      </c>
      <c r="BH186" s="21" t="str">
        <f t="shared" si="21"/>
        <v>}, --Morkuldin / Morkuldin   [Wrothgar, Wrothgar, Wrothgar]</v>
      </c>
    </row>
    <row r="187" spans="1:60" x14ac:dyDescent="0.25">
      <c r="A187" s="5">
        <v>224</v>
      </c>
      <c r="B187" t="s">
        <v>1022</v>
      </c>
      <c r="C187" t="s">
        <v>2588</v>
      </c>
      <c r="D187" s="3">
        <f t="shared" si="16"/>
        <v>224</v>
      </c>
      <c r="G187" s="8" t="s">
        <v>1472</v>
      </c>
      <c r="I187" t="s">
        <v>91</v>
      </c>
      <c r="J187" t="s">
        <v>91</v>
      </c>
      <c r="K187">
        <v>257</v>
      </c>
      <c r="L187">
        <v>257</v>
      </c>
      <c r="M187">
        <v>257</v>
      </c>
      <c r="N187">
        <v>5</v>
      </c>
      <c r="Q187" s="3">
        <f>IF(AND(P187&lt;&gt;"",ISNUMBER(P187),NOT(ISNA(P187))),P187,IF(R187&lt;&gt;"",VLOOKUP(R187,'ESO zone constants'!$D$5:$H$10003,5,FALSE),""))</f>
        <v>816</v>
      </c>
      <c r="R187" t="str">
        <f>IF(AND(O187&lt;&gt;"",NOT(ISERROR(O187))),O187,
IF(AND(P187&lt;&gt;"",ISNUMBER(P187),P187&gt;0,NOT(ISNA(P187))),VLOOKUP(P187,'ESO zone constants'!$A$5:$D$10001,4,FALSE),
IF(AND(K187&lt;&gt;"",K187&gt;0,NOT(ISERROR(K187))),VLOOKUP(K187,'ESO dumped WayshrineInfo'!$K$3:$N$9996,4,FALSE),"")))</f>
        <v>Hew's Bane</v>
      </c>
      <c r="T187" s="19" t="str">
        <f>IF(AND(S187&lt;&gt;"",NOT(ISERROR(S187))),S187,IF(Q187&lt;&gt;"",IF(NOT(ISERROR(VLOOKUP(Q187,'ESO Dungeon constants'!$D$3:$H$9999,5,FALSE))),VLOOKUP(Q187,'ESO Dungeon constants'!$D$3:$I$9999,6,FALSE),VLOOKUP(Q187,'ESO zone constants'!$H$3:$K$9989,4,FALSE)),""))</f>
        <v>DLC_THIEVES_GUILD</v>
      </c>
      <c r="U187" s="3" t="str">
        <f>IF(T187&lt;&gt;"",VLOOKUP(T187,'LibSets constants'!$B$4:$C$1012,2,FALSE),"")</f>
        <v>Thieves Guild</v>
      </c>
      <c r="V187" s="33" t="s">
        <v>3335</v>
      </c>
      <c r="Y187" s="62"/>
      <c r="Z187" s="3">
        <f>IF(AND(G187&lt;&gt;"LIBSETS_SETTYPE_BATTLEGROUND",G187&lt;&gt;"LIBSETS_SETTYPE_SPECIAL"),
IF(AND(Y187&lt;&gt;"",ISNUMBER(Y187),NOT(ISNA(Y187))),Y187,
   IF(AND(L187&lt;&gt;"",ISNUMBER(L187),L187&gt;0,NOT(ISNA(L187))),VLOOKUP(L187,'ESO dumped WayshrineInfo'!$K$3:$L$9996,2,FALSE),"")
),"")</f>
        <v>816</v>
      </c>
      <c r="AA187" t="str">
        <f>IF(AND(Z187&lt;&gt;"",ISNUMBER(Z187),NOT(ISNA(Z187))),VLOOKUP(Z187,'ESO zone constants'!$A$5:$D$10001,4,FALSE),"")</f>
        <v>Hew's Bane</v>
      </c>
      <c r="AB187" s="33" t="s">
        <v>3335</v>
      </c>
      <c r="AC187" s="41"/>
      <c r="AD187" s="41"/>
      <c r="AE187" s="41"/>
      <c r="AF187" s="3">
        <f>IF(AND(G187&lt;&gt;"LIBSETS_SETTYPE_BATTLEGROUND",G187&lt;&gt;"LIBSETS_SETTYPE_SPECIAL"),
IF(AND(AE187&lt;&gt;"",ISNUMBER(AE187),NOT(ISNA(AE187))),AE187,
   IF(AND(M187&lt;&gt;"",ISNUMBER(M187),M187&gt;0,NOT(ISNA(M187))),VLOOKUP(M187,'ESO dumped WayshrineInfo'!$K$3:$L$9996,2,FALSE),"")
),"")</f>
        <v>816</v>
      </c>
      <c r="AG187" t="str">
        <f>IF(AND(AF187&lt;&gt;"",ISNUMBER(AF187),NOT(ISNA(AF187))),VLOOKUP(AF187,'ESO zone constants'!$A$5:$D$10001,4,FALSE),"")</f>
        <v>Hew's Bane</v>
      </c>
      <c r="AH187" s="42"/>
      <c r="AI187" s="41"/>
      <c r="AJ187" s="41"/>
      <c r="AK187" s="3" t="str">
        <f>IF(AND(G187&lt;&gt;"LIBSETS_SETTYPE_BATTLEGROUND",G187&lt;&gt;"LIBSETS_SETTYPE_SPECIAL"),IF(AL187&lt;&gt;"",VLOOKUP(AL187,'ESO zone constants'!$D$5:$H$4955,5,FALSE),""),"")</f>
        <v/>
      </c>
      <c r="AN187" s="41"/>
      <c r="AO187" s="41"/>
      <c r="AP187" s="3" t="str">
        <f>IF(AND(G187&lt;&gt;"LIBSETS_SETTYPE_BATTLEGROUND",G187&lt;&gt;"LIBSETS_SETTYPE_SPECIAL"),IF(AQ187&lt;&gt;"",VLOOKUP(AQ187,'ESO zone constants'!$D$5:$H$4955,5,FALSE),""),"")</f>
        <v/>
      </c>
      <c r="AS187" s="41"/>
      <c r="AT187" s="41"/>
      <c r="AU187" s="3" t="str">
        <f>IF(AND(G187&lt;&gt;"LIBSETS_SETTYPE_BATTLEGROUND",G187&lt;&gt;"LIBSETS_SETTYPE_SPECIAL"),IF(AV187&lt;&gt;"",VLOOKUP(AV187,'ESO zone constants'!$D$5:$H$4955,5,FALSE),""),"")</f>
        <v/>
      </c>
      <c r="AX187" s="41"/>
      <c r="AY187" s="41"/>
      <c r="AZ187" s="79" t="s">
        <v>2658</v>
      </c>
      <c r="BA187" s="79"/>
      <c r="BB187" s="79"/>
      <c r="BC187" s="79"/>
      <c r="BD187" s="21" t="str">
        <f t="shared" si="18"/>
        <v>[224] = {wayshrines={257,257,257,}, traitsNeeded=5, dlcId=DLC_THIEVES_GUILD</v>
      </c>
      <c r="BE187" s="21" t="str">
        <f t="shared" si="19"/>
        <v>, zoneIds={816,816,816}, veteran=false</v>
      </c>
      <c r="BF187" s="21" t="str">
        <f t="shared" si="17"/>
        <v>, setType=LIBSETS_SETTYPE_CRAFTED</v>
      </c>
      <c r="BG187" s="21" t="str">
        <f t="shared" si="20"/>
        <v>, dropMechanic={LIBSETS_DROP_MECHANIC_CRAFTED,LIBSETS_DROP_MECHANIC_CRAFTED}</v>
      </c>
      <c r="BH187" s="21" t="str">
        <f t="shared" si="21"/>
        <v>}, --Tava\'s Favor / Tavas Gunst   [Hew's Bane, Hew's Bane, Hew's Bane]</v>
      </c>
    </row>
    <row r="188" spans="1:60" x14ac:dyDescent="0.25">
      <c r="A188" s="5">
        <v>225</v>
      </c>
      <c r="B188" t="s">
        <v>1023</v>
      </c>
      <c r="C188" t="s">
        <v>1024</v>
      </c>
      <c r="D188" s="3">
        <f t="shared" si="16"/>
        <v>225</v>
      </c>
      <c r="E188" s="40"/>
      <c r="G188" s="8" t="s">
        <v>1472</v>
      </c>
      <c r="I188" t="s">
        <v>91</v>
      </c>
      <c r="J188" t="s">
        <v>91</v>
      </c>
      <c r="K188">
        <v>257</v>
      </c>
      <c r="L188">
        <v>257</v>
      </c>
      <c r="M188">
        <v>257</v>
      </c>
      <c r="N188">
        <v>7</v>
      </c>
      <c r="Q188" s="3">
        <f>IF(AND(P188&lt;&gt;"",ISNUMBER(P188),NOT(ISNA(P188))),P188,IF(R188&lt;&gt;"",VLOOKUP(R188,'ESO zone constants'!$D$5:$H$10003,5,FALSE),""))</f>
        <v>816</v>
      </c>
      <c r="R188" t="str">
        <f>IF(AND(O188&lt;&gt;"",NOT(ISERROR(O188))),O188,
IF(AND(P188&lt;&gt;"",ISNUMBER(P188),P188&gt;0,NOT(ISNA(P188))),VLOOKUP(P188,'ESO zone constants'!$A$5:$D$10001,4,FALSE),
IF(AND(K188&lt;&gt;"",K188&gt;0,NOT(ISERROR(K188))),VLOOKUP(K188,'ESO dumped WayshrineInfo'!$K$3:$N$9996,4,FALSE),"")))</f>
        <v>Hew's Bane</v>
      </c>
      <c r="T188" s="19" t="str">
        <f>IF(AND(S188&lt;&gt;"",NOT(ISERROR(S188))),S188,IF(Q188&lt;&gt;"",IF(NOT(ISERROR(VLOOKUP(Q188,'ESO Dungeon constants'!$D$3:$H$9999,5,FALSE))),VLOOKUP(Q188,'ESO Dungeon constants'!$D$3:$I$9999,6,FALSE),VLOOKUP(Q188,'ESO zone constants'!$H$3:$K$9989,4,FALSE)),""))</f>
        <v>DLC_THIEVES_GUILD</v>
      </c>
      <c r="U188" s="3" t="str">
        <f>IF(T188&lt;&gt;"",VLOOKUP(T188,'LibSets constants'!$B$4:$C$1012,2,FALSE),"")</f>
        <v>Thieves Guild</v>
      </c>
      <c r="V188" s="33" t="s">
        <v>3335</v>
      </c>
      <c r="Y188" s="62"/>
      <c r="Z188" s="3">
        <f>IF(AND(G188&lt;&gt;"LIBSETS_SETTYPE_BATTLEGROUND",G188&lt;&gt;"LIBSETS_SETTYPE_SPECIAL"),
IF(AND(Y188&lt;&gt;"",ISNUMBER(Y188),NOT(ISNA(Y188))),Y188,
   IF(AND(L188&lt;&gt;"",ISNUMBER(L188),L188&gt;0,NOT(ISNA(L188))),VLOOKUP(L188,'ESO dumped WayshrineInfo'!$K$3:$L$9996,2,FALSE),"")
),"")</f>
        <v>816</v>
      </c>
      <c r="AA188" t="str">
        <f>IF(AND(Z188&lt;&gt;"",ISNUMBER(Z188),NOT(ISNA(Z188))),VLOOKUP(Z188,'ESO zone constants'!$A$5:$D$10001,4,FALSE),"")</f>
        <v>Hew's Bane</v>
      </c>
      <c r="AB188" s="33" t="s">
        <v>3335</v>
      </c>
      <c r="AF188" s="3">
        <f>IF(AND(G188&lt;&gt;"LIBSETS_SETTYPE_BATTLEGROUND",G188&lt;&gt;"LIBSETS_SETTYPE_SPECIAL"),
IF(AND(AE188&lt;&gt;"",ISNUMBER(AE188),NOT(ISNA(AE188))),AE188,
   IF(AND(M188&lt;&gt;"",ISNUMBER(M188),M188&gt;0,NOT(ISNA(M188))),VLOOKUP(M188,'ESO dumped WayshrineInfo'!$K$3:$L$9996,2,FALSE),"")
),"")</f>
        <v>816</v>
      </c>
      <c r="AG188" t="str">
        <f>IF(AND(AF188&lt;&gt;"",ISNUMBER(AF188),NOT(ISNA(AF188))),VLOOKUP(AF188,'ESO zone constants'!$A$5:$D$10001,4,FALSE),"")</f>
        <v>Hew's Bane</v>
      </c>
      <c r="AH188" s="42"/>
      <c r="AK188" s="3" t="str">
        <f>IF(AND(G188&lt;&gt;"LIBSETS_SETTYPE_BATTLEGROUND",G188&lt;&gt;"LIBSETS_SETTYPE_SPECIAL"),IF(AL188&lt;&gt;"",VLOOKUP(AL188,'ESO zone constants'!$D$5:$H$4955,5,FALSE),""),"")</f>
        <v/>
      </c>
      <c r="AP188" s="3" t="str">
        <f>IF(AND(G188&lt;&gt;"LIBSETS_SETTYPE_BATTLEGROUND",G188&lt;&gt;"LIBSETS_SETTYPE_SPECIAL"),IF(AQ188&lt;&gt;"",VLOOKUP(AQ188,'ESO zone constants'!$D$5:$H$4955,5,FALSE),""),"")</f>
        <v/>
      </c>
      <c r="AU188" s="3" t="str">
        <f>IF(AND(G188&lt;&gt;"LIBSETS_SETTYPE_BATTLEGROUND",G188&lt;&gt;"LIBSETS_SETTYPE_SPECIAL"),IF(AV188&lt;&gt;"",VLOOKUP(AV188,'ESO zone constants'!$D$5:$H$4955,5,FALSE),""),"")</f>
        <v/>
      </c>
      <c r="AZ188" s="79" t="s">
        <v>2658</v>
      </c>
      <c r="BA188" s="79"/>
      <c r="BB188" s="79"/>
      <c r="BC188" s="79"/>
      <c r="BD188" s="21" t="str">
        <f t="shared" si="18"/>
        <v>[225] = {wayshrines={257,257,257,}, traitsNeeded=7, dlcId=DLC_THIEVES_GUILD</v>
      </c>
      <c r="BE188" s="21" t="str">
        <f t="shared" si="19"/>
        <v>, zoneIds={816,816,816}, veteran=false</v>
      </c>
      <c r="BF188" s="21" t="str">
        <f t="shared" si="17"/>
        <v>, setType=LIBSETS_SETTYPE_CRAFTED</v>
      </c>
      <c r="BG188" s="21" t="str">
        <f t="shared" si="20"/>
        <v>, dropMechanic={LIBSETS_DROP_MECHANIC_CRAFTED,LIBSETS_DROP_MECHANIC_CRAFTED}</v>
      </c>
      <c r="BH188" s="21" t="str">
        <f t="shared" si="21"/>
        <v>}, --Clever Alchemist / Schlauer Alchemist   [Hew's Bane, Hew's Bane, Hew's Bane]</v>
      </c>
    </row>
    <row r="189" spans="1:60" x14ac:dyDescent="0.25">
      <c r="A189" s="5">
        <v>226</v>
      </c>
      <c r="B189" t="s">
        <v>1025</v>
      </c>
      <c r="C189" t="s">
        <v>1026</v>
      </c>
      <c r="D189" s="3">
        <f t="shared" si="16"/>
        <v>226</v>
      </c>
      <c r="G189" s="8" t="s">
        <v>1472</v>
      </c>
      <c r="I189" t="s">
        <v>91</v>
      </c>
      <c r="J189" t="s">
        <v>91</v>
      </c>
      <c r="K189">
        <v>255</v>
      </c>
      <c r="L189">
        <v>255</v>
      </c>
      <c r="M189">
        <v>255</v>
      </c>
      <c r="N189">
        <v>9</v>
      </c>
      <c r="Q189" s="3">
        <f>IF(AND(P189&lt;&gt;"",ISNUMBER(P189),NOT(ISNA(P189))),P189,IF(R189&lt;&gt;"",VLOOKUP(R189,'ESO zone constants'!$D$5:$H$10003,5,FALSE),""))</f>
        <v>816</v>
      </c>
      <c r="R189" t="str">
        <f>IF(AND(O189&lt;&gt;"",NOT(ISERROR(O189))),O189,
IF(AND(P189&lt;&gt;"",ISNUMBER(P189),P189&gt;0,NOT(ISNA(P189))),VLOOKUP(P189,'ESO zone constants'!$A$5:$D$10001,4,FALSE),
IF(AND(K189&lt;&gt;"",K189&gt;0,NOT(ISERROR(K189))),VLOOKUP(K189,'ESO dumped WayshrineInfo'!$K$3:$N$9996,4,FALSE),"")))</f>
        <v>Hew's Bane</v>
      </c>
      <c r="T189" s="19" t="str">
        <f>IF(AND(S189&lt;&gt;"",NOT(ISERROR(S189))),S189,IF(Q189&lt;&gt;"",IF(NOT(ISERROR(VLOOKUP(Q189,'ESO Dungeon constants'!$D$3:$H$9999,5,FALSE))),VLOOKUP(Q189,'ESO Dungeon constants'!$D$3:$I$9999,6,FALSE),VLOOKUP(Q189,'ESO zone constants'!$H$3:$K$9989,4,FALSE)),""))</f>
        <v>DLC_THIEVES_GUILD</v>
      </c>
      <c r="U189" s="3" t="str">
        <f>IF(T189&lt;&gt;"",VLOOKUP(T189,'LibSets constants'!$B$4:$C$1012,2,FALSE),"")</f>
        <v>Thieves Guild</v>
      </c>
      <c r="V189" s="33" t="s">
        <v>3335</v>
      </c>
      <c r="Y189" s="62"/>
      <c r="Z189" s="3">
        <f>IF(AND(G189&lt;&gt;"LIBSETS_SETTYPE_BATTLEGROUND",G189&lt;&gt;"LIBSETS_SETTYPE_SPECIAL"),
IF(AND(Y189&lt;&gt;"",ISNUMBER(Y189),NOT(ISNA(Y189))),Y189,
   IF(AND(L189&lt;&gt;"",ISNUMBER(L189),L189&gt;0,NOT(ISNA(L189))),VLOOKUP(L189,'ESO dumped WayshrineInfo'!$K$3:$L$9996,2,FALSE),"")
),"")</f>
        <v>816</v>
      </c>
      <c r="AA189" t="str">
        <f>IF(AND(Z189&lt;&gt;"",ISNUMBER(Z189),NOT(ISNA(Z189))),VLOOKUP(Z189,'ESO zone constants'!$A$5:$D$10001,4,FALSE),"")</f>
        <v>Hew's Bane</v>
      </c>
      <c r="AB189" s="33" t="s">
        <v>3335</v>
      </c>
      <c r="AF189" s="3">
        <f>IF(AND(G189&lt;&gt;"LIBSETS_SETTYPE_BATTLEGROUND",G189&lt;&gt;"LIBSETS_SETTYPE_SPECIAL"),
IF(AND(AE189&lt;&gt;"",ISNUMBER(AE189),NOT(ISNA(AE189))),AE189,
   IF(AND(M189&lt;&gt;"",ISNUMBER(M189),M189&gt;0,NOT(ISNA(M189))),VLOOKUP(M189,'ESO dumped WayshrineInfo'!$K$3:$L$9996,2,FALSE),"")
),"")</f>
        <v>816</v>
      </c>
      <c r="AG189" t="str">
        <f>IF(AND(AF189&lt;&gt;"",ISNUMBER(AF189),NOT(ISNA(AF189))),VLOOKUP(AF189,'ESO zone constants'!$A$5:$D$10001,4,FALSE),"")</f>
        <v>Hew's Bane</v>
      </c>
      <c r="AH189" s="42"/>
      <c r="AK189" s="3" t="str">
        <f>IF(AND(G189&lt;&gt;"LIBSETS_SETTYPE_BATTLEGROUND",G189&lt;&gt;"LIBSETS_SETTYPE_SPECIAL"),IF(AL189&lt;&gt;"",VLOOKUP(AL189,'ESO zone constants'!$D$5:$H$4955,5,FALSE),""),"")</f>
        <v/>
      </c>
      <c r="AP189" s="3" t="str">
        <f>IF(AND(G189&lt;&gt;"LIBSETS_SETTYPE_BATTLEGROUND",G189&lt;&gt;"LIBSETS_SETTYPE_SPECIAL"),IF(AQ189&lt;&gt;"",VLOOKUP(AQ189,'ESO zone constants'!$D$5:$H$4955,5,FALSE),""),"")</f>
        <v/>
      </c>
      <c r="AU189" s="3" t="str">
        <f>IF(AND(G189&lt;&gt;"LIBSETS_SETTYPE_BATTLEGROUND",G189&lt;&gt;"LIBSETS_SETTYPE_SPECIAL"),IF(AV189&lt;&gt;"",VLOOKUP(AV189,'ESO zone constants'!$D$5:$H$4955,5,FALSE),""),"")</f>
        <v/>
      </c>
      <c r="AZ189" s="79" t="s">
        <v>2658</v>
      </c>
      <c r="BA189" s="79"/>
      <c r="BB189" s="79"/>
      <c r="BC189" s="79"/>
      <c r="BD189" s="21" t="str">
        <f t="shared" si="18"/>
        <v>[226] = {wayshrines={255,255,255,}, traitsNeeded=9, dlcId=DLC_THIEVES_GUILD</v>
      </c>
      <c r="BE189" s="21" t="str">
        <f t="shared" si="19"/>
        <v>, zoneIds={816,816,816}, veteran=false</v>
      </c>
      <c r="BF189" s="21" t="str">
        <f t="shared" si="17"/>
        <v>, setType=LIBSETS_SETTYPE_CRAFTED</v>
      </c>
      <c r="BG189" s="21" t="str">
        <f t="shared" si="20"/>
        <v>, dropMechanic={LIBSETS_DROP_MECHANIC_CRAFTED,LIBSETS_DROP_MECHANIC_CRAFTED}</v>
      </c>
      <c r="BH189" s="21" t="str">
        <f t="shared" si="21"/>
        <v>}, --Eternal Hunt / Ewige Jagd   [Hew's Bane, Hew's Bane, Hew's Bane]</v>
      </c>
    </row>
    <row r="190" spans="1:60" x14ac:dyDescent="0.25">
      <c r="A190" s="12">
        <v>227</v>
      </c>
      <c r="B190" t="s">
        <v>1027</v>
      </c>
      <c r="C190" t="s">
        <v>2589</v>
      </c>
      <c r="D190" s="3">
        <f t="shared" si="16"/>
        <v>227</v>
      </c>
      <c r="G190" s="8" t="s">
        <v>1478</v>
      </c>
      <c r="I190" t="s">
        <v>91</v>
      </c>
      <c r="J190" t="s">
        <v>91</v>
      </c>
      <c r="K190">
        <v>255</v>
      </c>
      <c r="L190">
        <v>255</v>
      </c>
      <c r="M190">
        <v>255</v>
      </c>
      <c r="O190" s="62" t="s">
        <v>509</v>
      </c>
      <c r="Q190" s="3">
        <f>IF(AND(P190&lt;&gt;"",ISNUMBER(P190),NOT(ISNA(P190))),P190,IF(R190&lt;&gt;"",VLOOKUP(R190,'ESO zone constants'!$D$5:$H$10003,5,FALSE),""))</f>
        <v>816</v>
      </c>
      <c r="R190" t="str">
        <f>IF(AND(O190&lt;&gt;"",NOT(ISERROR(O190))),O190,
IF(AND(P190&lt;&gt;"",ISNUMBER(P190),P190&gt;0,NOT(ISNA(P190))),VLOOKUP(P190,'ESO zone constants'!$A$5:$D$10001,4,FALSE),
IF(AND(K190&lt;&gt;"",K190&gt;0,NOT(ISERROR(K190))),VLOOKUP(K190,'ESO dumped WayshrineInfo'!$K$3:$N$9996,4,FALSE),"")))</f>
        <v>Hew's Bane</v>
      </c>
      <c r="T190" s="19" t="str">
        <f>IF(AND(S190&lt;&gt;"",NOT(ISERROR(S190))),S190,IF(Q190&lt;&gt;"",IF(NOT(ISERROR(VLOOKUP(Q190,'ESO Dungeon constants'!$D$3:$H$9999,5,FALSE))),VLOOKUP(Q190,'ESO Dungeon constants'!$D$3:$I$9999,6,FALSE),VLOOKUP(Q190,'ESO zone constants'!$H$3:$K$9989,4,FALSE)),""))</f>
        <v>DLC_THIEVES_GUILD</v>
      </c>
      <c r="U190" s="3" t="str">
        <f>IF(T190&lt;&gt;"",VLOOKUP(T190,'LibSets constants'!$B$4:$C$1012,2,FALSE),"")</f>
        <v>Thieves Guild</v>
      </c>
      <c r="V190" s="33" t="s">
        <v>1556</v>
      </c>
      <c r="Y190" s="62"/>
      <c r="Z190" s="3">
        <f>IF(AND(G190&lt;&gt;"LIBSETS_SETTYPE_BATTLEGROUND",G190&lt;&gt;"LIBSETS_SETTYPE_SPECIAL"),
IF(AND(Y190&lt;&gt;"",ISNUMBER(Y190),NOT(ISNA(Y190))),Y190,
   IF(AND(L190&lt;&gt;"",ISNUMBER(L190),L190&gt;0,NOT(ISNA(L190))),VLOOKUP(L190,'ESO dumped WayshrineInfo'!$K$3:$L$9996,2,FALSE),"")
),"")</f>
        <v>816</v>
      </c>
      <c r="AA190" t="str">
        <f>IF(AND(Z190&lt;&gt;"",ISNUMBER(Z190),NOT(ISNA(Z190))),VLOOKUP(Z190,'ESO zone constants'!$A$5:$D$10001,4,FALSE),"")</f>
        <v>Hew's Bane</v>
      </c>
      <c r="AB190" s="33" t="s">
        <v>1557</v>
      </c>
      <c r="AC190" s="41"/>
      <c r="AD190" s="41"/>
      <c r="AE190" s="41"/>
      <c r="AF190" s="3">
        <f>IF(AND(G190&lt;&gt;"LIBSETS_SETTYPE_BATTLEGROUND",G190&lt;&gt;"LIBSETS_SETTYPE_SPECIAL"),
IF(AND(AE190&lt;&gt;"",ISNUMBER(AE190),NOT(ISNA(AE190))),AE190,
   IF(AND(M190&lt;&gt;"",ISNUMBER(M190),M190&gt;0,NOT(ISNA(M190))),VLOOKUP(M190,'ESO dumped WayshrineInfo'!$K$3:$L$9996,2,FALSE),"")
),"")</f>
        <v>816</v>
      </c>
      <c r="AG190" t="str">
        <f>IF(AND(AF190&lt;&gt;"",ISNUMBER(AF190),NOT(ISNA(AF190))),VLOOKUP(AF190,'ESO zone constants'!$A$5:$D$10001,4,FALSE),"")</f>
        <v>Hew's Bane</v>
      </c>
      <c r="AH190" s="42" t="s">
        <v>1558</v>
      </c>
      <c r="AI190" s="41"/>
      <c r="AJ190" s="41"/>
      <c r="AK190" s="3">
        <f>IF(AND(G190&lt;&gt;"LIBSETS_SETTYPE_BATTLEGROUND",G190&lt;&gt;"LIBSETS_SETTYPE_SPECIAL"),IF(AL190&lt;&gt;"",VLOOKUP(AL190,'ESO zone constants'!$D$5:$H$4955,5,FALSE),""),"")</f>
        <v>816</v>
      </c>
      <c r="AL190" t="s">
        <v>509</v>
      </c>
      <c r="AM190" s="33" t="s">
        <v>1559</v>
      </c>
      <c r="AN190" s="41"/>
      <c r="AO190" s="41"/>
      <c r="AP190" s="3" t="str">
        <f>IF(AND(G190&lt;&gt;"LIBSETS_SETTYPE_BATTLEGROUND",G190&lt;&gt;"LIBSETS_SETTYPE_SPECIAL"),IF(AQ190&lt;&gt;"",VLOOKUP(AQ190,'ESO zone constants'!$D$5:$H$4955,5,FALSE),""),"")</f>
        <v/>
      </c>
      <c r="AS190" s="41"/>
      <c r="AT190" s="41"/>
      <c r="AU190" s="3" t="str">
        <f>IF(AND(G190&lt;&gt;"LIBSETS_SETTYPE_BATTLEGROUND",G190&lt;&gt;"LIBSETS_SETTYPE_SPECIAL"),IF(AV190&lt;&gt;"",VLOOKUP(AV190,'ESO zone constants'!$D$5:$H$4955,5,FALSE),""),"")</f>
        <v/>
      </c>
      <c r="AX190" s="41"/>
      <c r="AY190" s="41"/>
      <c r="AZ190" s="79" t="s">
        <v>2659</v>
      </c>
      <c r="BA190" s="79"/>
      <c r="BB190" s="79"/>
      <c r="BC190" s="79"/>
      <c r="BD190" s="21" t="str">
        <f t="shared" si="18"/>
        <v>[227] = {wayshrines={255,255,255,}, dlcId=DLC_THIEVES_GUILD</v>
      </c>
      <c r="BE190" s="21" t="str">
        <f t="shared" si="19"/>
        <v>, zoneIds={816,816,816,816}, veteran=false</v>
      </c>
      <c r="BF190" s="21" t="str">
        <f t="shared" si="17"/>
        <v>, setType=LIBSETS_SETTYPE_OVERLAND</v>
      </c>
      <c r="BG190" s="21" t="str">
        <f t="shared" si="20"/>
        <v>, isProcSetAllowedInPvP=1, dropMechanic={LIBSETS_DROP_MECHANIC_OVERLAND_BOSS_DELVE,LIBSETS_DROP_MECHANIC_OVERLAND_WORLDBOSS,LIBSETS_DROP_MECHANIC_OVERLAND_BOSS_PUBLIC_DUNGEON,LIBSETS_DROP_MECHANIC_OVERLAND_CHEST}</v>
      </c>
      <c r="BH190" s="21" t="str">
        <f t="shared" si="21"/>
        <v>}, --Bahraha\'s Curse / Bahrahas Fluch   [Hew's Bane, Hew's Bane, Hew's Bane, Hew's Bane]</v>
      </c>
    </row>
    <row r="191" spans="1:60" x14ac:dyDescent="0.25">
      <c r="A191" s="12">
        <v>228</v>
      </c>
      <c r="B191" t="s">
        <v>1028</v>
      </c>
      <c r="C191" t="s">
        <v>2590</v>
      </c>
      <c r="D191" s="3">
        <f t="shared" si="16"/>
        <v>228</v>
      </c>
      <c r="G191" s="8" t="s">
        <v>1478</v>
      </c>
      <c r="I191" t="s">
        <v>91</v>
      </c>
      <c r="J191" t="s">
        <v>91</v>
      </c>
      <c r="K191">
        <v>255</v>
      </c>
      <c r="L191">
        <v>255</v>
      </c>
      <c r="M191">
        <v>255</v>
      </c>
      <c r="O191" s="62" t="s">
        <v>509</v>
      </c>
      <c r="Q191" s="3">
        <f>IF(AND(P191&lt;&gt;"",ISNUMBER(P191),NOT(ISNA(P191))),P191,IF(R191&lt;&gt;"",VLOOKUP(R191,'ESO zone constants'!$D$5:$H$10003,5,FALSE),""))</f>
        <v>816</v>
      </c>
      <c r="R191" t="str">
        <f>IF(AND(O191&lt;&gt;"",NOT(ISERROR(O191))),O191,
IF(AND(P191&lt;&gt;"",ISNUMBER(P191),P191&gt;0,NOT(ISNA(P191))),VLOOKUP(P191,'ESO zone constants'!$A$5:$D$10001,4,FALSE),
IF(AND(K191&lt;&gt;"",K191&gt;0,NOT(ISERROR(K191))),VLOOKUP(K191,'ESO dumped WayshrineInfo'!$K$3:$N$9996,4,FALSE),"")))</f>
        <v>Hew's Bane</v>
      </c>
      <c r="T191" s="19" t="str">
        <f>IF(AND(S191&lt;&gt;"",NOT(ISERROR(S191))),S191,IF(Q191&lt;&gt;"",IF(NOT(ISERROR(VLOOKUP(Q191,'ESO Dungeon constants'!$D$3:$H$9999,5,FALSE))),VLOOKUP(Q191,'ESO Dungeon constants'!$D$3:$I$9999,6,FALSE),VLOOKUP(Q191,'ESO zone constants'!$H$3:$K$9989,4,FALSE)),""))</f>
        <v>DLC_THIEVES_GUILD</v>
      </c>
      <c r="U191" s="3" t="str">
        <f>IF(T191&lt;&gt;"",VLOOKUP(T191,'LibSets constants'!$B$4:$C$1012,2,FALSE),"")</f>
        <v>Thieves Guild</v>
      </c>
      <c r="V191" s="33" t="s">
        <v>1556</v>
      </c>
      <c r="Y191" s="62"/>
      <c r="Z191" s="3">
        <f>IF(AND(G191&lt;&gt;"LIBSETS_SETTYPE_BATTLEGROUND",G191&lt;&gt;"LIBSETS_SETTYPE_SPECIAL"),
IF(AND(Y191&lt;&gt;"",ISNUMBER(Y191),NOT(ISNA(Y191))),Y191,
   IF(AND(L191&lt;&gt;"",ISNUMBER(L191),L191&gt;0,NOT(ISNA(L191))),VLOOKUP(L191,'ESO dumped WayshrineInfo'!$K$3:$L$9996,2,FALSE),"")
),"")</f>
        <v>816</v>
      </c>
      <c r="AA191" t="str">
        <f>IF(AND(Z191&lt;&gt;"",ISNUMBER(Z191),NOT(ISNA(Z191))),VLOOKUP(Z191,'ESO zone constants'!$A$5:$D$10001,4,FALSE),"")</f>
        <v>Hew's Bane</v>
      </c>
      <c r="AB191" s="33" t="s">
        <v>1557</v>
      </c>
      <c r="AC191" s="41"/>
      <c r="AD191" s="41"/>
      <c r="AE191" s="41"/>
      <c r="AF191" s="3">
        <f>IF(AND(G191&lt;&gt;"LIBSETS_SETTYPE_BATTLEGROUND",G191&lt;&gt;"LIBSETS_SETTYPE_SPECIAL"),
IF(AND(AE191&lt;&gt;"",ISNUMBER(AE191),NOT(ISNA(AE191))),AE191,
   IF(AND(M191&lt;&gt;"",ISNUMBER(M191),M191&gt;0,NOT(ISNA(M191))),VLOOKUP(M191,'ESO dumped WayshrineInfo'!$K$3:$L$9996,2,FALSE),"")
),"")</f>
        <v>816</v>
      </c>
      <c r="AG191" t="str">
        <f>IF(AND(AF191&lt;&gt;"",ISNUMBER(AF191),NOT(ISNA(AF191))),VLOOKUP(AF191,'ESO zone constants'!$A$5:$D$10001,4,FALSE),"")</f>
        <v>Hew's Bane</v>
      </c>
      <c r="AH191" s="42" t="s">
        <v>1558</v>
      </c>
      <c r="AI191" s="41"/>
      <c r="AJ191" s="41"/>
      <c r="AK191" s="3">
        <f>IF(AND(G191&lt;&gt;"LIBSETS_SETTYPE_BATTLEGROUND",G191&lt;&gt;"LIBSETS_SETTYPE_SPECIAL"),IF(AL191&lt;&gt;"",VLOOKUP(AL191,'ESO zone constants'!$D$5:$H$4955,5,FALSE),""),"")</f>
        <v>816</v>
      </c>
      <c r="AL191" t="s">
        <v>509</v>
      </c>
      <c r="AM191" s="33" t="s">
        <v>1559</v>
      </c>
      <c r="AN191" s="41"/>
      <c r="AO191" s="41"/>
      <c r="AP191" s="3" t="str">
        <f>IF(AND(G191&lt;&gt;"LIBSETS_SETTYPE_BATTLEGROUND",G191&lt;&gt;"LIBSETS_SETTYPE_SPECIAL"),IF(AQ191&lt;&gt;"",VLOOKUP(AQ191,'ESO zone constants'!$D$5:$H$4955,5,FALSE),""),"")</f>
        <v/>
      </c>
      <c r="AS191" s="41"/>
      <c r="AT191" s="41"/>
      <c r="AU191" s="3" t="str">
        <f>IF(AND(G191&lt;&gt;"LIBSETS_SETTYPE_BATTLEGROUND",G191&lt;&gt;"LIBSETS_SETTYPE_SPECIAL"),IF(AV191&lt;&gt;"",VLOOKUP(AV191,'ESO zone constants'!$D$5:$H$4955,5,FALSE),""),"")</f>
        <v/>
      </c>
      <c r="AX191" s="41"/>
      <c r="AY191" s="41"/>
      <c r="AZ191" s="79" t="s">
        <v>2659</v>
      </c>
      <c r="BA191" s="79"/>
      <c r="BB191" s="79"/>
      <c r="BC191" s="79"/>
      <c r="BD191" s="21" t="str">
        <f t="shared" si="18"/>
        <v>[228] = {wayshrines={255,255,255,}, dlcId=DLC_THIEVES_GUILD</v>
      </c>
      <c r="BE191" s="21" t="str">
        <f t="shared" si="19"/>
        <v>, zoneIds={816,816,816,816}, veteran=false</v>
      </c>
      <c r="BF191" s="21" t="str">
        <f t="shared" si="17"/>
        <v>, setType=LIBSETS_SETTYPE_OVERLAND</v>
      </c>
      <c r="BG191" s="21" t="str">
        <f t="shared" si="20"/>
        <v>, isProcSetAllowedInPvP=1, dropMechanic={LIBSETS_DROP_MECHANIC_OVERLAND_BOSS_DELVE,LIBSETS_DROP_MECHANIC_OVERLAND_WORLDBOSS,LIBSETS_DROP_MECHANIC_OVERLAND_BOSS_PUBLIC_DUNGEON,LIBSETS_DROP_MECHANIC_OVERLAND_CHEST}</v>
      </c>
      <c r="BH191" s="21" t="str">
        <f t="shared" si="21"/>
        <v>}, --Syvarra\'s Scales / Syvarras Schuppen   [Hew's Bane, Hew's Bane, Hew's Bane, Hew's Bane]</v>
      </c>
    </row>
    <row r="192" spans="1:60" x14ac:dyDescent="0.25">
      <c r="A192" s="12">
        <v>229</v>
      </c>
      <c r="B192" t="s">
        <v>1029</v>
      </c>
      <c r="C192" t="s">
        <v>1030</v>
      </c>
      <c r="D192" s="3">
        <f t="shared" si="16"/>
        <v>229</v>
      </c>
      <c r="G192" s="8" t="s">
        <v>1479</v>
      </c>
      <c r="I192" t="s">
        <v>91</v>
      </c>
      <c r="J192" t="s">
        <v>91</v>
      </c>
      <c r="K192">
        <v>258</v>
      </c>
      <c r="L192">
        <v>258</v>
      </c>
      <c r="M192">
        <v>258</v>
      </c>
      <c r="O192" s="62" t="s">
        <v>477</v>
      </c>
      <c r="Q192" s="3">
        <f>IF(AND(P192&lt;&gt;"",ISNUMBER(P192),NOT(ISNA(P192))),P192,IF(R192&lt;&gt;"",VLOOKUP(R192,'ESO zone constants'!$D$5:$H$10003,5,FALSE),""))</f>
        <v>725</v>
      </c>
      <c r="R192" t="str">
        <f>IF(AND(O192&lt;&gt;"",NOT(ISERROR(O192))),O192,
IF(AND(P192&lt;&gt;"",ISNUMBER(P192),P192&gt;0,NOT(ISNA(P192))),VLOOKUP(P192,'ESO zone constants'!$A$5:$D$10001,4,FALSE),
IF(AND(K192&lt;&gt;"",K192&gt;0,NOT(ISERROR(K192))),VLOOKUP(K192,'ESO dumped WayshrineInfo'!$K$3:$N$9996,4,FALSE),"")))</f>
        <v>Maw of Lorkhaj</v>
      </c>
      <c r="T192" s="19" t="str">
        <f>IF(AND(S192&lt;&gt;"",NOT(ISERROR(S192))),S192,IF(Q192&lt;&gt;"",IF(NOT(ISERROR(VLOOKUP(Q192,'ESO Dungeon constants'!$D$3:$H$9999,5,FALSE))),VLOOKUP(Q192,'ESO Dungeon constants'!$D$3:$I$9999,6,FALSE),VLOOKUP(Q192,'ESO zone constants'!$H$3:$K$9989,4,FALSE)),""))</f>
        <v>DLC_THIEVES_GUILD</v>
      </c>
      <c r="U192" s="3" t="str">
        <f>IF(T192&lt;&gt;"",VLOOKUP(T192,'LibSets constants'!$B$4:$C$1012,2,FALSE),"")</f>
        <v>Thieves Guild</v>
      </c>
      <c r="V192" s="33" t="s">
        <v>3313</v>
      </c>
      <c r="Y192" s="62"/>
      <c r="Z192" s="3">
        <f>IF(AND(G192&lt;&gt;"LIBSETS_SETTYPE_BATTLEGROUND",G192&lt;&gt;"LIBSETS_SETTYPE_SPECIAL"),
IF(AND(Y192&lt;&gt;"",ISNUMBER(Y192),NOT(ISNA(Y192))),Y192,
   IF(AND(L192&lt;&gt;"",ISNUMBER(L192),L192&gt;0,NOT(ISNA(L192))),VLOOKUP(L192,'ESO dumped WayshrineInfo'!$K$3:$L$9996,2,FALSE),"")
),"")</f>
        <v>382</v>
      </c>
      <c r="AA192" t="str">
        <f>IF(AND(Z192&lt;&gt;"",ISNUMBER(Z192),NOT(ISNA(Z192))),VLOOKUP(Z192,'ESO zone constants'!$A$5:$D$10001,4,FALSE),"")</f>
        <v>Reaper's March</v>
      </c>
      <c r="AB192" s="33" t="s">
        <v>3313</v>
      </c>
      <c r="AC192" s="41" t="str">
        <f>IF(AB192&lt;&gt;"",IF(AB192&lt;&gt;"LIBSETS_DROP_MECHANIC_MONSTER_NAME",VLOOKUP(AB192,'LibSets constants'!$I$4:$L$1012,3,FALSE),""),"")</f>
        <v>Bosses in trial dungeons</v>
      </c>
      <c r="AD192" s="41" t="str">
        <f>IF(AB192&lt;&gt;"",IF(AB192&lt;&gt;"LIBSETS_DROP_MECHANIC_MONSTER_NAME",VLOOKUP(AB192,'LibSets constants'!$I$4:$L$1012,4,FALSE),""),"")</f>
        <v>Bosse in Prüfungen</v>
      </c>
      <c r="AE192" s="38"/>
      <c r="AF192" s="3">
        <f>IF(AND(G192&lt;&gt;"LIBSETS_SETTYPE_BATTLEGROUND",G192&lt;&gt;"LIBSETS_SETTYPE_SPECIAL"),
IF(AND(AE192&lt;&gt;"",ISNUMBER(AE192),NOT(ISNA(AE192))),AE192,
   IF(AND(M192&lt;&gt;"",ISNUMBER(M192),M192&gt;0,NOT(ISNA(M192))),VLOOKUP(M192,'ESO dumped WayshrineInfo'!$K$3:$L$9996,2,FALSE),"")
),"")</f>
        <v>382</v>
      </c>
      <c r="AG192" t="str">
        <f>IF(AND(AF192&lt;&gt;"",ISNUMBER(AF192),NOT(ISNA(AF192))),VLOOKUP(AF192,'ESO zone constants'!$A$5:$D$10001,4,FALSE),"")</f>
        <v>Reaper's March</v>
      </c>
      <c r="AH192" s="42"/>
      <c r="AI192" s="38"/>
      <c r="AJ192" s="38"/>
      <c r="AK192" s="3" t="str">
        <f>IF(AND(G192&lt;&gt;"LIBSETS_SETTYPE_BATTLEGROUND",G192&lt;&gt;"LIBSETS_SETTYPE_SPECIAL"),IF(AL192&lt;&gt;"",VLOOKUP(AL192,'ESO zone constants'!$D$5:$H$4955,5,FALSE),""),"")</f>
        <v/>
      </c>
      <c r="AN192" s="38"/>
      <c r="AO192" s="38"/>
      <c r="AP192" s="3" t="str">
        <f>IF(AND(G192&lt;&gt;"LIBSETS_SETTYPE_BATTLEGROUND",G192&lt;&gt;"LIBSETS_SETTYPE_SPECIAL"),IF(AQ192&lt;&gt;"",VLOOKUP(AQ192,'ESO zone constants'!$D$5:$H$4955,5,FALSE),""),"")</f>
        <v/>
      </c>
      <c r="AS192" s="38"/>
      <c r="AT192" s="38"/>
      <c r="AU192" s="3" t="str">
        <f>IF(AND(G192&lt;&gt;"LIBSETS_SETTYPE_BATTLEGROUND",G192&lt;&gt;"LIBSETS_SETTYPE_SPECIAL"),IF(AV192&lt;&gt;"",VLOOKUP(AV192,'ESO zone constants'!$D$5:$H$4955,5,FALSE),""),"")</f>
        <v/>
      </c>
      <c r="AX192" s="38"/>
      <c r="AY192" s="38"/>
      <c r="AZ192" s="79" t="s">
        <v>2658</v>
      </c>
      <c r="BA192" s="79"/>
      <c r="BB192" s="79"/>
      <c r="BC192" s="79"/>
      <c r="BD192" s="21" t="str">
        <f t="shared" si="18"/>
        <v>[229] = {wayshrines={258,258,258,}, dlcId=DLC_THIEVES_GUILD</v>
      </c>
      <c r="BE192" s="21" t="str">
        <f t="shared" si="19"/>
        <v>, zoneIds={725,382,382}, veteran=false</v>
      </c>
      <c r="BF192" s="21" t="str">
        <f t="shared" si="17"/>
        <v>, setType=LIBSETS_SETTYPE_TRIAL</v>
      </c>
      <c r="BG192" s="21" t="str">
        <f t="shared" si="20"/>
        <v>, dropMechanic={LIBSETS_DROP_MECHANIC_TRIAL_BOSS,LIBSETS_DROP_MECHANIC_TRIAL_BOSS}, dropMechanicDropLocationNames={['en']={'','Bosses in trial dungeons','','','','',},['de']={'','Bosse in Prüfungen','','','','',},}</v>
      </c>
      <c r="BH192" s="21" t="str">
        <f t="shared" si="21"/>
        <v>}, --Twilight Remedy / Zwielichtgenesung   [Maw of Lorkhaj, Reaper's March, Reaper's March]</v>
      </c>
    </row>
    <row r="193" spans="1:60" x14ac:dyDescent="0.25">
      <c r="A193" s="12">
        <v>230</v>
      </c>
      <c r="B193" t="s">
        <v>1031</v>
      </c>
      <c r="C193" t="s">
        <v>1032</v>
      </c>
      <c r="D193" s="3">
        <f t="shared" si="16"/>
        <v>230</v>
      </c>
      <c r="G193" s="8" t="s">
        <v>1479</v>
      </c>
      <c r="I193" t="s">
        <v>91</v>
      </c>
      <c r="J193" t="s">
        <v>91</v>
      </c>
      <c r="K193">
        <v>258</v>
      </c>
      <c r="L193">
        <v>258</v>
      </c>
      <c r="M193">
        <v>258</v>
      </c>
      <c r="O193" s="62" t="s">
        <v>477</v>
      </c>
      <c r="Q193" s="3">
        <f>IF(AND(P193&lt;&gt;"",ISNUMBER(P193),NOT(ISNA(P193))),P193,IF(R193&lt;&gt;"",VLOOKUP(R193,'ESO zone constants'!$D$5:$H$10003,5,FALSE),""))</f>
        <v>725</v>
      </c>
      <c r="R193" t="str">
        <f>IF(AND(O193&lt;&gt;"",NOT(ISERROR(O193))),O193,
IF(AND(P193&lt;&gt;"",ISNUMBER(P193),P193&gt;0,NOT(ISNA(P193))),VLOOKUP(P193,'ESO zone constants'!$A$5:$D$10001,4,FALSE),
IF(AND(K193&lt;&gt;"",K193&gt;0,NOT(ISERROR(K193))),VLOOKUP(K193,'ESO dumped WayshrineInfo'!$K$3:$N$9996,4,FALSE),"")))</f>
        <v>Maw of Lorkhaj</v>
      </c>
      <c r="T193" s="19" t="str">
        <f>IF(AND(S193&lt;&gt;"",NOT(ISERROR(S193))),S193,IF(Q193&lt;&gt;"",IF(NOT(ISERROR(VLOOKUP(Q193,'ESO Dungeon constants'!$D$3:$H$9999,5,FALSE))),VLOOKUP(Q193,'ESO Dungeon constants'!$D$3:$I$9999,6,FALSE),VLOOKUP(Q193,'ESO zone constants'!$H$3:$K$9989,4,FALSE)),""))</f>
        <v>DLC_THIEVES_GUILD</v>
      </c>
      <c r="U193" s="3" t="str">
        <f>IF(T193&lt;&gt;"",VLOOKUP(T193,'LibSets constants'!$B$4:$C$1012,2,FALSE),"")</f>
        <v>Thieves Guild</v>
      </c>
      <c r="V193" s="33" t="s">
        <v>3313</v>
      </c>
      <c r="Y193" s="62"/>
      <c r="Z193" s="3">
        <f>IF(AND(G193&lt;&gt;"LIBSETS_SETTYPE_BATTLEGROUND",G193&lt;&gt;"LIBSETS_SETTYPE_SPECIAL"),
IF(AND(Y193&lt;&gt;"",ISNUMBER(Y193),NOT(ISNA(Y193))),Y193,
   IF(AND(L193&lt;&gt;"",ISNUMBER(L193),L193&gt;0,NOT(ISNA(L193))),VLOOKUP(L193,'ESO dumped WayshrineInfo'!$K$3:$L$9996,2,FALSE),"")
),"")</f>
        <v>382</v>
      </c>
      <c r="AA193" t="str">
        <f>IF(AND(Z193&lt;&gt;"",ISNUMBER(Z193),NOT(ISNA(Z193))),VLOOKUP(Z193,'ESO zone constants'!$A$5:$D$10001,4,FALSE),"")</f>
        <v>Reaper's March</v>
      </c>
      <c r="AB193" s="33" t="s">
        <v>3313</v>
      </c>
      <c r="AC193" s="41" t="str">
        <f>IF(AB193&lt;&gt;"",IF(AB193&lt;&gt;"LIBSETS_DROP_MECHANIC_MONSTER_NAME",VLOOKUP(AB193,'LibSets constants'!$I$4:$L$1012,3,FALSE),""),"")</f>
        <v>Bosses in trial dungeons</v>
      </c>
      <c r="AD193" s="41" t="str">
        <f>IF(AB193&lt;&gt;"",IF(AB193&lt;&gt;"LIBSETS_DROP_MECHANIC_MONSTER_NAME",VLOOKUP(AB193,'LibSets constants'!$I$4:$L$1012,4,FALSE),""),"")</f>
        <v>Bosse in Prüfungen</v>
      </c>
      <c r="AE193" s="38"/>
      <c r="AF193" s="3">
        <f>IF(AND(G193&lt;&gt;"LIBSETS_SETTYPE_BATTLEGROUND",G193&lt;&gt;"LIBSETS_SETTYPE_SPECIAL"),
IF(AND(AE193&lt;&gt;"",ISNUMBER(AE193),NOT(ISNA(AE193))),AE193,
   IF(AND(M193&lt;&gt;"",ISNUMBER(M193),M193&gt;0,NOT(ISNA(M193))),VLOOKUP(M193,'ESO dumped WayshrineInfo'!$K$3:$L$9996,2,FALSE),"")
),"")</f>
        <v>382</v>
      </c>
      <c r="AG193" t="str">
        <f>IF(AND(AF193&lt;&gt;"",ISNUMBER(AF193),NOT(ISNA(AF193))),VLOOKUP(AF193,'ESO zone constants'!$A$5:$D$10001,4,FALSE),"")</f>
        <v>Reaper's March</v>
      </c>
      <c r="AH193" s="42"/>
      <c r="AI193" s="38"/>
      <c r="AJ193" s="38"/>
      <c r="AK193" s="3" t="str">
        <f>IF(AND(G193&lt;&gt;"LIBSETS_SETTYPE_BATTLEGROUND",G193&lt;&gt;"LIBSETS_SETTYPE_SPECIAL"),IF(AL193&lt;&gt;"",VLOOKUP(AL193,'ESO zone constants'!$D$5:$H$4955,5,FALSE),""),"")</f>
        <v/>
      </c>
      <c r="AN193" s="38"/>
      <c r="AO193" s="38"/>
      <c r="AP193" s="3" t="str">
        <f>IF(AND(G193&lt;&gt;"LIBSETS_SETTYPE_BATTLEGROUND",G193&lt;&gt;"LIBSETS_SETTYPE_SPECIAL"),IF(AQ193&lt;&gt;"",VLOOKUP(AQ193,'ESO zone constants'!$D$5:$H$4955,5,FALSE),""),"")</f>
        <v/>
      </c>
      <c r="AS193" s="38"/>
      <c r="AT193" s="38"/>
      <c r="AU193" s="3" t="str">
        <f>IF(AND(G193&lt;&gt;"LIBSETS_SETTYPE_BATTLEGROUND",G193&lt;&gt;"LIBSETS_SETTYPE_SPECIAL"),IF(AV193&lt;&gt;"",VLOOKUP(AV193,'ESO zone constants'!$D$5:$H$4955,5,FALSE),""),"")</f>
        <v/>
      </c>
      <c r="AX193" s="38"/>
      <c r="AY193" s="38"/>
      <c r="AZ193" s="79" t="s">
        <v>2658</v>
      </c>
      <c r="BA193" s="79"/>
      <c r="BB193" s="79"/>
      <c r="BC193" s="79"/>
      <c r="BD193" s="21" t="str">
        <f t="shared" si="18"/>
        <v>[230] = {wayshrines={258,258,258,}, dlcId=DLC_THIEVES_GUILD</v>
      </c>
      <c r="BE193" s="21" t="str">
        <f t="shared" si="19"/>
        <v>, zoneIds={725,382,382}, veteran=false</v>
      </c>
      <c r="BF193" s="21" t="str">
        <f t="shared" si="17"/>
        <v>, setType=LIBSETS_SETTYPE_TRIAL</v>
      </c>
      <c r="BG193" s="21" t="str">
        <f t="shared" si="20"/>
        <v>, dropMechanic={LIBSETS_DROP_MECHANIC_TRIAL_BOSS,LIBSETS_DROP_MECHANIC_TRIAL_BOSS}, dropMechanicDropLocationNames={['en']={'','Bosses in trial dungeons','','','','',},['de']={'','Bosse in Prüfungen','','','','',},}</v>
      </c>
      <c r="BH193" s="21" t="str">
        <f t="shared" si="21"/>
        <v>}, --Moondancer / Mondtänzer   [Maw of Lorkhaj, Reaper's March, Reaper's March]</v>
      </c>
    </row>
    <row r="194" spans="1:60" x14ac:dyDescent="0.25">
      <c r="A194" s="12">
        <v>231</v>
      </c>
      <c r="B194" t="s">
        <v>1033</v>
      </c>
      <c r="C194" t="s">
        <v>1034</v>
      </c>
      <c r="D194" s="3">
        <f t="shared" si="16"/>
        <v>231</v>
      </c>
      <c r="G194" s="8" t="s">
        <v>1479</v>
      </c>
      <c r="I194" t="s">
        <v>91</v>
      </c>
      <c r="J194" t="s">
        <v>91</v>
      </c>
      <c r="K194">
        <v>258</v>
      </c>
      <c r="L194">
        <v>258</v>
      </c>
      <c r="M194">
        <v>258</v>
      </c>
      <c r="O194" s="62" t="s">
        <v>477</v>
      </c>
      <c r="Q194" s="3">
        <f>IF(AND(P194&lt;&gt;"",ISNUMBER(P194),NOT(ISNA(P194))),P194,IF(R194&lt;&gt;"",VLOOKUP(R194,'ESO zone constants'!$D$5:$H$10003,5,FALSE),""))</f>
        <v>725</v>
      </c>
      <c r="R194" t="str">
        <f>IF(AND(O194&lt;&gt;"",NOT(ISERROR(O194))),O194,
IF(AND(P194&lt;&gt;"",ISNUMBER(P194),P194&gt;0,NOT(ISNA(P194))),VLOOKUP(P194,'ESO zone constants'!$A$5:$D$10001,4,FALSE),
IF(AND(K194&lt;&gt;"",K194&gt;0,NOT(ISERROR(K194))),VLOOKUP(K194,'ESO dumped WayshrineInfo'!$K$3:$N$9996,4,FALSE),"")))</f>
        <v>Maw of Lorkhaj</v>
      </c>
      <c r="T194" s="19" t="str">
        <f>IF(AND(S194&lt;&gt;"",NOT(ISERROR(S194))),S194,IF(Q194&lt;&gt;"",IF(NOT(ISERROR(VLOOKUP(Q194,'ESO Dungeon constants'!$D$3:$H$9999,5,FALSE))),VLOOKUP(Q194,'ESO Dungeon constants'!$D$3:$I$9999,6,FALSE),VLOOKUP(Q194,'ESO zone constants'!$H$3:$K$9989,4,FALSE)),""))</f>
        <v>DLC_THIEVES_GUILD</v>
      </c>
      <c r="U194" s="3" t="str">
        <f>IF(T194&lt;&gt;"",VLOOKUP(T194,'LibSets constants'!$B$4:$C$1012,2,FALSE),"")</f>
        <v>Thieves Guild</v>
      </c>
      <c r="V194" s="33" t="s">
        <v>3313</v>
      </c>
      <c r="Y194" s="62"/>
      <c r="Z194" s="3">
        <f>IF(AND(G194&lt;&gt;"LIBSETS_SETTYPE_BATTLEGROUND",G194&lt;&gt;"LIBSETS_SETTYPE_SPECIAL"),
IF(AND(Y194&lt;&gt;"",ISNUMBER(Y194),NOT(ISNA(Y194))),Y194,
   IF(AND(L194&lt;&gt;"",ISNUMBER(L194),L194&gt;0,NOT(ISNA(L194))),VLOOKUP(L194,'ESO dumped WayshrineInfo'!$K$3:$L$9996,2,FALSE),"")
),"")</f>
        <v>382</v>
      </c>
      <c r="AA194" t="str">
        <f>IF(AND(Z194&lt;&gt;"",ISNUMBER(Z194),NOT(ISNA(Z194))),VLOOKUP(Z194,'ESO zone constants'!$A$5:$D$10001,4,FALSE),"")</f>
        <v>Reaper's March</v>
      </c>
      <c r="AB194" s="33" t="s">
        <v>3313</v>
      </c>
      <c r="AC194" s="41" t="str">
        <f>IF(AB194&lt;&gt;"",IF(AB194&lt;&gt;"LIBSETS_DROP_MECHANIC_MONSTER_NAME",VLOOKUP(AB194,'LibSets constants'!$I$4:$L$1012,3,FALSE),""),"")</f>
        <v>Bosses in trial dungeons</v>
      </c>
      <c r="AD194" s="41" t="str">
        <f>IF(AB194&lt;&gt;"",IF(AB194&lt;&gt;"LIBSETS_DROP_MECHANIC_MONSTER_NAME",VLOOKUP(AB194,'LibSets constants'!$I$4:$L$1012,4,FALSE),""),"")</f>
        <v>Bosse in Prüfungen</v>
      </c>
      <c r="AE194" s="38"/>
      <c r="AF194" s="3">
        <f>IF(AND(G194&lt;&gt;"LIBSETS_SETTYPE_BATTLEGROUND",G194&lt;&gt;"LIBSETS_SETTYPE_SPECIAL"),
IF(AND(AE194&lt;&gt;"",ISNUMBER(AE194),NOT(ISNA(AE194))),AE194,
   IF(AND(M194&lt;&gt;"",ISNUMBER(M194),M194&gt;0,NOT(ISNA(M194))),VLOOKUP(M194,'ESO dumped WayshrineInfo'!$K$3:$L$9996,2,FALSE),"")
),"")</f>
        <v>382</v>
      </c>
      <c r="AG194" t="str">
        <f>IF(AND(AF194&lt;&gt;"",ISNUMBER(AF194),NOT(ISNA(AF194))),VLOOKUP(AF194,'ESO zone constants'!$A$5:$D$10001,4,FALSE),"")</f>
        <v>Reaper's March</v>
      </c>
      <c r="AH194" s="42"/>
      <c r="AI194" s="38"/>
      <c r="AJ194" s="38"/>
      <c r="AK194" s="3" t="str">
        <f>IF(AND(G194&lt;&gt;"LIBSETS_SETTYPE_BATTLEGROUND",G194&lt;&gt;"LIBSETS_SETTYPE_SPECIAL"),IF(AL194&lt;&gt;"",VLOOKUP(AL194,'ESO zone constants'!$D$5:$H$4955,5,FALSE),""),"")</f>
        <v/>
      </c>
      <c r="AN194" s="38"/>
      <c r="AO194" s="38"/>
      <c r="AP194" s="3" t="str">
        <f>IF(AND(G194&lt;&gt;"LIBSETS_SETTYPE_BATTLEGROUND",G194&lt;&gt;"LIBSETS_SETTYPE_SPECIAL"),IF(AQ194&lt;&gt;"",VLOOKUP(AQ194,'ESO zone constants'!$D$5:$H$4955,5,FALSE),""),"")</f>
        <v/>
      </c>
      <c r="AS194" s="38"/>
      <c r="AT194" s="38"/>
      <c r="AU194" s="3" t="str">
        <f>IF(AND(G194&lt;&gt;"LIBSETS_SETTYPE_BATTLEGROUND",G194&lt;&gt;"LIBSETS_SETTYPE_SPECIAL"),IF(AV194&lt;&gt;"",VLOOKUP(AV194,'ESO zone constants'!$D$5:$H$4955,5,FALSE),""),"")</f>
        <v/>
      </c>
      <c r="AX194" s="38"/>
      <c r="AY194" s="38"/>
      <c r="AZ194" s="79" t="s">
        <v>2658</v>
      </c>
      <c r="BA194" s="79"/>
      <c r="BB194" s="79"/>
      <c r="BC194" s="79"/>
      <c r="BD194" s="21" t="str">
        <f t="shared" si="18"/>
        <v>[231] = {wayshrines={258,258,258,}, dlcId=DLC_THIEVES_GUILD</v>
      </c>
      <c r="BE194" s="21" t="str">
        <f t="shared" si="19"/>
        <v>, zoneIds={725,382,382}, veteran=false</v>
      </c>
      <c r="BF194" s="21" t="str">
        <f t="shared" si="17"/>
        <v>, setType=LIBSETS_SETTYPE_TRIAL</v>
      </c>
      <c r="BG194" s="21" t="str">
        <f t="shared" si="20"/>
        <v>, dropMechanic={LIBSETS_DROP_MECHANIC_TRIAL_BOSS,LIBSETS_DROP_MECHANIC_TRIAL_BOSS}, dropMechanicDropLocationNames={['en']={'','Bosses in trial dungeons','','','','',},['de']={'','Bosse in Prüfungen','','','','',},}</v>
      </c>
      <c r="BH194" s="21" t="str">
        <f t="shared" si="21"/>
        <v>}, --Lunar Bastion / Mondbastion   [Maw of Lorkhaj, Reaper's March, Reaper's March]</v>
      </c>
    </row>
    <row r="195" spans="1:60" x14ac:dyDescent="0.25">
      <c r="A195" s="12">
        <v>232</v>
      </c>
      <c r="B195" t="s">
        <v>1035</v>
      </c>
      <c r="C195" t="s">
        <v>1036</v>
      </c>
      <c r="D195" s="3">
        <f t="shared" ref="D195:D258" si="22">A195</f>
        <v>232</v>
      </c>
      <c r="G195" s="8" t="s">
        <v>1479</v>
      </c>
      <c r="I195" t="s">
        <v>91</v>
      </c>
      <c r="J195" t="s">
        <v>91</v>
      </c>
      <c r="K195">
        <v>258</v>
      </c>
      <c r="L195">
        <v>258</v>
      </c>
      <c r="M195">
        <v>258</v>
      </c>
      <c r="O195" s="62" t="s">
        <v>477</v>
      </c>
      <c r="Q195" s="3">
        <f>IF(AND(P195&lt;&gt;"",ISNUMBER(P195),NOT(ISNA(P195))),P195,IF(R195&lt;&gt;"",VLOOKUP(R195,'ESO zone constants'!$D$5:$H$10003,5,FALSE),""))</f>
        <v>725</v>
      </c>
      <c r="R195" t="str">
        <f>IF(AND(O195&lt;&gt;"",NOT(ISERROR(O195))),O195,
IF(AND(P195&lt;&gt;"",ISNUMBER(P195),P195&gt;0,NOT(ISNA(P195))),VLOOKUP(P195,'ESO zone constants'!$A$5:$D$10001,4,FALSE),
IF(AND(K195&lt;&gt;"",K195&gt;0,NOT(ISERROR(K195))),VLOOKUP(K195,'ESO dumped WayshrineInfo'!$K$3:$N$9996,4,FALSE),"")))</f>
        <v>Maw of Lorkhaj</v>
      </c>
      <c r="T195" s="19" t="str">
        <f>IF(AND(S195&lt;&gt;"",NOT(ISERROR(S195))),S195,IF(Q195&lt;&gt;"",IF(NOT(ISERROR(VLOOKUP(Q195,'ESO Dungeon constants'!$D$3:$H$9999,5,FALSE))),VLOOKUP(Q195,'ESO Dungeon constants'!$D$3:$I$9999,6,FALSE),VLOOKUP(Q195,'ESO zone constants'!$H$3:$K$9989,4,FALSE)),""))</f>
        <v>DLC_THIEVES_GUILD</v>
      </c>
      <c r="U195" s="3" t="str">
        <f>IF(T195&lt;&gt;"",VLOOKUP(T195,'LibSets constants'!$B$4:$C$1012,2,FALSE),"")</f>
        <v>Thieves Guild</v>
      </c>
      <c r="V195" s="33" t="s">
        <v>3313</v>
      </c>
      <c r="Y195" s="62"/>
      <c r="Z195" s="3">
        <f>IF(AND(G195&lt;&gt;"LIBSETS_SETTYPE_BATTLEGROUND",G195&lt;&gt;"LIBSETS_SETTYPE_SPECIAL"),
IF(AND(Y195&lt;&gt;"",ISNUMBER(Y195),NOT(ISNA(Y195))),Y195,
   IF(AND(L195&lt;&gt;"",ISNUMBER(L195),L195&gt;0,NOT(ISNA(L195))),VLOOKUP(L195,'ESO dumped WayshrineInfo'!$K$3:$L$9996,2,FALSE),"")
),"")</f>
        <v>382</v>
      </c>
      <c r="AA195" t="str">
        <f>IF(AND(Z195&lt;&gt;"",ISNUMBER(Z195),NOT(ISNA(Z195))),VLOOKUP(Z195,'ESO zone constants'!$A$5:$D$10001,4,FALSE),"")</f>
        <v>Reaper's March</v>
      </c>
      <c r="AB195" s="33" t="s">
        <v>3313</v>
      </c>
      <c r="AC195" s="41" t="str">
        <f>IF(AB195&lt;&gt;"",IF(AB195&lt;&gt;"LIBSETS_DROP_MECHANIC_MONSTER_NAME",VLOOKUP(AB195,'LibSets constants'!$I$4:$L$1012,3,FALSE),""),"")</f>
        <v>Bosses in trial dungeons</v>
      </c>
      <c r="AD195" s="41" t="str">
        <f>IF(AB195&lt;&gt;"",IF(AB195&lt;&gt;"LIBSETS_DROP_MECHANIC_MONSTER_NAME",VLOOKUP(AB195,'LibSets constants'!$I$4:$L$1012,4,FALSE),""),"")</f>
        <v>Bosse in Prüfungen</v>
      </c>
      <c r="AE195" s="38"/>
      <c r="AF195" s="3">
        <f>IF(AND(G195&lt;&gt;"LIBSETS_SETTYPE_BATTLEGROUND",G195&lt;&gt;"LIBSETS_SETTYPE_SPECIAL"),
IF(AND(AE195&lt;&gt;"",ISNUMBER(AE195),NOT(ISNA(AE195))),AE195,
   IF(AND(M195&lt;&gt;"",ISNUMBER(M195),M195&gt;0,NOT(ISNA(M195))),VLOOKUP(M195,'ESO dumped WayshrineInfo'!$K$3:$L$9996,2,FALSE),"")
),"")</f>
        <v>382</v>
      </c>
      <c r="AG195" t="str">
        <f>IF(AND(AF195&lt;&gt;"",ISNUMBER(AF195),NOT(ISNA(AF195))),VLOOKUP(AF195,'ESO zone constants'!$A$5:$D$10001,4,FALSE),"")</f>
        <v>Reaper's March</v>
      </c>
      <c r="AH195" s="42"/>
      <c r="AI195" s="38"/>
      <c r="AJ195" s="38"/>
      <c r="AK195" s="3" t="str">
        <f>IF(AND(G195&lt;&gt;"LIBSETS_SETTYPE_BATTLEGROUND",G195&lt;&gt;"LIBSETS_SETTYPE_SPECIAL"),IF(AL195&lt;&gt;"",VLOOKUP(AL195,'ESO zone constants'!$D$5:$H$4955,5,FALSE),""),"")</f>
        <v/>
      </c>
      <c r="AN195" s="38"/>
      <c r="AO195" s="38"/>
      <c r="AP195" s="3" t="str">
        <f>IF(AND(G195&lt;&gt;"LIBSETS_SETTYPE_BATTLEGROUND",G195&lt;&gt;"LIBSETS_SETTYPE_SPECIAL"),IF(AQ195&lt;&gt;"",VLOOKUP(AQ195,'ESO zone constants'!$D$5:$H$4955,5,FALSE),""),"")</f>
        <v/>
      </c>
      <c r="AS195" s="38"/>
      <c r="AT195" s="38"/>
      <c r="AU195" s="3" t="str">
        <f>IF(AND(G195&lt;&gt;"LIBSETS_SETTYPE_BATTLEGROUND",G195&lt;&gt;"LIBSETS_SETTYPE_SPECIAL"),IF(AV195&lt;&gt;"",VLOOKUP(AV195,'ESO zone constants'!$D$5:$H$4955,5,FALSE),""),"")</f>
        <v/>
      </c>
      <c r="AX195" s="38"/>
      <c r="AY195" s="41"/>
      <c r="AZ195" s="79" t="s">
        <v>2658</v>
      </c>
      <c r="BA195" s="79"/>
      <c r="BB195" s="79"/>
      <c r="BC195" s="79"/>
      <c r="BD195" s="21" t="str">
        <f t="shared" si="18"/>
        <v>[232] = {wayshrines={258,258,258,}, dlcId=DLC_THIEVES_GUILD</v>
      </c>
      <c r="BE195" s="21" t="str">
        <f t="shared" si="19"/>
        <v>, zoneIds={725,382,382}, veteran=false</v>
      </c>
      <c r="BF195" s="21" t="str">
        <f t="shared" ref="BF195:BF258" si="23">IF(A195&lt;&gt;"",IF(F195&lt;&gt;"Not in the game (anymore)",IF(A195&lt;&gt;"",", setType="&amp;G195,"")&amp;IF(G195="LIBSETS_SETTYPE_CLASS",", classId="&amp;BC195,"")&amp;IF(J195="true",", multiTrialSet=true",""),"")
&amp; IF(AND(H195&lt;&gt;"",ISNUMBER(H195)),", undauntedChestId=" &amp; H195,""),"")</f>
        <v>, setType=LIBSETS_SETTYPE_TRIAL</v>
      </c>
      <c r="BG195" s="21" t="str">
        <f t="shared" si="20"/>
        <v>, dropMechanic={LIBSETS_DROP_MECHANIC_TRIAL_BOSS,LIBSETS_DROP_MECHANIC_TRIAL_BOSS}, dropMechanicDropLocationNames={['en']={'','Bosses in trial dungeons','','','','',},['de']={'','Bosse in Prüfungen','','','','',},}</v>
      </c>
      <c r="BH195" s="21" t="str">
        <f t="shared" si="21"/>
        <v>}, --Roar of Alkosh / Brüllen von Alkosh   [Maw of Lorkhaj, Reaper's March, Reaper's March]</v>
      </c>
    </row>
    <row r="196" spans="1:60" x14ac:dyDescent="0.25">
      <c r="A196" s="12">
        <v>234</v>
      </c>
      <c r="B196" t="s">
        <v>1037</v>
      </c>
      <c r="C196" t="s">
        <v>2591</v>
      </c>
      <c r="D196" s="3">
        <f t="shared" si="22"/>
        <v>234</v>
      </c>
      <c r="G196" s="8" t="s">
        <v>1473</v>
      </c>
      <c r="I196" t="s">
        <v>91</v>
      </c>
      <c r="J196" t="s">
        <v>91</v>
      </c>
      <c r="K196">
        <v>-1</v>
      </c>
      <c r="L196">
        <v>-1</v>
      </c>
      <c r="M196">
        <v>-1</v>
      </c>
      <c r="O196" s="62" t="s">
        <v>125</v>
      </c>
      <c r="Q196" s="3">
        <f>IF(AND(P196&lt;&gt;"",ISNUMBER(P196),NOT(ISNA(P196))),P196,IF(R196&lt;&gt;"",VLOOKUP(R196,'ESO zone constants'!$D$5:$H$10003,5,FALSE),""))</f>
        <v>181</v>
      </c>
      <c r="R196" t="str">
        <f>IF(AND(O196&lt;&gt;"",NOT(ISERROR(O196))),O196,
IF(AND(P196&lt;&gt;"",ISNUMBER(P196),P196&gt;0,NOT(ISNA(P196))),VLOOKUP(P196,'ESO zone constants'!$A$5:$D$10001,4,FALSE),
IF(AND(K196&lt;&gt;"",K196&gt;0,NOT(ISERROR(K196))),VLOOKUP(K196,'ESO dumped WayshrineInfo'!$K$3:$N$9996,4,FALSE),"")))</f>
        <v>Cyrodiil</v>
      </c>
      <c r="T196" s="19" t="str">
        <f>IF(AND(S196&lt;&gt;"",NOT(ISERROR(S196))),S196,IF(Q196&lt;&gt;"",IF(NOT(ISERROR(VLOOKUP(Q196,'ESO Dungeon constants'!$D$3:$H$9999,5,FALSE))),VLOOKUP(Q196,'ESO Dungeon constants'!$D$3:$I$9999,6,FALSE),VLOOKUP(Q196,'ESO zone constants'!$H$3:$K$9989,4,FALSE)),""))</f>
        <v>DLC_BASE_GAME</v>
      </c>
      <c r="U196" s="3" t="str">
        <f>IF(T196&lt;&gt;"",VLOOKUP(T196,'LibSets constants'!$B$4:$C$1012,2,FALSE),"")</f>
        <v>Included in base game</v>
      </c>
      <c r="V196" s="33" t="s">
        <v>1537</v>
      </c>
      <c r="W196" s="3" t="str">
        <f>IF(V196&lt;&gt;"",IF(V196&lt;&gt;"LIBSETS_DROP_MECHANIC_MONSTER_NAME",VLOOKUP(V196,'LibSets constants'!$I$4:$L$1012,3,FALSE),""),"")</f>
        <v>Rewards for the worthy (Cyrodiil/Battleground mail)</v>
      </c>
      <c r="X196" s="3" t="str">
        <f>IF(V196&lt;&gt;"",IF(V196&lt;&gt;"LIBSETS_DROP_MECHANIC_MONSTER_NAME",VLOOKUP(V196,'LibSets constants'!$I$4:$L$1012,4,FALSE),""),"")</f>
        <v>Gerechter Lohn (Cyrodiil/Schlachtfeld Mail)</v>
      </c>
      <c r="Y196" s="62">
        <v>181</v>
      </c>
      <c r="Z196" s="3">
        <f>IF(AND(G196&lt;&gt;"LIBSETS_SETTYPE_BATTLEGROUND",G196&lt;&gt;"LIBSETS_SETTYPE_SPECIAL"),
IF(AND(Y196&lt;&gt;"",ISNUMBER(Y196),NOT(ISNA(Y196))),Y196,
   IF(AND(L196&lt;&gt;"",ISNUMBER(L196),L196&gt;0,NOT(ISNA(L196))),VLOOKUP(L196,'ESO dumped WayshrineInfo'!$K$3:$L$9996,2,FALSE),"")
),"")</f>
        <v>181</v>
      </c>
      <c r="AA196" t="str">
        <f>IF(AND(Z196&lt;&gt;"",ISNUMBER(Z196),NOT(ISNA(Z196))),VLOOKUP(Z196,'ESO zone constants'!$A$5:$D$10001,4,FALSE),"")</f>
        <v>Cyrodiil</v>
      </c>
      <c r="AB196" s="33" t="s">
        <v>3807</v>
      </c>
      <c r="AC196" s="3" t="str">
        <f>IF(AB196&lt;&gt;"",IF(AB196&lt;&gt;"LIBSETS_DROP_MECHANIC_MONSTER_NAME",VLOOKUP(AB196,'LibSets constants'!$I$4:$L$1012,3,FALSE),""),"")</f>
        <v>Cyrodiil board missions</v>
      </c>
      <c r="AD196" s="3" t="str">
        <f>IF(AB196&lt;&gt;"",IF(AB196&lt;&gt;"LIBSETS_DROP_MECHANIC_MONSTER_NAME",VLOOKUP(AB196,'LibSets constants'!$I$4:$L$1012,4,FALSE),""),"")</f>
        <v>Cyrodiil Auftragstafeln</v>
      </c>
      <c r="AE196" s="62">
        <v>181</v>
      </c>
      <c r="AF196" s="3">
        <f>IF(AND(G196&lt;&gt;"LIBSETS_SETTYPE_BATTLEGROUND",G196&lt;&gt;"LIBSETS_SETTYPE_SPECIAL"),
IF(AND(AE196&lt;&gt;"",ISNUMBER(AE196),NOT(ISNA(AE196))),AE196,
   IF(AND(M196&lt;&gt;"",ISNUMBER(M196),M196&gt;0,NOT(ISNA(M196))),VLOOKUP(M196,'ESO dumped WayshrineInfo'!$K$3:$L$9996,2,FALSE),"")
),"")</f>
        <v>181</v>
      </c>
      <c r="AG196" t="str">
        <f>IF(AND(AF196&lt;&gt;"",ISNUMBER(AF196),NOT(ISNA(AF196))),VLOOKUP(AF196,'ESO zone constants'!$A$5:$D$10001,4,FALSE),"")</f>
        <v>Cyrodiil</v>
      </c>
      <c r="AH196" s="104" t="s">
        <v>2784</v>
      </c>
      <c r="AI196" s="3" t="str">
        <f>IF(AH196&lt;&gt;"",IF(AH196&lt;&gt;"LIBSETS_DROP_MECHANIC_MONSTER_NAME",VLOOKUP(AH196,'LibSets constants'!$I$4:$L$1012,3,FALSE),""),"")</f>
        <v>Alliance points elite gear lockbox merchant, Cyrodiil</v>
      </c>
      <c r="AJ196" s="3" t="str">
        <f>IF(AH196&lt;&gt;"",IF(AH196&lt;&gt;"LIBSETS_DROP_MECHANIC_MONSTER_NAME",VLOOKUP(AH196,'LibSets constants'!$I$4:$L$1012,4,FALSE),""),"")</f>
        <v>Allianzpunkte Elite Gear Box Händler, Cyrodiil</v>
      </c>
      <c r="AK196" s="3">
        <f>IF(AND(G196&lt;&gt;"LIBSETS_SETTYPE_BATTLEGROUND",G196&lt;&gt;"LIBSETS_SETTYPE_SPECIAL"),IF(AL196&lt;&gt;"",VLOOKUP(AL196,'ESO zone constants'!$D$5:$H$4955,5,FALSE),""),"")</f>
        <v>181</v>
      </c>
      <c r="AL196" t="s">
        <v>125</v>
      </c>
      <c r="AM196" s="33" t="s">
        <v>3810</v>
      </c>
      <c r="AN196" s="3" t="str">
        <f>IF(AM196&lt;&gt;"",IF(AM196&lt;&gt;"LIBSETS_DROP_MECHANIC_MONSTER_NAME",VLOOKUP(AM196,'LibSets constants'!$I$4:$L$1012,3,FALSE),""),"")</f>
        <v>Cyrodiil: City Cheydinhal / Weynon Priory, Chorrol</v>
      </c>
      <c r="AO196" s="3" t="str">
        <f>IF(AM196&lt;&gt;"",IF(AM196&lt;&gt;"LIBSETS_DROP_MECHANIC_MONSTER_NAME",VLOOKUP(AM196,'LibSets constants'!$I$4:$L$1012,4,FALSE),""),"")</f>
        <v>Cyrodiil: Stadt Cheydinhal / Weynon Priorei, bei Chorrol</v>
      </c>
      <c r="AP196" s="3">
        <f>IF(AND(G196&lt;&gt;"LIBSETS_SETTYPE_BATTLEGROUND",G196&lt;&gt;"LIBSETS_SETTYPE_SPECIAL"),IF(AQ196&lt;&gt;"",VLOOKUP(AQ196,'ESO zone constants'!$D$5:$H$4955,5,FALSE),""),"")</f>
        <v>181</v>
      </c>
      <c r="AQ196" t="s">
        <v>125</v>
      </c>
      <c r="AR196" s="33" t="s">
        <v>1556</v>
      </c>
      <c r="AS196" s="3" t="str">
        <f>IF(AR196&lt;&gt;"",IF(AR196&lt;&gt;"LIBSETS_DROP_MECHANIC_MONSTER_NAME",VLOOKUP(AR196,'LibSets constants'!$I$4:$L$1012,3,FALSE),""),"")</f>
        <v>Delve bosses have a chance to drop a waist or feet.</v>
      </c>
      <c r="AT196" s="3" t="str">
        <f>IF(AR196&lt;&gt;"",IF(AR196&lt;&gt;"LIBSETS_DROP_MECHANIC_MONSTER_NAME",VLOOKUP(AR196,'LibSets constants'!$I$4:$L$1012,4,FALSE),""),"")</f>
        <v>Bosse in Gewölben haben die Chance, eine Taille oder Füße fallen zu lassen.</v>
      </c>
      <c r="AU196" s="3">
        <f>IF(AND(G196&lt;&gt;"LIBSETS_SETTYPE_BATTLEGROUND",G196&lt;&gt;"LIBSETS_SETTYPE_SPECIAL"),IF(AV196&lt;&gt;"",VLOOKUP(AV196,'ESO zone constants'!$D$5:$H$4955,5,FALSE),""),"")</f>
        <v>181</v>
      </c>
      <c r="AV196" t="s">
        <v>125</v>
      </c>
      <c r="AW196" s="33" t="s">
        <v>3282</v>
      </c>
      <c r="AX196" s="3" t="str">
        <f>IF(AW196&lt;&gt;"",IF(AW196&lt;&gt;"LIBSETS_DROP_MECHANIC_MONSTER_NAME",VLOOKUP(AW196,'LibSets constants'!$I$4:$L$1012,3,FALSE),""),"")</f>
        <v>Rewards of dolmen, harrowstorms or magical anomalies</v>
      </c>
      <c r="AY196" s="3" t="str">
        <f>IF(AW196&lt;&gt;"",IF(AW196&lt;&gt;"LIBSETS_DROP_MECHANIC_MONSTER_NAME",VLOOKUP(AW196,'LibSets constants'!$I$4:$L$1012,4,FALSE),""),"")</f>
        <v>Belohnung von Ankern, Gramstürmen oder Magischen Anomalien</v>
      </c>
      <c r="AZ196" s="79" t="s">
        <v>2659</v>
      </c>
      <c r="BA196" s="79"/>
      <c r="BB196" s="79"/>
      <c r="BC196" s="79"/>
      <c r="BD196" s="21" t="str">
        <f t="shared" ref="BD196:BD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E196" s="21" t="str">
        <f t="shared" ref="BE196:BE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zoneIds={181,181,181,181,181,181}, veteran=false</v>
      </c>
      <c r="BF196" s="21" t="str">
        <f t="shared" si="23"/>
        <v>, setType=LIBSETS_SETTYPE_CYRODIIL</v>
      </c>
      <c r="BG196" s="21" t="str">
        <f t="shared" ref="BG196:BG259" si="26">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196" s="21" t="str">
        <f t="shared" ref="BH196:BH259" si="27">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 Cyrodiil, Cyrodiil, Cyrodiil, Cyrodiil]</v>
      </c>
    </row>
    <row r="197" spans="1:60" x14ac:dyDescent="0.25">
      <c r="A197" s="12">
        <v>235</v>
      </c>
      <c r="B197" t="s">
        <v>1038</v>
      </c>
      <c r="C197" t="s">
        <v>1039</v>
      </c>
      <c r="D197" s="3">
        <f t="shared" si="22"/>
        <v>235</v>
      </c>
      <c r="G197" s="8" t="s">
        <v>1473</v>
      </c>
      <c r="I197" t="s">
        <v>91</v>
      </c>
      <c r="J197" t="s">
        <v>91</v>
      </c>
      <c r="K197">
        <v>-1</v>
      </c>
      <c r="L197">
        <v>-1</v>
      </c>
      <c r="M197">
        <v>-1</v>
      </c>
      <c r="O197" s="62" t="s">
        <v>125</v>
      </c>
      <c r="Q197" s="3">
        <f>IF(AND(P197&lt;&gt;"",ISNUMBER(P197),NOT(ISNA(P197))),P197,IF(R197&lt;&gt;"",VLOOKUP(R197,'ESO zone constants'!$D$5:$H$10003,5,FALSE),""))</f>
        <v>181</v>
      </c>
      <c r="R197" t="str">
        <f>IF(AND(O197&lt;&gt;"",NOT(ISERROR(O197))),O197,
IF(AND(P197&lt;&gt;"",ISNUMBER(P197),P197&gt;0,NOT(ISNA(P197))),VLOOKUP(P197,'ESO zone constants'!$A$5:$D$10001,4,FALSE),
IF(AND(K197&lt;&gt;"",K197&gt;0,NOT(ISERROR(K197))),VLOOKUP(K197,'ESO dumped WayshrineInfo'!$K$3:$N$9996,4,FALSE),"")))</f>
        <v>Cyrodiil</v>
      </c>
      <c r="T197" s="19" t="str">
        <f>IF(AND(S197&lt;&gt;"",NOT(ISERROR(S197))),S197,IF(Q197&lt;&gt;"",IF(NOT(ISERROR(VLOOKUP(Q197,'ESO Dungeon constants'!$D$3:$H$9999,5,FALSE))),VLOOKUP(Q197,'ESO Dungeon constants'!$D$3:$I$9999,6,FALSE),VLOOKUP(Q197,'ESO zone constants'!$H$3:$K$9989,4,FALSE)),""))</f>
        <v>DLC_BASE_GAME</v>
      </c>
      <c r="U197" s="3" t="str">
        <f>IF(T197&lt;&gt;"",VLOOKUP(T197,'LibSets constants'!$B$4:$C$1012,2,FALSE),"")</f>
        <v>Included in base game</v>
      </c>
      <c r="V197" s="33" t="s">
        <v>1537</v>
      </c>
      <c r="W197" s="3" t="str">
        <f>IF(V197&lt;&gt;"",IF(V197&lt;&gt;"LIBSETS_DROP_MECHANIC_MONSTER_NAME",VLOOKUP(V197,'LibSets constants'!$I$4:$L$1012,3,FALSE),""),"")</f>
        <v>Rewards for the worthy (Cyrodiil/Battleground mail)</v>
      </c>
      <c r="X197" s="3" t="str">
        <f>IF(V197&lt;&gt;"",IF(V197&lt;&gt;"LIBSETS_DROP_MECHANIC_MONSTER_NAME",VLOOKUP(V197,'LibSets constants'!$I$4:$L$1012,4,FALSE),""),"")</f>
        <v>Gerechter Lohn (Cyrodiil/Schlachtfeld Mail)</v>
      </c>
      <c r="Y197" s="62">
        <v>181</v>
      </c>
      <c r="Z197" s="3">
        <f>IF(AND(G197&lt;&gt;"LIBSETS_SETTYPE_BATTLEGROUND",G197&lt;&gt;"LIBSETS_SETTYPE_SPECIAL"),
IF(AND(Y197&lt;&gt;"",ISNUMBER(Y197),NOT(ISNA(Y197))),Y197,
   IF(AND(L197&lt;&gt;"",ISNUMBER(L197),L197&gt;0,NOT(ISNA(L197))),VLOOKUP(L197,'ESO dumped WayshrineInfo'!$K$3:$L$9996,2,FALSE),"")
),"")</f>
        <v>181</v>
      </c>
      <c r="AA197" t="str">
        <f>IF(AND(Z197&lt;&gt;"",ISNUMBER(Z197),NOT(ISNA(Z197))),VLOOKUP(Z197,'ESO zone constants'!$A$5:$D$10001,4,FALSE),"")</f>
        <v>Cyrodiil</v>
      </c>
      <c r="AB197" s="33" t="s">
        <v>3807</v>
      </c>
      <c r="AC197" s="3" t="str">
        <f>IF(AB197&lt;&gt;"",IF(AB197&lt;&gt;"LIBSETS_DROP_MECHANIC_MONSTER_NAME",VLOOKUP(AB197,'LibSets constants'!$I$4:$L$1012,3,FALSE),""),"")</f>
        <v>Cyrodiil board missions</v>
      </c>
      <c r="AD197" s="3" t="str">
        <f>IF(AB197&lt;&gt;"",IF(AB197&lt;&gt;"LIBSETS_DROP_MECHANIC_MONSTER_NAME",VLOOKUP(AB197,'LibSets constants'!$I$4:$L$1012,4,FALSE),""),"")</f>
        <v>Cyrodiil Auftragstafeln</v>
      </c>
      <c r="AE197" s="62">
        <v>181</v>
      </c>
      <c r="AF197" s="3">
        <f>IF(AND(G197&lt;&gt;"LIBSETS_SETTYPE_BATTLEGROUND",G197&lt;&gt;"LIBSETS_SETTYPE_SPECIAL"),
IF(AND(AE197&lt;&gt;"",ISNUMBER(AE197),NOT(ISNA(AE197))),AE197,
   IF(AND(M197&lt;&gt;"",ISNUMBER(M197),M197&gt;0,NOT(ISNA(M197))),VLOOKUP(M197,'ESO dumped WayshrineInfo'!$K$3:$L$9996,2,FALSE),"")
),"")</f>
        <v>181</v>
      </c>
      <c r="AG197" t="str">
        <f>IF(AND(AF197&lt;&gt;"",ISNUMBER(AF197),NOT(ISNA(AF197))),VLOOKUP(AF197,'ESO zone constants'!$A$5:$D$10001,4,FALSE),"")</f>
        <v>Cyrodiil</v>
      </c>
      <c r="AH197" s="104" t="s">
        <v>2784</v>
      </c>
      <c r="AI197" s="3" t="str">
        <f>IF(AH197&lt;&gt;"",IF(AH197&lt;&gt;"LIBSETS_DROP_MECHANIC_MONSTER_NAME",VLOOKUP(AH197,'LibSets constants'!$I$4:$L$1012,3,FALSE),""),"")</f>
        <v>Alliance points elite gear lockbox merchant, Cyrodiil</v>
      </c>
      <c r="AJ197" s="3" t="str">
        <f>IF(AH197&lt;&gt;"",IF(AH197&lt;&gt;"LIBSETS_DROP_MECHANIC_MONSTER_NAME",VLOOKUP(AH197,'LibSets constants'!$I$4:$L$1012,4,FALSE),""),"")</f>
        <v>Allianzpunkte Elite Gear Box Händler, Cyrodiil</v>
      </c>
      <c r="AK197" s="3">
        <f>IF(AND(G197&lt;&gt;"LIBSETS_SETTYPE_BATTLEGROUND",G197&lt;&gt;"LIBSETS_SETTYPE_SPECIAL"),IF(AL197&lt;&gt;"",VLOOKUP(AL197,'ESO zone constants'!$D$5:$H$4955,5,FALSE),""),"")</f>
        <v>181</v>
      </c>
      <c r="AL197" t="s">
        <v>125</v>
      </c>
      <c r="AM197" s="33" t="s">
        <v>3810</v>
      </c>
      <c r="AN197" s="3" t="str">
        <f>IF(AM197&lt;&gt;"",IF(AM197&lt;&gt;"LIBSETS_DROP_MECHANIC_MONSTER_NAME",VLOOKUP(AM197,'LibSets constants'!$I$4:$L$1012,3,FALSE),""),"")</f>
        <v>Cyrodiil: City Cheydinhal / Weynon Priory, Chorrol</v>
      </c>
      <c r="AO197" s="3" t="str">
        <f>IF(AM197&lt;&gt;"",IF(AM197&lt;&gt;"LIBSETS_DROP_MECHANIC_MONSTER_NAME",VLOOKUP(AM197,'LibSets constants'!$I$4:$L$1012,4,FALSE),""),"")</f>
        <v>Cyrodiil: Stadt Cheydinhal / Weynon Priorei, bei Chorrol</v>
      </c>
      <c r="AP197" s="3">
        <f>IF(AND(G197&lt;&gt;"LIBSETS_SETTYPE_BATTLEGROUND",G197&lt;&gt;"LIBSETS_SETTYPE_SPECIAL"),IF(AQ197&lt;&gt;"",VLOOKUP(AQ197,'ESO zone constants'!$D$5:$H$4955,5,FALSE),""),"")</f>
        <v>181</v>
      </c>
      <c r="AQ197" t="s">
        <v>125</v>
      </c>
      <c r="AR197" s="33" t="s">
        <v>1556</v>
      </c>
      <c r="AS197" s="3" t="str">
        <f>IF(AR197&lt;&gt;"",IF(AR197&lt;&gt;"LIBSETS_DROP_MECHANIC_MONSTER_NAME",VLOOKUP(AR197,'LibSets constants'!$I$4:$L$1012,3,FALSE),""),"")</f>
        <v>Delve bosses have a chance to drop a waist or feet.</v>
      </c>
      <c r="AT197" s="3" t="str">
        <f>IF(AR197&lt;&gt;"",IF(AR197&lt;&gt;"LIBSETS_DROP_MECHANIC_MONSTER_NAME",VLOOKUP(AR197,'LibSets constants'!$I$4:$L$1012,4,FALSE),""),"")</f>
        <v>Bosse in Gewölben haben die Chance, eine Taille oder Füße fallen zu lassen.</v>
      </c>
      <c r="AU197" s="3">
        <f>IF(AND(G197&lt;&gt;"LIBSETS_SETTYPE_BATTLEGROUND",G197&lt;&gt;"LIBSETS_SETTYPE_SPECIAL"),IF(AV197&lt;&gt;"",VLOOKUP(AV197,'ESO zone constants'!$D$5:$H$4955,5,FALSE),""),"")</f>
        <v>181</v>
      </c>
      <c r="AV197" t="s">
        <v>125</v>
      </c>
      <c r="AW197" s="33" t="s">
        <v>3282</v>
      </c>
      <c r="AX197" s="3" t="str">
        <f>IF(AW197&lt;&gt;"",IF(AW197&lt;&gt;"LIBSETS_DROP_MECHANIC_MONSTER_NAME",VLOOKUP(AW197,'LibSets constants'!$I$4:$L$1012,3,FALSE),""),"")</f>
        <v>Rewards of dolmen, harrowstorms or magical anomalies</v>
      </c>
      <c r="AY197" s="3" t="str">
        <f>IF(AW197&lt;&gt;"",IF(AW197&lt;&gt;"LIBSETS_DROP_MECHANIC_MONSTER_NAME",VLOOKUP(AW197,'LibSets constants'!$I$4:$L$1012,4,FALSE),""),"")</f>
        <v>Belohnung von Ankern, Gramstürmen oder Magischen Anomalien</v>
      </c>
      <c r="AZ197" s="79" t="s">
        <v>2658</v>
      </c>
      <c r="BA197" s="79"/>
      <c r="BB197" s="79"/>
      <c r="BC197" s="79"/>
      <c r="BD197" s="21" t="str">
        <f t="shared" si="24"/>
        <v>[235] = {wayshrines={-1,-1,-1,}, dlcId=DLC_BASE_GAME</v>
      </c>
      <c r="BE197" s="21" t="str">
        <f t="shared" si="25"/>
        <v>, zoneIds={181,181,181,181,181,181}, veteran=false</v>
      </c>
      <c r="BF197" s="21" t="str">
        <f t="shared" si="23"/>
        <v>, setType=LIBSETS_SETTYPE_CYRODIIL</v>
      </c>
      <c r="BG197" s="21" t="str">
        <f t="shared" si="2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197" s="21" t="str">
        <f t="shared" si="27"/>
        <v>}, --Robes of Transmutation / Roben der Transmutation   [Cyrodiil, Cyrodiil, Cyrodiil, Cyrodiil, Cyrodiil, Cyrodiil]</v>
      </c>
    </row>
    <row r="198" spans="1:60" x14ac:dyDescent="0.25">
      <c r="A198" s="12">
        <v>236</v>
      </c>
      <c r="B198" t="s">
        <v>1040</v>
      </c>
      <c r="C198" t="s">
        <v>1041</v>
      </c>
      <c r="D198" s="3">
        <f t="shared" si="22"/>
        <v>236</v>
      </c>
      <c r="G198" s="8" t="s">
        <v>1473</v>
      </c>
      <c r="I198" t="s">
        <v>91</v>
      </c>
      <c r="J198" t="s">
        <v>91</v>
      </c>
      <c r="K198">
        <v>-1</v>
      </c>
      <c r="L198">
        <v>-1</v>
      </c>
      <c r="M198">
        <v>-1</v>
      </c>
      <c r="O198" s="62" t="s">
        <v>125</v>
      </c>
      <c r="Q198" s="3">
        <f>IF(AND(P198&lt;&gt;"",ISNUMBER(P198),NOT(ISNA(P198))),P198,IF(R198&lt;&gt;"",VLOOKUP(R198,'ESO zone constants'!$D$5:$H$10003,5,FALSE),""))</f>
        <v>181</v>
      </c>
      <c r="R198" t="str">
        <f>IF(AND(O198&lt;&gt;"",NOT(ISERROR(O198))),O198,
IF(AND(P198&lt;&gt;"",ISNUMBER(P198),P198&gt;0,NOT(ISNA(P198))),VLOOKUP(P198,'ESO zone constants'!$A$5:$D$10001,4,FALSE),
IF(AND(K198&lt;&gt;"",K198&gt;0,NOT(ISERROR(K198))),VLOOKUP(K198,'ESO dumped WayshrineInfo'!$K$3:$N$9996,4,FALSE),"")))</f>
        <v>Cyrodiil</v>
      </c>
      <c r="T198" s="19" t="str">
        <f>IF(AND(S198&lt;&gt;"",NOT(ISERROR(S198))),S198,IF(Q198&lt;&gt;"",IF(NOT(ISERROR(VLOOKUP(Q198,'ESO Dungeon constants'!$D$3:$H$9999,5,FALSE))),VLOOKUP(Q198,'ESO Dungeon constants'!$D$3:$I$9999,6,FALSE),VLOOKUP(Q198,'ESO zone constants'!$H$3:$K$9989,4,FALSE)),""))</f>
        <v>DLC_BASE_GAME</v>
      </c>
      <c r="U198" s="3" t="str">
        <f>IF(T198&lt;&gt;"",VLOOKUP(T198,'LibSets constants'!$B$4:$C$1012,2,FALSE),"")</f>
        <v>Included in base game</v>
      </c>
      <c r="V198" s="33" t="s">
        <v>2784</v>
      </c>
      <c r="W198" s="3" t="str">
        <f>IF(V198&lt;&gt;"",IF(V198&lt;&gt;"LIBSETS_DROP_MECHANIC_MONSTER_NAME",VLOOKUP(V198,'LibSets constants'!$I$4:$L$1012,3,FALSE),""),"")</f>
        <v>Alliance points elite gear lockbox merchant, Cyrodiil</v>
      </c>
      <c r="X198" s="3" t="str">
        <f>IF(V198&lt;&gt;"",IF(V198&lt;&gt;"LIBSETS_DROP_MECHANIC_MONSTER_NAME",VLOOKUP(V198,'LibSets constants'!$I$4:$L$1012,4,FALSE),""),"")</f>
        <v>Allianzpunkte Elite Gear Box Händler, Cyrodiil</v>
      </c>
      <c r="Y198" s="62">
        <v>181</v>
      </c>
      <c r="Z198" s="3">
        <f>IF(AND(G198&lt;&gt;"LIBSETS_SETTYPE_BATTLEGROUND",G198&lt;&gt;"LIBSETS_SETTYPE_SPECIAL"),
IF(AND(Y198&lt;&gt;"",ISNUMBER(Y198),NOT(ISNA(Y198))),Y198,
   IF(AND(L198&lt;&gt;"",ISNUMBER(L198),L198&gt;0,NOT(ISNA(L198))),VLOOKUP(L198,'ESO dumped WayshrineInfo'!$K$3:$L$9996,2,FALSE),"")
),"")</f>
        <v>181</v>
      </c>
      <c r="AA198" t="str">
        <f>IF(AND(Z198&lt;&gt;"",ISNUMBER(Z198),NOT(ISNA(Z198))),VLOOKUP(Z198,'ESO zone constants'!$A$5:$D$10001,4,FALSE),"")</f>
        <v>Cyrodiil</v>
      </c>
      <c r="AB198" s="33" t="s">
        <v>3807</v>
      </c>
      <c r="AC198" s="41" t="str">
        <f>IF(AB198&lt;&gt;"",IF(AB198&lt;&gt;"LIBSETS_DROP_MECHANIC_MONSTER_NAME",VLOOKUP(AB198,'LibSets constants'!$I$4:$L$1012,3,FALSE),""),"")</f>
        <v>Cyrodiil board missions</v>
      </c>
      <c r="AD198" s="41" t="str">
        <f>IF(AB198&lt;&gt;"",IF(AB198&lt;&gt;"LIBSETS_DROP_MECHANIC_MONSTER_NAME",VLOOKUP(AB198,'LibSets constants'!$I$4:$L$1012,4,FALSE),""),"")</f>
        <v>Cyrodiil Auftragstafeln</v>
      </c>
      <c r="AE198" s="62">
        <v>181</v>
      </c>
      <c r="AF198" s="3">
        <f>IF(AND(G198&lt;&gt;"LIBSETS_SETTYPE_BATTLEGROUND",G198&lt;&gt;"LIBSETS_SETTYPE_SPECIAL"),
IF(AND(AE198&lt;&gt;"",ISNUMBER(AE198),NOT(ISNA(AE198))),AE198,
   IF(AND(M198&lt;&gt;"",ISNUMBER(M198),M198&gt;0,NOT(ISNA(M198))),VLOOKUP(M198,'ESO dumped WayshrineInfo'!$K$3:$L$9996,2,FALSE),"")
),"")</f>
        <v>181</v>
      </c>
      <c r="AG198" t="str">
        <f>IF(AND(AF198&lt;&gt;"",ISNUMBER(AF198),NOT(ISNA(AF198))),VLOOKUP(AF198,'ESO zone constants'!$A$5:$D$10001,4,FALSE),"")</f>
        <v>Cyrodiil</v>
      </c>
      <c r="AH198" s="33" t="s">
        <v>2784</v>
      </c>
      <c r="AI198" s="3" t="str">
        <f>IF(AH198&lt;&gt;"",IF(AH198&lt;&gt;"LIBSETS_DROP_MECHANIC_MONSTER_NAME",VLOOKUP(AH198,'LibSets constants'!$I$4:$L$1012,3,FALSE),""),"")</f>
        <v>Alliance points elite gear lockbox merchant, Cyrodiil</v>
      </c>
      <c r="AJ198" s="3" t="str">
        <f>IF(AH198&lt;&gt;"",IF(AH198&lt;&gt;"LIBSETS_DROP_MECHANIC_MONSTER_NAME",VLOOKUP(AH198,'LibSets constants'!$I$4:$L$1012,4,FALSE),""),"")</f>
        <v>Allianzpunkte Elite Gear Box Händler, Cyrodiil</v>
      </c>
      <c r="AK198" s="3">
        <f>IF(AND(G198&lt;&gt;"LIBSETS_SETTYPE_BATTLEGROUND",G198&lt;&gt;"LIBSETS_SETTYPE_SPECIAL"),IF(AL198&lt;&gt;"",VLOOKUP(AL198,'ESO zone constants'!$D$5:$H$4955,5,FALSE),""),"")</f>
        <v>181</v>
      </c>
      <c r="AL198" t="s">
        <v>125</v>
      </c>
      <c r="AM198" s="33" t="s">
        <v>3810</v>
      </c>
      <c r="AN198" s="3" t="str">
        <f>IF(AM198&lt;&gt;"",IF(AM198&lt;&gt;"LIBSETS_DROP_MECHANIC_MONSTER_NAME",VLOOKUP(AM198,'LibSets constants'!$I$4:$L$1012,3,FALSE),""),"")</f>
        <v>Cyrodiil: City Cheydinhal / Weynon Priory, Chorrol</v>
      </c>
      <c r="AO198" s="3" t="str">
        <f>IF(AM198&lt;&gt;"",IF(AM198&lt;&gt;"LIBSETS_DROP_MECHANIC_MONSTER_NAME",VLOOKUP(AM198,'LibSets constants'!$I$4:$L$1012,4,FALSE),""),"")</f>
        <v>Cyrodiil: Stadt Cheydinhal / Weynon Priorei, bei Chorrol</v>
      </c>
      <c r="AP198" s="3">
        <f>IF(AND(G198&lt;&gt;"LIBSETS_SETTYPE_BATTLEGROUND",G198&lt;&gt;"LIBSETS_SETTYPE_SPECIAL"),IF(AQ198&lt;&gt;"",VLOOKUP(AQ198,'ESO zone constants'!$D$5:$H$4955,5,FALSE),""),"")</f>
        <v>181</v>
      </c>
      <c r="AQ198" t="s">
        <v>125</v>
      </c>
      <c r="AR198" s="33" t="s">
        <v>1556</v>
      </c>
      <c r="AS198" s="3" t="str">
        <f>IF(AR198&lt;&gt;"",IF(AR198&lt;&gt;"LIBSETS_DROP_MECHANIC_MONSTER_NAME",VLOOKUP(AR198,'LibSets constants'!$I$4:$L$1012,3,FALSE),""),"")</f>
        <v>Delve bosses have a chance to drop a waist or feet.</v>
      </c>
      <c r="AT198" s="3" t="str">
        <f>IF(AR198&lt;&gt;"",IF(AR198&lt;&gt;"LIBSETS_DROP_MECHANIC_MONSTER_NAME",VLOOKUP(AR198,'LibSets constants'!$I$4:$L$1012,4,FALSE),""),"")</f>
        <v>Bosse in Gewölben haben die Chance, eine Taille oder Füße fallen zu lassen.</v>
      </c>
      <c r="AU198" s="3">
        <f>IF(AND(G198&lt;&gt;"LIBSETS_SETTYPE_BATTLEGROUND",G198&lt;&gt;"LIBSETS_SETTYPE_SPECIAL"),IF(AV198&lt;&gt;"",VLOOKUP(AV198,'ESO zone constants'!$D$5:$H$4955,5,FALSE),""),"")</f>
        <v>181</v>
      </c>
      <c r="AV198" t="s">
        <v>125</v>
      </c>
      <c r="AW198" s="33" t="s">
        <v>3282</v>
      </c>
      <c r="AX198" s="3" t="str">
        <f>IF(AW198&lt;&gt;"",IF(AW198&lt;&gt;"LIBSETS_DROP_MECHANIC_MONSTER_NAME",VLOOKUP(AW198,'LibSets constants'!$I$4:$L$1012,3,FALSE),""),"")</f>
        <v>Rewards of dolmen, harrowstorms or magical anomalies</v>
      </c>
      <c r="AY198" s="3" t="str">
        <f>IF(AW198&lt;&gt;"",IF(AW198&lt;&gt;"LIBSETS_DROP_MECHANIC_MONSTER_NAME",VLOOKUP(AW198,'LibSets constants'!$I$4:$L$1012,4,FALSE),""),"")</f>
        <v>Belohnung von Ankern, Gramstürmen oder Magischen Anomalien</v>
      </c>
      <c r="AZ198" s="79" t="s">
        <v>2658</v>
      </c>
      <c r="BA198" s="79"/>
      <c r="BB198" s="79"/>
      <c r="BC198" s="79"/>
      <c r="BD198" s="21" t="str">
        <f t="shared" si="24"/>
        <v>[236] = {wayshrines={-1,-1,-1,}, dlcId=DLC_BASE_GAME</v>
      </c>
      <c r="BE198" s="21" t="str">
        <f t="shared" si="25"/>
        <v>, zoneIds={181,181,181,181,181,181}, veteran=false</v>
      </c>
      <c r="BF198" s="21" t="str">
        <f t="shared" si="23"/>
        <v>, setType=LIBSETS_SETTYPE_CYRODIIL</v>
      </c>
      <c r="BG198" s="21" t="str">
        <f t="shared" si="26"/>
        <v>, dropMechanic={LIBSETS_DROP_MECHANIC_AP_ELITE_GEAR_LOCKBOX_MERCHANT,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dropMechanicDropLocationNames={['en']={'Alliance points elite gear lockbox merchant, Cyrodiil','Cyrodiil board missions','Alliance points elite gear lockbox merchant, Cyrodiil','Cyrodiil: City Cheydinhal / Weynon Priory, Chorrol','Delve bosses have a chance to drop a waist or feet.','Rewards of dolmen, harrowstorms or magical anomalies',},['de']={'Allianzpunkte Elite Gear Box Händler, Cyrodiil','Cyrodiil Auftragstafeln','Allianzpunkte Elite Gear Box Händler, Cyrodiil','Cyrodiil: Stadt Cheydinhal / Weynon Priorei, bei Chorrol','Bosse in Gewölben haben die Chance, eine Taille oder Füße fallen zu lassen.','Belohnung von Ankern, Gramstürmen oder Magischen Anomalien',},}</v>
      </c>
      <c r="BH198" s="21" t="str">
        <f t="shared" si="27"/>
        <v>}, --Vicious Death / Grausamer Tod   [Cyrodiil, Cyrodiil, Cyrodiil, Cyrodiil, Cyrodiil, Cyrodiil]</v>
      </c>
    </row>
    <row r="199" spans="1:60" x14ac:dyDescent="0.25">
      <c r="A199" s="12">
        <v>237</v>
      </c>
      <c r="B199" t="s">
        <v>1042</v>
      </c>
      <c r="C199" t="s">
        <v>2592</v>
      </c>
      <c r="D199" s="3">
        <f t="shared" si="22"/>
        <v>237</v>
      </c>
      <c r="G199" s="8" t="s">
        <v>1473</v>
      </c>
      <c r="I199" t="s">
        <v>91</v>
      </c>
      <c r="J199" t="s">
        <v>91</v>
      </c>
      <c r="K199">
        <v>-1</v>
      </c>
      <c r="L199">
        <v>-1</v>
      </c>
      <c r="M199">
        <v>-1</v>
      </c>
      <c r="O199" s="62" t="s">
        <v>125</v>
      </c>
      <c r="Q199" s="3">
        <f>IF(AND(P199&lt;&gt;"",ISNUMBER(P199),NOT(ISNA(P199))),P199,IF(R199&lt;&gt;"",VLOOKUP(R199,'ESO zone constants'!$D$5:$H$10003,5,FALSE),""))</f>
        <v>181</v>
      </c>
      <c r="R199" t="str">
        <f>IF(AND(O199&lt;&gt;"",NOT(ISERROR(O199))),O199,
IF(AND(P199&lt;&gt;"",ISNUMBER(P199),P199&gt;0,NOT(ISNA(P199))),VLOOKUP(P199,'ESO zone constants'!$A$5:$D$10001,4,FALSE),
IF(AND(K199&lt;&gt;"",K199&gt;0,NOT(ISERROR(K199))),VLOOKUP(K199,'ESO dumped WayshrineInfo'!$K$3:$N$9996,4,FALSE),"")))</f>
        <v>Cyrodiil</v>
      </c>
      <c r="T199" s="19" t="str">
        <f>IF(AND(S199&lt;&gt;"",NOT(ISERROR(S199))),S199,IF(Q199&lt;&gt;"",IF(NOT(ISERROR(VLOOKUP(Q199,'ESO Dungeon constants'!$D$3:$H$9999,5,FALSE))),VLOOKUP(Q199,'ESO Dungeon constants'!$D$3:$I$9999,6,FALSE),VLOOKUP(Q199,'ESO zone constants'!$H$3:$K$9989,4,FALSE)),""))</f>
        <v>DLC_BASE_GAME</v>
      </c>
      <c r="U199" s="3" t="str">
        <f>IF(T199&lt;&gt;"",VLOOKUP(T199,'LibSets constants'!$B$4:$C$1012,2,FALSE),"")</f>
        <v>Included in base game</v>
      </c>
      <c r="V199" s="33" t="s">
        <v>1537</v>
      </c>
      <c r="W199" s="3" t="str">
        <f>IF(V199&lt;&gt;"",IF(V199&lt;&gt;"LIBSETS_DROP_MECHANIC_MONSTER_NAME",VLOOKUP(V199,'LibSets constants'!$I$4:$L$1012,3,FALSE),""),"")</f>
        <v>Rewards for the worthy (Cyrodiil/Battleground mail)</v>
      </c>
      <c r="X199" s="3" t="str">
        <f>IF(V199&lt;&gt;"",IF(V199&lt;&gt;"LIBSETS_DROP_MECHANIC_MONSTER_NAME",VLOOKUP(V199,'LibSets constants'!$I$4:$L$1012,4,FALSE),""),"")</f>
        <v>Gerechter Lohn (Cyrodiil/Schlachtfeld Mail)</v>
      </c>
      <c r="Y199" s="62">
        <v>181</v>
      </c>
      <c r="Z199" s="3">
        <f>IF(AND(G199&lt;&gt;"LIBSETS_SETTYPE_BATTLEGROUND",G199&lt;&gt;"LIBSETS_SETTYPE_SPECIAL"),
IF(AND(Y199&lt;&gt;"",ISNUMBER(Y199),NOT(ISNA(Y199))),Y199,
   IF(AND(L199&lt;&gt;"",ISNUMBER(L199),L199&gt;0,NOT(ISNA(L199))),VLOOKUP(L199,'ESO dumped WayshrineInfo'!$K$3:$L$9996,2,FALSE),"")
),"")</f>
        <v>181</v>
      </c>
      <c r="AA199" t="str">
        <f>IF(AND(Z199&lt;&gt;"",ISNUMBER(Z199),NOT(ISNA(Z199))),VLOOKUP(Z199,'ESO zone constants'!$A$5:$D$10001,4,FALSE),"")</f>
        <v>Cyrodiil</v>
      </c>
      <c r="AB199" s="33" t="s">
        <v>3807</v>
      </c>
      <c r="AC199" s="41" t="str">
        <f>IF(AB199&lt;&gt;"",IF(AB199&lt;&gt;"LIBSETS_DROP_MECHANIC_MONSTER_NAME",VLOOKUP(AB199,'LibSets constants'!$I$4:$L$1012,3,FALSE),""),"")</f>
        <v>Cyrodiil board missions</v>
      </c>
      <c r="AD199" s="41" t="str">
        <f>IF(AB199&lt;&gt;"",IF(AB199&lt;&gt;"LIBSETS_DROP_MECHANIC_MONSTER_NAME",VLOOKUP(AB199,'LibSets constants'!$I$4:$L$1012,4,FALSE),""),"")</f>
        <v>Cyrodiil Auftragstafeln</v>
      </c>
      <c r="AE199" s="62">
        <v>181</v>
      </c>
      <c r="AF199" s="3">
        <f>IF(AND(G199&lt;&gt;"LIBSETS_SETTYPE_BATTLEGROUND",G199&lt;&gt;"LIBSETS_SETTYPE_SPECIAL"),
IF(AND(AE199&lt;&gt;"",ISNUMBER(AE199),NOT(ISNA(AE199))),AE199,
   IF(AND(M199&lt;&gt;"",ISNUMBER(M199),M199&gt;0,NOT(ISNA(M199))),VLOOKUP(M199,'ESO dumped WayshrineInfo'!$K$3:$L$9996,2,FALSE),"")
),"")</f>
        <v>181</v>
      </c>
      <c r="AG199" t="str">
        <f>IF(AND(AF199&lt;&gt;"",ISNUMBER(AF199),NOT(ISNA(AF199))),VLOOKUP(AF199,'ESO zone constants'!$A$5:$D$10001,4,FALSE),"")</f>
        <v>Cyrodiil</v>
      </c>
      <c r="AH199" s="104" t="s">
        <v>2784</v>
      </c>
      <c r="AI199" s="3" t="str">
        <f>IF(AH199&lt;&gt;"",IF(AH199&lt;&gt;"LIBSETS_DROP_MECHANIC_MONSTER_NAME",VLOOKUP(AH199,'LibSets constants'!$I$4:$L$1012,3,FALSE),""),"")</f>
        <v>Alliance points elite gear lockbox merchant, Cyrodiil</v>
      </c>
      <c r="AJ199" s="3" t="str">
        <f>IF(AH199&lt;&gt;"",IF(AH199&lt;&gt;"LIBSETS_DROP_MECHANIC_MONSTER_NAME",VLOOKUP(AH199,'LibSets constants'!$I$4:$L$1012,4,FALSE),""),"")</f>
        <v>Allianzpunkte Elite Gear Box Händler, Cyrodiil</v>
      </c>
      <c r="AK199" s="3">
        <f>IF(AND(G199&lt;&gt;"LIBSETS_SETTYPE_BATTLEGROUND",G199&lt;&gt;"LIBSETS_SETTYPE_SPECIAL"),IF(AL199&lt;&gt;"",VLOOKUP(AL199,'ESO zone constants'!$D$5:$H$4955,5,FALSE),""),"")</f>
        <v>181</v>
      </c>
      <c r="AL199" t="s">
        <v>125</v>
      </c>
      <c r="AM199" s="33" t="s">
        <v>3810</v>
      </c>
      <c r="AN199" s="3" t="str">
        <f>IF(AM199&lt;&gt;"",IF(AM199&lt;&gt;"LIBSETS_DROP_MECHANIC_MONSTER_NAME",VLOOKUP(AM199,'LibSets constants'!$I$4:$L$1012,3,FALSE),""),"")</f>
        <v>Cyrodiil: City Cheydinhal / Weynon Priory, Chorrol</v>
      </c>
      <c r="AO199" s="3" t="str">
        <f>IF(AM199&lt;&gt;"",IF(AM199&lt;&gt;"LIBSETS_DROP_MECHANIC_MONSTER_NAME",VLOOKUP(AM199,'LibSets constants'!$I$4:$L$1012,4,FALSE),""),"")</f>
        <v>Cyrodiil: Stadt Cheydinhal / Weynon Priorei, bei Chorrol</v>
      </c>
      <c r="AP199" s="3">
        <f>IF(AND(G199&lt;&gt;"LIBSETS_SETTYPE_BATTLEGROUND",G199&lt;&gt;"LIBSETS_SETTYPE_SPECIAL"),IF(AQ199&lt;&gt;"",VLOOKUP(AQ199,'ESO zone constants'!$D$5:$H$4955,5,FALSE),""),"")</f>
        <v>181</v>
      </c>
      <c r="AQ199" t="s">
        <v>125</v>
      </c>
      <c r="AR199" s="33" t="s">
        <v>1556</v>
      </c>
      <c r="AS199" s="3" t="str">
        <f>IF(AR199&lt;&gt;"",IF(AR199&lt;&gt;"LIBSETS_DROP_MECHANIC_MONSTER_NAME",VLOOKUP(AR199,'LibSets constants'!$I$4:$L$1012,3,FALSE),""),"")</f>
        <v>Delve bosses have a chance to drop a waist or feet.</v>
      </c>
      <c r="AT199" s="3" t="str">
        <f>IF(AR199&lt;&gt;"",IF(AR199&lt;&gt;"LIBSETS_DROP_MECHANIC_MONSTER_NAME",VLOOKUP(AR199,'LibSets constants'!$I$4:$L$1012,4,FALSE),""),"")</f>
        <v>Bosse in Gewölben haben die Chance, eine Taille oder Füße fallen zu lassen.</v>
      </c>
      <c r="AU199" s="3">
        <f>IF(AND(G199&lt;&gt;"LIBSETS_SETTYPE_BATTLEGROUND",G199&lt;&gt;"LIBSETS_SETTYPE_SPECIAL"),IF(AV199&lt;&gt;"",VLOOKUP(AV199,'ESO zone constants'!$D$5:$H$4955,5,FALSE),""),"")</f>
        <v>181</v>
      </c>
      <c r="AV199" t="s">
        <v>125</v>
      </c>
      <c r="AW199" s="33" t="s">
        <v>3282</v>
      </c>
      <c r="AX199" s="3" t="str">
        <f>IF(AW199&lt;&gt;"",IF(AW199&lt;&gt;"LIBSETS_DROP_MECHANIC_MONSTER_NAME",VLOOKUP(AW199,'LibSets constants'!$I$4:$L$1012,3,FALSE),""),"")</f>
        <v>Rewards of dolmen, harrowstorms or magical anomalies</v>
      </c>
      <c r="AY199" s="3" t="str">
        <f>IF(AW199&lt;&gt;"",IF(AW199&lt;&gt;"LIBSETS_DROP_MECHANIC_MONSTER_NAME",VLOOKUP(AW199,'LibSets constants'!$I$4:$L$1012,4,FALSE),""),"")</f>
        <v>Belohnung von Ankern, Gramstürmen oder Magischen Anomalien</v>
      </c>
      <c r="AZ199" s="79" t="s">
        <v>2659</v>
      </c>
      <c r="BA199" s="79"/>
      <c r="BB199" s="79"/>
      <c r="BC199" s="79"/>
      <c r="BD199" s="21" t="str">
        <f t="shared" si="24"/>
        <v>[237] = {wayshrines={-1,-1,-1,}, dlcId=DLC_BASE_GAME</v>
      </c>
      <c r="BE199" s="21" t="str">
        <f t="shared" si="25"/>
        <v>, zoneIds={181,181,181,181,181,181}, veteran=false</v>
      </c>
      <c r="BF199" s="21" t="str">
        <f t="shared" si="23"/>
        <v>, setType=LIBSETS_SETTYPE_CYRODIIL</v>
      </c>
      <c r="BG199" s="21" t="str">
        <f t="shared" si="26"/>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199" s="21" t="str">
        <f t="shared" si="27"/>
        <v>}, --Leki\'s Focus / Lekis Fokus   [Cyrodiil, Cyrodiil, Cyrodiil, Cyrodiil, Cyrodiil, Cyrodiil]</v>
      </c>
    </row>
    <row r="200" spans="1:60" x14ac:dyDescent="0.25">
      <c r="A200" s="12">
        <v>238</v>
      </c>
      <c r="B200" t="s">
        <v>1043</v>
      </c>
      <c r="C200" t="s">
        <v>2593</v>
      </c>
      <c r="D200" s="3">
        <f t="shared" si="22"/>
        <v>238</v>
      </c>
      <c r="G200" s="8" t="s">
        <v>1473</v>
      </c>
      <c r="I200" t="s">
        <v>91</v>
      </c>
      <c r="J200" t="s">
        <v>91</v>
      </c>
      <c r="K200">
        <v>-1</v>
      </c>
      <c r="L200">
        <v>-1</v>
      </c>
      <c r="M200">
        <v>-1</v>
      </c>
      <c r="O200" s="62" t="s">
        <v>125</v>
      </c>
      <c r="Q200" s="3">
        <f>IF(AND(P200&lt;&gt;"",ISNUMBER(P200),NOT(ISNA(P200))),P200,IF(R200&lt;&gt;"",VLOOKUP(R200,'ESO zone constants'!$D$5:$H$10003,5,FALSE),""))</f>
        <v>181</v>
      </c>
      <c r="R200" t="str">
        <f>IF(AND(O200&lt;&gt;"",NOT(ISERROR(O200))),O200,
IF(AND(P200&lt;&gt;"",ISNUMBER(P200),P200&gt;0,NOT(ISNA(P200))),VLOOKUP(P200,'ESO zone constants'!$A$5:$D$10001,4,FALSE),
IF(AND(K200&lt;&gt;"",K200&gt;0,NOT(ISERROR(K200))),VLOOKUP(K200,'ESO dumped WayshrineInfo'!$K$3:$N$9996,4,FALSE),"")))</f>
        <v>Cyrodiil</v>
      </c>
      <c r="T200" s="19" t="str">
        <f>IF(AND(S200&lt;&gt;"",NOT(ISERROR(S200))),S200,IF(Q200&lt;&gt;"",IF(NOT(ISERROR(VLOOKUP(Q200,'ESO Dungeon constants'!$D$3:$H$9999,5,FALSE))),VLOOKUP(Q200,'ESO Dungeon constants'!$D$3:$I$9999,6,FALSE),VLOOKUP(Q200,'ESO zone constants'!$H$3:$K$9989,4,FALSE)),""))</f>
        <v>DLC_BASE_GAME</v>
      </c>
      <c r="U200" s="3" t="str">
        <f>IF(T200&lt;&gt;"",VLOOKUP(T200,'LibSets constants'!$B$4:$C$1012,2,FALSE),"")</f>
        <v>Included in base game</v>
      </c>
      <c r="V200" s="33" t="s">
        <v>1537</v>
      </c>
      <c r="W200" s="3" t="str">
        <f>IF(V200&lt;&gt;"",IF(V200&lt;&gt;"LIBSETS_DROP_MECHANIC_MONSTER_NAME",VLOOKUP(V200,'LibSets constants'!$I$4:$L$1012,3,FALSE),""),"")</f>
        <v>Rewards for the worthy (Cyrodiil/Battleground mail)</v>
      </c>
      <c r="X200" s="3" t="str">
        <f>IF(V200&lt;&gt;"",IF(V200&lt;&gt;"LIBSETS_DROP_MECHANIC_MONSTER_NAME",VLOOKUP(V200,'LibSets constants'!$I$4:$L$1012,4,FALSE),""),"")</f>
        <v>Gerechter Lohn (Cyrodiil/Schlachtfeld Mail)</v>
      </c>
      <c r="Y200" s="62">
        <v>181</v>
      </c>
      <c r="Z200" s="3">
        <f>IF(AND(G200&lt;&gt;"LIBSETS_SETTYPE_BATTLEGROUND",G200&lt;&gt;"LIBSETS_SETTYPE_SPECIAL"),
IF(AND(Y200&lt;&gt;"",ISNUMBER(Y200),NOT(ISNA(Y200))),Y200,
   IF(AND(L200&lt;&gt;"",ISNUMBER(L200),L200&gt;0,NOT(ISNA(L200))),VLOOKUP(L200,'ESO dumped WayshrineInfo'!$K$3:$L$9996,2,FALSE),"")
),"")</f>
        <v>181</v>
      </c>
      <c r="AA200" t="str">
        <f>IF(AND(Z200&lt;&gt;"",ISNUMBER(Z200),NOT(ISNA(Z200))),VLOOKUP(Z200,'ESO zone constants'!$A$5:$D$10001,4,FALSE),"")</f>
        <v>Cyrodiil</v>
      </c>
      <c r="AB200" s="33" t="s">
        <v>3807</v>
      </c>
      <c r="AC200" s="41" t="str">
        <f>IF(AB200&lt;&gt;"",IF(AB200&lt;&gt;"LIBSETS_DROP_MECHANIC_MONSTER_NAME",VLOOKUP(AB200,'LibSets constants'!$I$4:$L$1012,3,FALSE),""),"")</f>
        <v>Cyrodiil board missions</v>
      </c>
      <c r="AD200" s="41" t="str">
        <f>IF(AB200&lt;&gt;"",IF(AB200&lt;&gt;"LIBSETS_DROP_MECHANIC_MONSTER_NAME",VLOOKUP(AB200,'LibSets constants'!$I$4:$L$1012,4,FALSE),""),"")</f>
        <v>Cyrodiil Auftragstafeln</v>
      </c>
      <c r="AE200" s="62">
        <v>181</v>
      </c>
      <c r="AF200" s="3">
        <f>IF(AND(G200&lt;&gt;"LIBSETS_SETTYPE_BATTLEGROUND",G200&lt;&gt;"LIBSETS_SETTYPE_SPECIAL"),
IF(AND(AE200&lt;&gt;"",ISNUMBER(AE200),NOT(ISNA(AE200))),AE200,
   IF(AND(M200&lt;&gt;"",ISNUMBER(M200),M200&gt;0,NOT(ISNA(M200))),VLOOKUP(M200,'ESO dumped WayshrineInfo'!$K$3:$L$9996,2,FALSE),"")
),"")</f>
        <v>181</v>
      </c>
      <c r="AG200" t="str">
        <f>IF(AND(AF200&lt;&gt;"",ISNUMBER(AF200),NOT(ISNA(AF200))),VLOOKUP(AF200,'ESO zone constants'!$A$5:$D$10001,4,FALSE),"")</f>
        <v>Cyrodiil</v>
      </c>
      <c r="AH200" s="104" t="s">
        <v>2784</v>
      </c>
      <c r="AI200" s="3" t="str">
        <f>IF(AH200&lt;&gt;"",IF(AH200&lt;&gt;"LIBSETS_DROP_MECHANIC_MONSTER_NAME",VLOOKUP(AH200,'LibSets constants'!$I$4:$L$1012,3,FALSE),""),"")</f>
        <v>Alliance points elite gear lockbox merchant, Cyrodiil</v>
      </c>
      <c r="AJ200" s="3" t="str">
        <f>IF(AH200&lt;&gt;"",IF(AH200&lt;&gt;"LIBSETS_DROP_MECHANIC_MONSTER_NAME",VLOOKUP(AH200,'LibSets constants'!$I$4:$L$1012,4,FALSE),""),"")</f>
        <v>Allianzpunkte Elite Gear Box Händler, Cyrodiil</v>
      </c>
      <c r="AK200" s="3">
        <f>IF(AND(G200&lt;&gt;"LIBSETS_SETTYPE_BATTLEGROUND",G200&lt;&gt;"LIBSETS_SETTYPE_SPECIAL"),IF(AL200&lt;&gt;"",VLOOKUP(AL200,'ESO zone constants'!$D$5:$H$4955,5,FALSE),""),"")</f>
        <v>181</v>
      </c>
      <c r="AL200" t="s">
        <v>125</v>
      </c>
      <c r="AM200" s="33" t="s">
        <v>3810</v>
      </c>
      <c r="AN200" s="3" t="str">
        <f>IF(AM200&lt;&gt;"",IF(AM200&lt;&gt;"LIBSETS_DROP_MECHANIC_MONSTER_NAME",VLOOKUP(AM200,'LibSets constants'!$I$4:$L$1012,3,FALSE),""),"")</f>
        <v>Cyrodiil: City Cheydinhal / Weynon Priory, Chorrol</v>
      </c>
      <c r="AO200" s="3" t="str">
        <f>IF(AM200&lt;&gt;"",IF(AM200&lt;&gt;"LIBSETS_DROP_MECHANIC_MONSTER_NAME",VLOOKUP(AM200,'LibSets constants'!$I$4:$L$1012,4,FALSE),""),"")</f>
        <v>Cyrodiil: Stadt Cheydinhal / Weynon Priorei, bei Chorrol</v>
      </c>
      <c r="AP200" s="3">
        <f>IF(AND(G200&lt;&gt;"LIBSETS_SETTYPE_BATTLEGROUND",G200&lt;&gt;"LIBSETS_SETTYPE_SPECIAL"),IF(AQ200&lt;&gt;"",VLOOKUP(AQ200,'ESO zone constants'!$D$5:$H$4955,5,FALSE),""),"")</f>
        <v>181</v>
      </c>
      <c r="AQ200" t="s">
        <v>125</v>
      </c>
      <c r="AR200" s="33" t="s">
        <v>1556</v>
      </c>
      <c r="AS200" s="3" t="str">
        <f>IF(AR200&lt;&gt;"",IF(AR200&lt;&gt;"LIBSETS_DROP_MECHANIC_MONSTER_NAME",VLOOKUP(AR200,'LibSets constants'!$I$4:$L$1012,3,FALSE),""),"")</f>
        <v>Delve bosses have a chance to drop a waist or feet.</v>
      </c>
      <c r="AT200" s="3" t="str">
        <f>IF(AR200&lt;&gt;"",IF(AR200&lt;&gt;"LIBSETS_DROP_MECHANIC_MONSTER_NAME",VLOOKUP(AR200,'LibSets constants'!$I$4:$L$1012,4,FALSE),""),"")</f>
        <v>Bosse in Gewölben haben die Chance, eine Taille oder Füße fallen zu lassen.</v>
      </c>
      <c r="AU200" s="3">
        <f>IF(AND(G200&lt;&gt;"LIBSETS_SETTYPE_BATTLEGROUND",G200&lt;&gt;"LIBSETS_SETTYPE_SPECIAL"),IF(AV200&lt;&gt;"",VLOOKUP(AV200,'ESO zone constants'!$D$5:$H$4955,5,FALSE),""),"")</f>
        <v>181</v>
      </c>
      <c r="AV200" t="s">
        <v>125</v>
      </c>
      <c r="AW200" s="33" t="s">
        <v>3282</v>
      </c>
      <c r="AX200" s="3" t="str">
        <f>IF(AW200&lt;&gt;"",IF(AW200&lt;&gt;"LIBSETS_DROP_MECHANIC_MONSTER_NAME",VLOOKUP(AW200,'LibSets constants'!$I$4:$L$1012,3,FALSE),""),"")</f>
        <v>Rewards of dolmen, harrowstorms or magical anomalies</v>
      </c>
      <c r="AY200" s="3" t="str">
        <f>IF(AW200&lt;&gt;"",IF(AW200&lt;&gt;"LIBSETS_DROP_MECHANIC_MONSTER_NAME",VLOOKUP(AW200,'LibSets constants'!$I$4:$L$1012,4,FALSE),""),"")</f>
        <v>Belohnung von Ankern, Gramstürmen oder Magischen Anomalien</v>
      </c>
      <c r="AZ200" s="79" t="s">
        <v>2658</v>
      </c>
      <c r="BA200" s="79"/>
      <c r="BB200" s="79"/>
      <c r="BC200" s="79"/>
      <c r="BD200" s="21" t="str">
        <f t="shared" si="24"/>
        <v>[238] = {wayshrines={-1,-1,-1,}, dlcId=DLC_BASE_GAME</v>
      </c>
      <c r="BE200" s="21" t="str">
        <f t="shared" si="25"/>
        <v>, zoneIds={181,181,181,181,181,181}, veteran=false</v>
      </c>
      <c r="BF200" s="21" t="str">
        <f t="shared" si="23"/>
        <v>, setType=LIBSETS_SETTYPE_CYRODIIL</v>
      </c>
      <c r="BG200" s="21" t="str">
        <f t="shared" si="2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200" s="21" t="str">
        <f t="shared" si="27"/>
        <v>}, --Fasalla\'s Guile / Fasallas List   [Cyrodiil, Cyrodiil, Cyrodiil, Cyrodiil, Cyrodiil, Cyrodiil]</v>
      </c>
    </row>
    <row r="201" spans="1:60" x14ac:dyDescent="0.25">
      <c r="A201" s="12">
        <v>239</v>
      </c>
      <c r="B201" t="s">
        <v>1044</v>
      </c>
      <c r="C201" t="s">
        <v>2594</v>
      </c>
      <c r="D201" s="3">
        <f t="shared" si="22"/>
        <v>239</v>
      </c>
      <c r="G201" s="8" t="s">
        <v>1473</v>
      </c>
      <c r="I201" t="s">
        <v>91</v>
      </c>
      <c r="J201" t="s">
        <v>91</v>
      </c>
      <c r="K201">
        <v>-1</v>
      </c>
      <c r="L201">
        <v>-1</v>
      </c>
      <c r="M201">
        <v>-1</v>
      </c>
      <c r="O201" s="62" t="s">
        <v>125</v>
      </c>
      <c r="Q201" s="3">
        <f>IF(AND(P201&lt;&gt;"",ISNUMBER(P201),NOT(ISNA(P201))),P201,IF(R201&lt;&gt;"",VLOOKUP(R201,'ESO zone constants'!$D$5:$H$10003,5,FALSE),""))</f>
        <v>181</v>
      </c>
      <c r="R201" t="str">
        <f>IF(AND(O201&lt;&gt;"",NOT(ISERROR(O201))),O201,
IF(AND(P201&lt;&gt;"",ISNUMBER(P201),P201&gt;0,NOT(ISNA(P201))),VLOOKUP(P201,'ESO zone constants'!$A$5:$D$10001,4,FALSE),
IF(AND(K201&lt;&gt;"",K201&gt;0,NOT(ISERROR(K201))),VLOOKUP(K201,'ESO dumped WayshrineInfo'!$K$3:$N$9996,4,FALSE),"")))</f>
        <v>Cyrodiil</v>
      </c>
      <c r="T201" s="19" t="str">
        <f>IF(AND(S201&lt;&gt;"",NOT(ISERROR(S201))),S201,IF(Q201&lt;&gt;"",IF(NOT(ISERROR(VLOOKUP(Q201,'ESO Dungeon constants'!$D$3:$H$9999,5,FALSE))),VLOOKUP(Q201,'ESO Dungeon constants'!$D$3:$I$9999,6,FALSE),VLOOKUP(Q201,'ESO zone constants'!$H$3:$K$9989,4,FALSE)),""))</f>
        <v>DLC_BASE_GAME</v>
      </c>
      <c r="U201" s="3" t="str">
        <f>IF(T201&lt;&gt;"",VLOOKUP(T201,'LibSets constants'!$B$4:$C$1012,2,FALSE),"")</f>
        <v>Included in base game</v>
      </c>
      <c r="V201" s="33" t="s">
        <v>1537</v>
      </c>
      <c r="W201" s="3" t="str">
        <f>IF(V201&lt;&gt;"",IF(V201&lt;&gt;"LIBSETS_DROP_MECHANIC_MONSTER_NAME",VLOOKUP(V201,'LibSets constants'!$I$4:$L$1012,3,FALSE),""),"")</f>
        <v>Rewards for the worthy (Cyrodiil/Battleground mail)</v>
      </c>
      <c r="X201" s="3" t="str">
        <f>IF(V201&lt;&gt;"",IF(V201&lt;&gt;"LIBSETS_DROP_MECHANIC_MONSTER_NAME",VLOOKUP(V201,'LibSets constants'!$I$4:$L$1012,4,FALSE),""),"")</f>
        <v>Gerechter Lohn (Cyrodiil/Schlachtfeld Mail)</v>
      </c>
      <c r="Y201" s="62">
        <v>181</v>
      </c>
      <c r="Z201" s="3">
        <f>IF(AND(G201&lt;&gt;"LIBSETS_SETTYPE_BATTLEGROUND",G201&lt;&gt;"LIBSETS_SETTYPE_SPECIAL"),
IF(AND(Y201&lt;&gt;"",ISNUMBER(Y201),NOT(ISNA(Y201))),Y201,
   IF(AND(L201&lt;&gt;"",ISNUMBER(L201),L201&gt;0,NOT(ISNA(L201))),VLOOKUP(L201,'ESO dumped WayshrineInfo'!$K$3:$L$9996,2,FALSE),"")
),"")</f>
        <v>181</v>
      </c>
      <c r="AA201" t="str">
        <f>IF(AND(Z201&lt;&gt;"",ISNUMBER(Z201),NOT(ISNA(Z201))),VLOOKUP(Z201,'ESO zone constants'!$A$5:$D$10001,4,FALSE),"")</f>
        <v>Cyrodiil</v>
      </c>
      <c r="AB201" s="33" t="s">
        <v>3807</v>
      </c>
      <c r="AC201" s="41" t="str">
        <f>IF(AB201&lt;&gt;"",IF(AB201&lt;&gt;"LIBSETS_DROP_MECHANIC_MONSTER_NAME",VLOOKUP(AB201,'LibSets constants'!$I$4:$L$1012,3,FALSE),""),"")</f>
        <v>Cyrodiil board missions</v>
      </c>
      <c r="AD201" s="41" t="str">
        <f>IF(AB201&lt;&gt;"",IF(AB201&lt;&gt;"LIBSETS_DROP_MECHANIC_MONSTER_NAME",VLOOKUP(AB201,'LibSets constants'!$I$4:$L$1012,4,FALSE),""),"")</f>
        <v>Cyrodiil Auftragstafeln</v>
      </c>
      <c r="AE201" s="62">
        <v>181</v>
      </c>
      <c r="AF201" s="3">
        <f>IF(AND(G201&lt;&gt;"LIBSETS_SETTYPE_BATTLEGROUND",G201&lt;&gt;"LIBSETS_SETTYPE_SPECIAL"),
IF(AND(AE201&lt;&gt;"",ISNUMBER(AE201),NOT(ISNA(AE201))),AE201,
   IF(AND(M201&lt;&gt;"",ISNUMBER(M201),M201&gt;0,NOT(ISNA(M201))),VLOOKUP(M201,'ESO dumped WayshrineInfo'!$K$3:$L$9996,2,FALSE),"")
),"")</f>
        <v>181</v>
      </c>
      <c r="AG201" t="str">
        <f>IF(AND(AF201&lt;&gt;"",ISNUMBER(AF201),NOT(ISNA(AF201))),VLOOKUP(AF201,'ESO zone constants'!$A$5:$D$10001,4,FALSE),"")</f>
        <v>Cyrodiil</v>
      </c>
      <c r="AH201" s="104" t="s">
        <v>2784</v>
      </c>
      <c r="AI201" s="3" t="str">
        <f>IF(AH201&lt;&gt;"",IF(AH201&lt;&gt;"LIBSETS_DROP_MECHANIC_MONSTER_NAME",VLOOKUP(AH201,'LibSets constants'!$I$4:$L$1012,3,FALSE),""),"")</f>
        <v>Alliance points elite gear lockbox merchant, Cyrodiil</v>
      </c>
      <c r="AJ201" s="3" t="str">
        <f>IF(AH201&lt;&gt;"",IF(AH201&lt;&gt;"LIBSETS_DROP_MECHANIC_MONSTER_NAME",VLOOKUP(AH201,'LibSets constants'!$I$4:$L$1012,4,FALSE),""),"")</f>
        <v>Allianzpunkte Elite Gear Box Händler, Cyrodiil</v>
      </c>
      <c r="AK201" s="3">
        <f>IF(AND(G201&lt;&gt;"LIBSETS_SETTYPE_BATTLEGROUND",G201&lt;&gt;"LIBSETS_SETTYPE_SPECIAL"),IF(AL201&lt;&gt;"",VLOOKUP(AL201,'ESO zone constants'!$D$5:$H$4955,5,FALSE),""),"")</f>
        <v>181</v>
      </c>
      <c r="AL201" t="s">
        <v>125</v>
      </c>
      <c r="AM201" s="33" t="s">
        <v>3810</v>
      </c>
      <c r="AN201" s="3" t="str">
        <f>IF(AM201&lt;&gt;"",IF(AM201&lt;&gt;"LIBSETS_DROP_MECHANIC_MONSTER_NAME",VLOOKUP(AM201,'LibSets constants'!$I$4:$L$1012,3,FALSE),""),"")</f>
        <v>Cyrodiil: City Cheydinhal / Weynon Priory, Chorrol</v>
      </c>
      <c r="AO201" s="3" t="str">
        <f>IF(AM201&lt;&gt;"",IF(AM201&lt;&gt;"LIBSETS_DROP_MECHANIC_MONSTER_NAME",VLOOKUP(AM201,'LibSets constants'!$I$4:$L$1012,4,FALSE),""),"")</f>
        <v>Cyrodiil: Stadt Cheydinhal / Weynon Priorei, bei Chorrol</v>
      </c>
      <c r="AP201" s="3">
        <f>IF(AND(G201&lt;&gt;"LIBSETS_SETTYPE_BATTLEGROUND",G201&lt;&gt;"LIBSETS_SETTYPE_SPECIAL"),IF(AQ201&lt;&gt;"",VLOOKUP(AQ201,'ESO zone constants'!$D$5:$H$4955,5,FALSE),""),"")</f>
        <v>181</v>
      </c>
      <c r="AQ201" t="s">
        <v>125</v>
      </c>
      <c r="AR201" s="33" t="s">
        <v>1556</v>
      </c>
      <c r="AS201" s="3" t="str">
        <f>IF(AR201&lt;&gt;"",IF(AR201&lt;&gt;"LIBSETS_DROP_MECHANIC_MONSTER_NAME",VLOOKUP(AR201,'LibSets constants'!$I$4:$L$1012,3,FALSE),""),"")</f>
        <v>Delve bosses have a chance to drop a waist or feet.</v>
      </c>
      <c r="AT201" s="3" t="str">
        <f>IF(AR201&lt;&gt;"",IF(AR201&lt;&gt;"LIBSETS_DROP_MECHANIC_MONSTER_NAME",VLOOKUP(AR201,'LibSets constants'!$I$4:$L$1012,4,FALSE),""),"")</f>
        <v>Bosse in Gewölben haben die Chance, eine Taille oder Füße fallen zu lassen.</v>
      </c>
      <c r="AU201" s="3">
        <f>IF(AND(G201&lt;&gt;"LIBSETS_SETTYPE_BATTLEGROUND",G201&lt;&gt;"LIBSETS_SETTYPE_SPECIAL"),IF(AV201&lt;&gt;"",VLOOKUP(AV201,'ESO zone constants'!$D$5:$H$4955,5,FALSE),""),"")</f>
        <v>181</v>
      </c>
      <c r="AV201" t="s">
        <v>125</v>
      </c>
      <c r="AW201" s="33" t="s">
        <v>3282</v>
      </c>
      <c r="AX201" s="3" t="str">
        <f>IF(AW201&lt;&gt;"",IF(AW201&lt;&gt;"LIBSETS_DROP_MECHANIC_MONSTER_NAME",VLOOKUP(AW201,'LibSets constants'!$I$4:$L$1012,3,FALSE),""),"")</f>
        <v>Rewards of dolmen, harrowstorms or magical anomalies</v>
      </c>
      <c r="AY201" s="3" t="str">
        <f>IF(AW201&lt;&gt;"",IF(AW201&lt;&gt;"LIBSETS_DROP_MECHANIC_MONSTER_NAME",VLOOKUP(AW201,'LibSets constants'!$I$4:$L$1012,4,FALSE),""),"")</f>
        <v>Belohnung von Ankern, Gramstürmen oder Magischen Anomalien</v>
      </c>
      <c r="AZ201" s="79" t="s">
        <v>2658</v>
      </c>
      <c r="BA201" s="79"/>
      <c r="BB201" s="79"/>
      <c r="BC201" s="79"/>
      <c r="BD201" s="21" t="str">
        <f t="shared" si="24"/>
        <v>[239] = {wayshrines={-1,-1,-1,}, dlcId=DLC_BASE_GAME</v>
      </c>
      <c r="BE201" s="21" t="str">
        <f t="shared" si="25"/>
        <v>, zoneIds={181,181,181,181,181,181}, veteran=false</v>
      </c>
      <c r="BF201" s="21" t="str">
        <f t="shared" si="23"/>
        <v>, setType=LIBSETS_SETTYPE_CYRODIIL</v>
      </c>
      <c r="BG201" s="21" t="str">
        <f t="shared" si="2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201" s="21" t="str">
        <f t="shared" si="27"/>
        <v>}, --Warrior\'s Fury / Raserei des Kriegers   [Cyrodiil, Cyrodiil, Cyrodiil, Cyrodiil, Cyrodiil, Cyrodiil]</v>
      </c>
    </row>
    <row r="202" spans="1:60" x14ac:dyDescent="0.25">
      <c r="A202" s="5">
        <v>240</v>
      </c>
      <c r="B202" t="s">
        <v>1045</v>
      </c>
      <c r="C202" t="s">
        <v>1046</v>
      </c>
      <c r="D202" s="3">
        <f t="shared" si="22"/>
        <v>240</v>
      </c>
      <c r="G202" s="8" t="s">
        <v>1472</v>
      </c>
      <c r="I202" t="s">
        <v>91</v>
      </c>
      <c r="J202" t="s">
        <v>91</v>
      </c>
      <c r="K202">
        <v>254</v>
      </c>
      <c r="L202">
        <v>254</v>
      </c>
      <c r="M202">
        <v>254</v>
      </c>
      <c r="N202">
        <v>5</v>
      </c>
      <c r="Q202" s="3">
        <f>IF(AND(P202&lt;&gt;"",ISNUMBER(P202),NOT(ISNA(P202))),P202,IF(R202&lt;&gt;"",VLOOKUP(R202,'ESO zone constants'!$D$5:$H$10003,5,FALSE),""))</f>
        <v>823</v>
      </c>
      <c r="R202" t="str">
        <f>IF(AND(O202&lt;&gt;"",NOT(ISERROR(O202))),O202,
IF(AND(P202&lt;&gt;"",ISNUMBER(P202),P202&gt;0,NOT(ISNA(P202))),VLOOKUP(P202,'ESO zone constants'!$A$5:$D$10001,4,FALSE),
IF(AND(K202&lt;&gt;"",K202&gt;0,NOT(ISERROR(K202))),VLOOKUP(K202,'ESO dumped WayshrineInfo'!$K$3:$N$9996,4,FALSE),"")))</f>
        <v>Gold Coast</v>
      </c>
      <c r="T202" s="19" t="str">
        <f>IF(AND(S202&lt;&gt;"",NOT(ISERROR(S202))),S202,IF(Q202&lt;&gt;"",IF(NOT(ISERROR(VLOOKUP(Q202,'ESO Dungeon constants'!$D$3:$H$9999,5,FALSE))),VLOOKUP(Q202,'ESO Dungeon constants'!$D$3:$I$9999,6,FALSE),VLOOKUP(Q202,'ESO zone constants'!$H$3:$K$9989,4,FALSE)),""))</f>
        <v>DLC_DARK_BROTHERHOOD</v>
      </c>
      <c r="U202" s="3" t="str">
        <f>IF(T202&lt;&gt;"",VLOOKUP(T202,'LibSets constants'!$B$4:$C$1012,2,FALSE),"")</f>
        <v>Dark Brotherhood</v>
      </c>
      <c r="V202" s="33" t="s">
        <v>3335</v>
      </c>
      <c r="Y202" s="62"/>
      <c r="Z202" s="3">
        <f>IF(AND(G202&lt;&gt;"LIBSETS_SETTYPE_BATTLEGROUND",G202&lt;&gt;"LIBSETS_SETTYPE_SPECIAL"),
IF(AND(Y202&lt;&gt;"",ISNUMBER(Y202),NOT(ISNA(Y202))),Y202,
   IF(AND(L202&lt;&gt;"",ISNUMBER(L202),L202&gt;0,NOT(ISNA(L202))),VLOOKUP(L202,'ESO dumped WayshrineInfo'!$K$3:$L$9996,2,FALSE),"")
),"")</f>
        <v>823</v>
      </c>
      <c r="AA202" t="str">
        <f>IF(AND(Z202&lt;&gt;"",ISNUMBER(Z202),NOT(ISNA(Z202))),VLOOKUP(Z202,'ESO zone constants'!$A$5:$D$10001,4,FALSE),"")</f>
        <v>Gold Coast</v>
      </c>
      <c r="AB202" s="33" t="s">
        <v>3335</v>
      </c>
      <c r="AC202" s="41"/>
      <c r="AD202" s="41"/>
      <c r="AE202" s="41"/>
      <c r="AF202" s="3">
        <f>IF(AND(G202&lt;&gt;"LIBSETS_SETTYPE_BATTLEGROUND",G202&lt;&gt;"LIBSETS_SETTYPE_SPECIAL"),
IF(AND(AE202&lt;&gt;"",ISNUMBER(AE202),NOT(ISNA(AE202))),AE202,
   IF(AND(M202&lt;&gt;"",ISNUMBER(M202),M202&gt;0,NOT(ISNA(M202))),VLOOKUP(M202,'ESO dumped WayshrineInfo'!$K$3:$L$9996,2,FALSE),"")
),"")</f>
        <v>823</v>
      </c>
      <c r="AG202" t="str">
        <f>IF(AND(AF202&lt;&gt;"",ISNUMBER(AF202),NOT(ISNA(AF202))),VLOOKUP(AF202,'ESO zone constants'!$A$5:$D$10001,4,FALSE),"")</f>
        <v>Gold Coast</v>
      </c>
      <c r="AH202" s="42"/>
      <c r="AI202" s="41"/>
      <c r="AJ202" s="41"/>
      <c r="AK202" s="3" t="str">
        <f>IF(AND(G202&lt;&gt;"LIBSETS_SETTYPE_BATTLEGROUND",G202&lt;&gt;"LIBSETS_SETTYPE_SPECIAL"),IF(AL202&lt;&gt;"",VLOOKUP(AL202,'ESO zone constants'!$D$5:$H$4955,5,FALSE),""),"")</f>
        <v/>
      </c>
      <c r="AN202" s="41"/>
      <c r="AO202" s="41"/>
      <c r="AP202" s="3" t="str">
        <f>IF(AND(G202&lt;&gt;"LIBSETS_SETTYPE_BATTLEGROUND",G202&lt;&gt;"LIBSETS_SETTYPE_SPECIAL"),IF(AQ202&lt;&gt;"",VLOOKUP(AQ202,'ESO zone constants'!$D$5:$H$4955,5,FALSE),""),"")</f>
        <v/>
      </c>
      <c r="AS202" s="41"/>
      <c r="AT202" s="41"/>
      <c r="AU202" s="3" t="str">
        <f>IF(AND(G202&lt;&gt;"LIBSETS_SETTYPE_BATTLEGROUND",G202&lt;&gt;"LIBSETS_SETTYPE_SPECIAL"),IF(AV202&lt;&gt;"",VLOOKUP(AV202,'ESO zone constants'!$D$5:$H$4955,5,FALSE),""),"")</f>
        <v/>
      </c>
      <c r="AX202" s="41"/>
      <c r="AY202" s="41"/>
      <c r="AZ202" s="79" t="s">
        <v>2659</v>
      </c>
      <c r="BA202" s="79"/>
      <c r="BB202" s="79"/>
      <c r="BC202" s="79"/>
      <c r="BD202" s="21" t="str">
        <f t="shared" si="24"/>
        <v>[240] = {wayshrines={254,254,254,}, traitsNeeded=5, dlcId=DLC_DARK_BROTHERHOOD</v>
      </c>
      <c r="BE202" s="21" t="str">
        <f t="shared" si="25"/>
        <v>, zoneIds={823,823,823}, veteran=false</v>
      </c>
      <c r="BF202" s="21" t="str">
        <f t="shared" si="23"/>
        <v>, setType=LIBSETS_SETTYPE_CRAFTED</v>
      </c>
      <c r="BG202" s="21" t="str">
        <f t="shared" si="26"/>
        <v>, isProcSetAllowedInPvP=1, dropMechanic={LIBSETS_DROP_MECHANIC_CRAFTED,LIBSETS_DROP_MECHANIC_CRAFTED}</v>
      </c>
      <c r="BH202" s="21" t="str">
        <f t="shared" si="27"/>
        <v>}, --Kvatch Gladiator / Gladiator von Kvatch   [Gold Coast, Gold Coast, Gold Coast]</v>
      </c>
    </row>
    <row r="203" spans="1:60" x14ac:dyDescent="0.25">
      <c r="A203" s="5">
        <v>241</v>
      </c>
      <c r="B203" t="s">
        <v>1047</v>
      </c>
      <c r="C203" t="s">
        <v>2595</v>
      </c>
      <c r="D203" s="3">
        <f t="shared" si="22"/>
        <v>241</v>
      </c>
      <c r="G203" s="8" t="s">
        <v>1472</v>
      </c>
      <c r="I203" t="s">
        <v>91</v>
      </c>
      <c r="J203" t="s">
        <v>91</v>
      </c>
      <c r="K203">
        <v>251</v>
      </c>
      <c r="L203">
        <v>251</v>
      </c>
      <c r="M203">
        <v>251</v>
      </c>
      <c r="N203">
        <v>7</v>
      </c>
      <c r="Q203" s="3">
        <f>IF(AND(P203&lt;&gt;"",ISNUMBER(P203),NOT(ISNA(P203))),P203,IF(R203&lt;&gt;"",VLOOKUP(R203,'ESO zone constants'!$D$5:$H$10003,5,FALSE),""))</f>
        <v>823</v>
      </c>
      <c r="R203" t="str">
        <f>IF(AND(O203&lt;&gt;"",NOT(ISERROR(O203))),O203,
IF(AND(P203&lt;&gt;"",ISNUMBER(P203),P203&gt;0,NOT(ISNA(P203))),VLOOKUP(P203,'ESO zone constants'!$A$5:$D$10001,4,FALSE),
IF(AND(K203&lt;&gt;"",K203&gt;0,NOT(ISERROR(K203))),VLOOKUP(K203,'ESO dumped WayshrineInfo'!$K$3:$N$9996,4,FALSE),"")))</f>
        <v>Gold Coast</v>
      </c>
      <c r="T203" s="19" t="str">
        <f>IF(AND(S203&lt;&gt;"",NOT(ISERROR(S203))),S203,IF(Q203&lt;&gt;"",IF(NOT(ISERROR(VLOOKUP(Q203,'ESO Dungeon constants'!$D$3:$H$9999,5,FALSE))),VLOOKUP(Q203,'ESO Dungeon constants'!$D$3:$I$9999,6,FALSE),VLOOKUP(Q203,'ESO zone constants'!$H$3:$K$9989,4,FALSE)),""))</f>
        <v>DLC_DARK_BROTHERHOOD</v>
      </c>
      <c r="U203" s="3" t="str">
        <f>IF(T203&lt;&gt;"",VLOOKUP(T203,'LibSets constants'!$B$4:$C$1012,2,FALSE),"")</f>
        <v>Dark Brotherhood</v>
      </c>
      <c r="V203" s="33" t="s">
        <v>3335</v>
      </c>
      <c r="Y203" s="62"/>
      <c r="Z203" s="3">
        <f>IF(AND(G203&lt;&gt;"LIBSETS_SETTYPE_BATTLEGROUND",G203&lt;&gt;"LIBSETS_SETTYPE_SPECIAL"),
IF(AND(Y203&lt;&gt;"",ISNUMBER(Y203),NOT(ISNA(Y203))),Y203,
   IF(AND(L203&lt;&gt;"",ISNUMBER(L203),L203&gt;0,NOT(ISNA(L203))),VLOOKUP(L203,'ESO dumped WayshrineInfo'!$K$3:$L$9996,2,FALSE),"")
),"")</f>
        <v>823</v>
      </c>
      <c r="AA203" t="str">
        <f>IF(AND(Z203&lt;&gt;"",ISNUMBER(Z203),NOT(ISNA(Z203))),VLOOKUP(Z203,'ESO zone constants'!$A$5:$D$10001,4,FALSE),"")</f>
        <v>Gold Coast</v>
      </c>
      <c r="AB203" s="33" t="s">
        <v>3335</v>
      </c>
      <c r="AC203" s="41"/>
      <c r="AD203" s="41"/>
      <c r="AE203" s="41"/>
      <c r="AF203" s="3">
        <f>IF(AND(G203&lt;&gt;"LIBSETS_SETTYPE_BATTLEGROUND",G203&lt;&gt;"LIBSETS_SETTYPE_SPECIAL"),
IF(AND(AE203&lt;&gt;"",ISNUMBER(AE203),NOT(ISNA(AE203))),AE203,
   IF(AND(M203&lt;&gt;"",ISNUMBER(M203),M203&gt;0,NOT(ISNA(M203))),VLOOKUP(M203,'ESO dumped WayshrineInfo'!$K$3:$L$9996,2,FALSE),"")
),"")</f>
        <v>823</v>
      </c>
      <c r="AG203" t="str">
        <f>IF(AND(AF203&lt;&gt;"",ISNUMBER(AF203),NOT(ISNA(AF203))),VLOOKUP(AF203,'ESO zone constants'!$A$5:$D$10001,4,FALSE),"")</f>
        <v>Gold Coast</v>
      </c>
      <c r="AH203" s="42"/>
      <c r="AI203" s="41"/>
      <c r="AJ203" s="41"/>
      <c r="AK203" s="3" t="str">
        <f>IF(AND(G203&lt;&gt;"LIBSETS_SETTYPE_BATTLEGROUND",G203&lt;&gt;"LIBSETS_SETTYPE_SPECIAL"),IF(AL203&lt;&gt;"",VLOOKUP(AL203,'ESO zone constants'!$D$5:$H$4955,5,FALSE),""),"")</f>
        <v/>
      </c>
      <c r="AN203" s="41"/>
      <c r="AO203" s="41"/>
      <c r="AP203" s="3" t="str">
        <f>IF(AND(G203&lt;&gt;"LIBSETS_SETTYPE_BATTLEGROUND",G203&lt;&gt;"LIBSETS_SETTYPE_SPECIAL"),IF(AQ203&lt;&gt;"",VLOOKUP(AQ203,'ESO zone constants'!$D$5:$H$4955,5,FALSE),""),"")</f>
        <v/>
      </c>
      <c r="AS203" s="41"/>
      <c r="AT203" s="41"/>
      <c r="AU203" s="3" t="str">
        <f>IF(AND(G203&lt;&gt;"LIBSETS_SETTYPE_BATTLEGROUND",G203&lt;&gt;"LIBSETS_SETTYPE_SPECIAL"),IF(AV203&lt;&gt;"",VLOOKUP(AV203,'ESO zone constants'!$D$5:$H$4955,5,FALSE),""),"")</f>
        <v/>
      </c>
      <c r="AX203" s="41"/>
      <c r="AY203" s="41"/>
      <c r="AZ203" s="79" t="s">
        <v>2658</v>
      </c>
      <c r="BA203" s="79"/>
      <c r="BB203" s="79"/>
      <c r="BC203" s="79"/>
      <c r="BD203" s="21" t="str">
        <f t="shared" si="24"/>
        <v>[241] = {wayshrines={251,251,251,}, traitsNeeded=7, dlcId=DLC_DARK_BROTHERHOOD</v>
      </c>
      <c r="BE203" s="21" t="str">
        <f t="shared" si="25"/>
        <v>, zoneIds={823,823,823}, veteran=false</v>
      </c>
      <c r="BF203" s="21" t="str">
        <f t="shared" si="23"/>
        <v>, setType=LIBSETS_SETTYPE_CRAFTED</v>
      </c>
      <c r="BG203" s="21" t="str">
        <f t="shared" si="26"/>
        <v>, dropMechanic={LIBSETS_DROP_MECHANIC_CRAFTED,LIBSETS_DROP_MECHANIC_CRAFTED}</v>
      </c>
      <c r="BH203" s="21" t="str">
        <f t="shared" si="27"/>
        <v>}, --Varen\'s Legacy / Varens Erbe   [Gold Coast, Gold Coast, Gold Coast]</v>
      </c>
    </row>
    <row r="204" spans="1:60" x14ac:dyDescent="0.25">
      <c r="A204" s="5">
        <v>242</v>
      </c>
      <c r="B204" t="s">
        <v>1048</v>
      </c>
      <c r="C204" t="s">
        <v>2596</v>
      </c>
      <c r="D204" s="3">
        <f t="shared" si="22"/>
        <v>242</v>
      </c>
      <c r="G204" s="8" t="s">
        <v>1472</v>
      </c>
      <c r="I204" t="s">
        <v>91</v>
      </c>
      <c r="J204" t="s">
        <v>91</v>
      </c>
      <c r="K204">
        <v>254</v>
      </c>
      <c r="L204">
        <v>254</v>
      </c>
      <c r="M204">
        <v>254</v>
      </c>
      <c r="N204">
        <v>9</v>
      </c>
      <c r="Q204" s="3">
        <f>IF(AND(P204&lt;&gt;"",ISNUMBER(P204),NOT(ISNA(P204))),P204,IF(R204&lt;&gt;"",VLOOKUP(R204,'ESO zone constants'!$D$5:$H$10003,5,FALSE),""))</f>
        <v>823</v>
      </c>
      <c r="R204" t="str">
        <f>IF(AND(O204&lt;&gt;"",NOT(ISERROR(O204))),O204,
IF(AND(P204&lt;&gt;"",ISNUMBER(P204),P204&gt;0,NOT(ISNA(P204))),VLOOKUP(P204,'ESO zone constants'!$A$5:$D$10001,4,FALSE),
IF(AND(K204&lt;&gt;"",K204&gt;0,NOT(ISERROR(K204))),VLOOKUP(K204,'ESO dumped WayshrineInfo'!$K$3:$N$9996,4,FALSE),"")))</f>
        <v>Gold Coast</v>
      </c>
      <c r="T204" s="19" t="str">
        <f>IF(AND(S204&lt;&gt;"",NOT(ISERROR(S204))),S204,IF(Q204&lt;&gt;"",IF(NOT(ISERROR(VLOOKUP(Q204,'ESO Dungeon constants'!$D$3:$H$9999,5,FALSE))),VLOOKUP(Q204,'ESO Dungeon constants'!$D$3:$I$9999,6,FALSE),VLOOKUP(Q204,'ESO zone constants'!$H$3:$K$9989,4,FALSE)),""))</f>
        <v>DLC_DARK_BROTHERHOOD</v>
      </c>
      <c r="U204" s="3" t="str">
        <f>IF(T204&lt;&gt;"",VLOOKUP(T204,'LibSets constants'!$B$4:$C$1012,2,FALSE),"")</f>
        <v>Dark Brotherhood</v>
      </c>
      <c r="V204" s="33" t="s">
        <v>3335</v>
      </c>
      <c r="Y204" s="62"/>
      <c r="Z204" s="3">
        <f>IF(AND(G204&lt;&gt;"LIBSETS_SETTYPE_BATTLEGROUND",G204&lt;&gt;"LIBSETS_SETTYPE_SPECIAL"),
IF(AND(Y204&lt;&gt;"",ISNUMBER(Y204),NOT(ISNA(Y204))),Y204,
   IF(AND(L204&lt;&gt;"",ISNUMBER(L204),L204&gt;0,NOT(ISNA(L204))),VLOOKUP(L204,'ESO dumped WayshrineInfo'!$K$3:$L$9996,2,FALSE),"")
),"")</f>
        <v>823</v>
      </c>
      <c r="AA204" t="str">
        <f>IF(AND(Z204&lt;&gt;"",ISNUMBER(Z204),NOT(ISNA(Z204))),VLOOKUP(Z204,'ESO zone constants'!$A$5:$D$10001,4,FALSE),"")</f>
        <v>Gold Coast</v>
      </c>
      <c r="AB204" s="33" t="s">
        <v>3335</v>
      </c>
      <c r="AC204" s="41"/>
      <c r="AD204" s="41"/>
      <c r="AE204" s="41"/>
      <c r="AF204" s="3">
        <f>IF(AND(G204&lt;&gt;"LIBSETS_SETTYPE_BATTLEGROUND",G204&lt;&gt;"LIBSETS_SETTYPE_SPECIAL"),
IF(AND(AE204&lt;&gt;"",ISNUMBER(AE204),NOT(ISNA(AE204))),AE204,
   IF(AND(M204&lt;&gt;"",ISNUMBER(M204),M204&gt;0,NOT(ISNA(M204))),VLOOKUP(M204,'ESO dumped WayshrineInfo'!$K$3:$L$9996,2,FALSE),"")
),"")</f>
        <v>823</v>
      </c>
      <c r="AG204" t="str">
        <f>IF(AND(AF204&lt;&gt;"",ISNUMBER(AF204),NOT(ISNA(AF204))),VLOOKUP(AF204,'ESO zone constants'!$A$5:$D$10001,4,FALSE),"")</f>
        <v>Gold Coast</v>
      </c>
      <c r="AH204" s="42"/>
      <c r="AI204" s="41"/>
      <c r="AJ204" s="41"/>
      <c r="AK204" s="3" t="str">
        <f>IF(AND(G204&lt;&gt;"LIBSETS_SETTYPE_BATTLEGROUND",G204&lt;&gt;"LIBSETS_SETTYPE_SPECIAL"),IF(AL204&lt;&gt;"",VLOOKUP(AL204,'ESO zone constants'!$D$5:$H$4955,5,FALSE),""),"")</f>
        <v/>
      </c>
      <c r="AN204" s="41"/>
      <c r="AO204" s="41"/>
      <c r="AP204" s="3" t="str">
        <f>IF(AND(G204&lt;&gt;"LIBSETS_SETTYPE_BATTLEGROUND",G204&lt;&gt;"LIBSETS_SETTYPE_SPECIAL"),IF(AQ204&lt;&gt;"",VLOOKUP(AQ204,'ESO zone constants'!$D$5:$H$4955,5,FALSE),""),"")</f>
        <v/>
      </c>
      <c r="AS204" s="41"/>
      <c r="AT204" s="41"/>
      <c r="AU204" s="3" t="str">
        <f>IF(AND(G204&lt;&gt;"LIBSETS_SETTYPE_BATTLEGROUND",G204&lt;&gt;"LIBSETS_SETTYPE_SPECIAL"),IF(AV204&lt;&gt;"",VLOOKUP(AV204,'ESO zone constants'!$D$5:$H$4955,5,FALSE),""),"")</f>
        <v/>
      </c>
      <c r="AX204" s="41"/>
      <c r="AY204" s="41"/>
      <c r="AZ204" s="79" t="s">
        <v>2658</v>
      </c>
      <c r="BA204" s="79"/>
      <c r="BB204" s="79"/>
      <c r="BC204" s="79"/>
      <c r="BD204" s="21" t="str">
        <f t="shared" si="24"/>
        <v>[242] = {wayshrines={254,254,254,}, traitsNeeded=9, dlcId=DLC_DARK_BROTHERHOOD</v>
      </c>
      <c r="BE204" s="21" t="str">
        <f t="shared" si="25"/>
        <v>, zoneIds={823,823,823}, veteran=false</v>
      </c>
      <c r="BF204" s="21" t="str">
        <f t="shared" si="23"/>
        <v>, setType=LIBSETS_SETTYPE_CRAFTED</v>
      </c>
      <c r="BG204" s="21" t="str">
        <f t="shared" si="26"/>
        <v>, dropMechanic={LIBSETS_DROP_MECHANIC_CRAFTED,LIBSETS_DROP_MECHANIC_CRAFTED}</v>
      </c>
      <c r="BH204" s="21" t="str">
        <f t="shared" si="27"/>
        <v>}, --Pelinal\'s Aptitude / Pelinals Talent   [Gold Coast, Gold Coast, Gold Coast]</v>
      </c>
    </row>
    <row r="205" spans="1:60" x14ac:dyDescent="0.25">
      <c r="A205" s="12">
        <v>243</v>
      </c>
      <c r="B205" t="s">
        <v>1049</v>
      </c>
      <c r="C205" t="s">
        <v>1050</v>
      </c>
      <c r="D205" s="3">
        <f t="shared" si="22"/>
        <v>243</v>
      </c>
      <c r="G205" s="8" t="s">
        <v>1478</v>
      </c>
      <c r="I205" t="s">
        <v>91</v>
      </c>
      <c r="J205" t="s">
        <v>91</v>
      </c>
      <c r="K205">
        <v>254</v>
      </c>
      <c r="L205">
        <v>254</v>
      </c>
      <c r="M205">
        <v>254</v>
      </c>
      <c r="O205" s="62" t="s">
        <v>515</v>
      </c>
      <c r="Q205" s="3">
        <f>IF(AND(P205&lt;&gt;"",ISNUMBER(P205),NOT(ISNA(P205))),P205,IF(R205&lt;&gt;"",VLOOKUP(R205,'ESO zone constants'!$D$5:$H$10003,5,FALSE),""))</f>
        <v>823</v>
      </c>
      <c r="R205" t="str">
        <f>IF(AND(O205&lt;&gt;"",NOT(ISERROR(O205))),O205,
IF(AND(P205&lt;&gt;"",ISNUMBER(P205),P205&gt;0,NOT(ISNA(P205))),VLOOKUP(P205,'ESO zone constants'!$A$5:$D$10001,4,FALSE),
IF(AND(K205&lt;&gt;"",K205&gt;0,NOT(ISERROR(K205))),VLOOKUP(K205,'ESO dumped WayshrineInfo'!$K$3:$N$9996,4,FALSE),"")))</f>
        <v>Gold Coast</v>
      </c>
      <c r="T205" s="19" t="str">
        <f>IF(AND(S205&lt;&gt;"",NOT(ISERROR(S205))),S205,IF(Q205&lt;&gt;"",IF(NOT(ISERROR(VLOOKUP(Q205,'ESO Dungeon constants'!$D$3:$H$9999,5,FALSE))),VLOOKUP(Q205,'ESO Dungeon constants'!$D$3:$I$9999,6,FALSE),VLOOKUP(Q205,'ESO zone constants'!$H$3:$K$9989,4,FALSE)),""))</f>
        <v>DLC_DARK_BROTHERHOOD</v>
      </c>
      <c r="U205" s="3" t="str">
        <f>IF(T205&lt;&gt;"",VLOOKUP(T205,'LibSets constants'!$B$4:$C$1012,2,FALSE),"")</f>
        <v>Dark Brotherhood</v>
      </c>
      <c r="V205" s="33" t="s">
        <v>1556</v>
      </c>
      <c r="Y205" s="62"/>
      <c r="Z205" s="3">
        <f>IF(AND(G205&lt;&gt;"LIBSETS_SETTYPE_BATTLEGROUND",G205&lt;&gt;"LIBSETS_SETTYPE_SPECIAL"),
IF(AND(Y205&lt;&gt;"",ISNUMBER(Y205),NOT(ISNA(Y205))),Y205,
   IF(AND(L205&lt;&gt;"",ISNUMBER(L205),L205&gt;0,NOT(ISNA(L205))),VLOOKUP(L205,'ESO dumped WayshrineInfo'!$K$3:$L$9996,2,FALSE),"")
),"")</f>
        <v>823</v>
      </c>
      <c r="AA205" t="str">
        <f>IF(AND(Z205&lt;&gt;"",ISNUMBER(Z205),NOT(ISNA(Z205))),VLOOKUP(Z205,'ESO zone constants'!$A$5:$D$10001,4,FALSE),"")</f>
        <v>Gold Coast</v>
      </c>
      <c r="AB205" s="33" t="s">
        <v>1557</v>
      </c>
      <c r="AC205" s="41"/>
      <c r="AD205" s="41"/>
      <c r="AE205" s="41"/>
      <c r="AF205" s="3">
        <f>IF(AND(G205&lt;&gt;"LIBSETS_SETTYPE_BATTLEGROUND",G205&lt;&gt;"LIBSETS_SETTYPE_SPECIAL"),
IF(AND(AE205&lt;&gt;"",ISNUMBER(AE205),NOT(ISNA(AE205))),AE205,
   IF(AND(M205&lt;&gt;"",ISNUMBER(M205),M205&gt;0,NOT(ISNA(M205))),VLOOKUP(M205,'ESO dumped WayshrineInfo'!$K$3:$L$9996,2,FALSE),"")
),"")</f>
        <v>823</v>
      </c>
      <c r="AG205" t="str">
        <f>IF(AND(AF205&lt;&gt;"",ISNUMBER(AF205),NOT(ISNA(AF205))),VLOOKUP(AF205,'ESO zone constants'!$A$5:$D$10001,4,FALSE),"")</f>
        <v>Gold Coast</v>
      </c>
      <c r="AH205" s="42" t="s">
        <v>1558</v>
      </c>
      <c r="AI205" s="41"/>
      <c r="AJ205" s="41"/>
      <c r="AK205" s="3">
        <f>IF(AND(G205&lt;&gt;"LIBSETS_SETTYPE_BATTLEGROUND",G205&lt;&gt;"LIBSETS_SETTYPE_SPECIAL"),IF(AL205&lt;&gt;"",VLOOKUP(AL205,'ESO zone constants'!$D$5:$H$4955,5,FALSE),""),"")</f>
        <v>823</v>
      </c>
      <c r="AL205" t="s">
        <v>515</v>
      </c>
      <c r="AM205" s="33" t="s">
        <v>1559</v>
      </c>
      <c r="AN205" s="41"/>
      <c r="AO205" s="41"/>
      <c r="AP205" s="3" t="str">
        <f>IF(AND(G205&lt;&gt;"LIBSETS_SETTYPE_BATTLEGROUND",G205&lt;&gt;"LIBSETS_SETTYPE_SPECIAL"),IF(AQ205&lt;&gt;"",VLOOKUP(AQ205,'ESO zone constants'!$D$5:$H$4955,5,FALSE),""),"")</f>
        <v/>
      </c>
      <c r="AS205" s="41"/>
      <c r="AT205" s="41"/>
      <c r="AU205" s="3" t="str">
        <f>IF(AND(G205&lt;&gt;"LIBSETS_SETTYPE_BATTLEGROUND",G205&lt;&gt;"LIBSETS_SETTYPE_SPECIAL"),IF(AV205&lt;&gt;"",VLOOKUP(AV205,'ESO zone constants'!$D$5:$H$4955,5,FALSE),""),"")</f>
        <v/>
      </c>
      <c r="AX205" s="41"/>
      <c r="AY205" s="41"/>
      <c r="AZ205" s="79" t="s">
        <v>2658</v>
      </c>
      <c r="BA205" s="79"/>
      <c r="BB205" s="79"/>
      <c r="BC205" s="79"/>
      <c r="BD205" s="21" t="str">
        <f t="shared" si="24"/>
        <v>[243] = {wayshrines={254,254,254,}, dlcId=DLC_DARK_BROTHERHOOD</v>
      </c>
      <c r="BE205" s="21" t="str">
        <f t="shared" si="25"/>
        <v>, zoneIds={823,823,823,823}, veteran=false</v>
      </c>
      <c r="BF205" s="21" t="str">
        <f t="shared" si="23"/>
        <v>, setType=LIBSETS_SETTYPE_OVERLAND</v>
      </c>
      <c r="BG205" s="21" t="str">
        <f t="shared" si="26"/>
        <v>, dropMechanic={LIBSETS_DROP_MECHANIC_OVERLAND_BOSS_DELVE,LIBSETS_DROP_MECHANIC_OVERLAND_WORLDBOSS,LIBSETS_DROP_MECHANIC_OVERLAND_BOSS_PUBLIC_DUNGEON,LIBSETS_DROP_MECHANIC_OVERLAND_CHEST}</v>
      </c>
      <c r="BH205" s="21" t="str">
        <f t="shared" si="27"/>
        <v>}, --Hide of Morihaus / Haut von Morihaus   [Gold Coast, Gold Coast, Gold Coast, Gold Coast]</v>
      </c>
    </row>
    <row r="206" spans="1:60" x14ac:dyDescent="0.25">
      <c r="A206" s="12">
        <v>244</v>
      </c>
      <c r="B206" t="s">
        <v>1051</v>
      </c>
      <c r="C206" t="s">
        <v>1052</v>
      </c>
      <c r="D206" s="3">
        <f t="shared" si="22"/>
        <v>244</v>
      </c>
      <c r="G206" s="8" t="s">
        <v>1478</v>
      </c>
      <c r="I206" t="s">
        <v>91</v>
      </c>
      <c r="J206" t="s">
        <v>91</v>
      </c>
      <c r="K206">
        <v>254</v>
      </c>
      <c r="L206">
        <v>254</v>
      </c>
      <c r="M206">
        <v>254</v>
      </c>
      <c r="O206" s="62" t="s">
        <v>515</v>
      </c>
      <c r="Q206" s="3">
        <f>IF(AND(P206&lt;&gt;"",ISNUMBER(P206),NOT(ISNA(P206))),P206,IF(R206&lt;&gt;"",VLOOKUP(R206,'ESO zone constants'!$D$5:$H$10003,5,FALSE),""))</f>
        <v>823</v>
      </c>
      <c r="R206" t="str">
        <f>IF(AND(O206&lt;&gt;"",NOT(ISERROR(O206))),O206,
IF(AND(P206&lt;&gt;"",ISNUMBER(P206),P206&gt;0,NOT(ISNA(P206))),VLOOKUP(P206,'ESO zone constants'!$A$5:$D$10001,4,FALSE),
IF(AND(K206&lt;&gt;"",K206&gt;0,NOT(ISERROR(K206))),VLOOKUP(K206,'ESO dumped WayshrineInfo'!$K$3:$N$9996,4,FALSE),"")))</f>
        <v>Gold Coast</v>
      </c>
      <c r="T206" s="19" t="str">
        <f>IF(AND(S206&lt;&gt;"",NOT(ISERROR(S206))),S206,IF(Q206&lt;&gt;"",IF(NOT(ISERROR(VLOOKUP(Q206,'ESO Dungeon constants'!$D$3:$H$9999,5,FALSE))),VLOOKUP(Q206,'ESO Dungeon constants'!$D$3:$I$9999,6,FALSE),VLOOKUP(Q206,'ESO zone constants'!$H$3:$K$9989,4,FALSE)),""))</f>
        <v>DLC_DARK_BROTHERHOOD</v>
      </c>
      <c r="U206" s="3" t="str">
        <f>IF(T206&lt;&gt;"",VLOOKUP(T206,'LibSets constants'!$B$4:$C$1012,2,FALSE),"")</f>
        <v>Dark Brotherhood</v>
      </c>
      <c r="V206" s="33" t="s">
        <v>1556</v>
      </c>
      <c r="Y206" s="62"/>
      <c r="Z206" s="3">
        <f>IF(AND(G206&lt;&gt;"LIBSETS_SETTYPE_BATTLEGROUND",G206&lt;&gt;"LIBSETS_SETTYPE_SPECIAL"),
IF(AND(Y206&lt;&gt;"",ISNUMBER(Y206),NOT(ISNA(Y206))),Y206,
   IF(AND(L206&lt;&gt;"",ISNUMBER(L206),L206&gt;0,NOT(ISNA(L206))),VLOOKUP(L206,'ESO dumped WayshrineInfo'!$K$3:$L$9996,2,FALSE),"")
),"")</f>
        <v>823</v>
      </c>
      <c r="AA206" t="str">
        <f>IF(AND(Z206&lt;&gt;"",ISNUMBER(Z206),NOT(ISNA(Z206))),VLOOKUP(Z206,'ESO zone constants'!$A$5:$D$10001,4,FALSE),"")</f>
        <v>Gold Coast</v>
      </c>
      <c r="AB206" s="33" t="s">
        <v>1557</v>
      </c>
      <c r="AC206" s="41"/>
      <c r="AD206" s="41"/>
      <c r="AE206" s="41"/>
      <c r="AF206" s="3">
        <f>IF(AND(G206&lt;&gt;"LIBSETS_SETTYPE_BATTLEGROUND",G206&lt;&gt;"LIBSETS_SETTYPE_SPECIAL"),
IF(AND(AE206&lt;&gt;"",ISNUMBER(AE206),NOT(ISNA(AE206))),AE206,
   IF(AND(M206&lt;&gt;"",ISNUMBER(M206),M206&gt;0,NOT(ISNA(M206))),VLOOKUP(M206,'ESO dumped WayshrineInfo'!$K$3:$L$9996,2,FALSE),"")
),"")</f>
        <v>823</v>
      </c>
      <c r="AG206" t="str">
        <f>IF(AND(AF206&lt;&gt;"",ISNUMBER(AF206),NOT(ISNA(AF206))),VLOOKUP(AF206,'ESO zone constants'!$A$5:$D$10001,4,FALSE),"")</f>
        <v>Gold Coast</v>
      </c>
      <c r="AH206" s="42" t="s">
        <v>1558</v>
      </c>
      <c r="AI206" s="41"/>
      <c r="AJ206" s="41"/>
      <c r="AK206" s="3">
        <f>IF(AND(G206&lt;&gt;"LIBSETS_SETTYPE_BATTLEGROUND",G206&lt;&gt;"LIBSETS_SETTYPE_SPECIAL"),IF(AL206&lt;&gt;"",VLOOKUP(AL206,'ESO zone constants'!$D$5:$H$4955,5,FALSE),""),"")</f>
        <v>823</v>
      </c>
      <c r="AL206" t="s">
        <v>515</v>
      </c>
      <c r="AM206" s="33" t="s">
        <v>1559</v>
      </c>
      <c r="AN206" s="41"/>
      <c r="AO206" s="41"/>
      <c r="AP206" s="3" t="str">
        <f>IF(AND(G206&lt;&gt;"LIBSETS_SETTYPE_BATTLEGROUND",G206&lt;&gt;"LIBSETS_SETTYPE_SPECIAL"),IF(AQ206&lt;&gt;"",VLOOKUP(AQ206,'ESO zone constants'!$D$5:$H$4955,5,FALSE),""),"")</f>
        <v/>
      </c>
      <c r="AS206" s="41"/>
      <c r="AT206" s="41"/>
      <c r="AU206" s="3" t="str">
        <f>IF(AND(G206&lt;&gt;"LIBSETS_SETTYPE_BATTLEGROUND",G206&lt;&gt;"LIBSETS_SETTYPE_SPECIAL"),IF(AV206&lt;&gt;"",VLOOKUP(AV206,'ESO zone constants'!$D$5:$H$4955,5,FALSE),""),"")</f>
        <v/>
      </c>
      <c r="AX206" s="41"/>
      <c r="AY206" s="41"/>
      <c r="AZ206" s="79" t="s">
        <v>2659</v>
      </c>
      <c r="BA206" s="79"/>
      <c r="BB206" s="79"/>
      <c r="BC206" s="79"/>
      <c r="BD206" s="21" t="str">
        <f t="shared" si="24"/>
        <v>[244] = {wayshrines={254,254,254,}, dlcId=DLC_DARK_BROTHERHOOD</v>
      </c>
      <c r="BE206" s="21" t="str">
        <f t="shared" si="25"/>
        <v>, zoneIds={823,823,823,823}, veteran=false</v>
      </c>
      <c r="BF206" s="21" t="str">
        <f t="shared" si="23"/>
        <v>, setType=LIBSETS_SETTYPE_OVERLAND</v>
      </c>
      <c r="BG206" s="21" t="str">
        <f t="shared" si="26"/>
        <v>, isProcSetAllowedInPvP=1, dropMechanic={LIBSETS_DROP_MECHANIC_OVERLAND_BOSS_DELVE,LIBSETS_DROP_MECHANIC_OVERLAND_WORLDBOSS,LIBSETS_DROP_MECHANIC_OVERLAND_BOSS_PUBLIC_DUNGEON,LIBSETS_DROP_MECHANIC_OVERLAND_CHEST}</v>
      </c>
      <c r="BH206" s="21" t="str">
        <f t="shared" si="27"/>
        <v>}, --Flanking Strategist / Flankierender Stratege   [Gold Coast, Gold Coast, Gold Coast, Gold Coast]</v>
      </c>
    </row>
    <row r="207" spans="1:60" x14ac:dyDescent="0.25">
      <c r="A207" s="12">
        <v>245</v>
      </c>
      <c r="B207" t="s">
        <v>1053</v>
      </c>
      <c r="C207" t="s">
        <v>2597</v>
      </c>
      <c r="D207" s="3">
        <f t="shared" si="22"/>
        <v>245</v>
      </c>
      <c r="G207" s="8" t="s">
        <v>1478</v>
      </c>
      <c r="I207" t="s">
        <v>91</v>
      </c>
      <c r="J207" t="s">
        <v>91</v>
      </c>
      <c r="K207">
        <v>254</v>
      </c>
      <c r="L207">
        <v>254</v>
      </c>
      <c r="M207">
        <v>254</v>
      </c>
      <c r="O207" s="62" t="s">
        <v>515</v>
      </c>
      <c r="Q207" s="3">
        <f>IF(AND(P207&lt;&gt;"",ISNUMBER(P207),NOT(ISNA(P207))),P207,IF(R207&lt;&gt;"",VLOOKUP(R207,'ESO zone constants'!$D$5:$H$10003,5,FALSE),""))</f>
        <v>823</v>
      </c>
      <c r="R207" t="str">
        <f>IF(AND(O207&lt;&gt;"",NOT(ISERROR(O207))),O207,
IF(AND(P207&lt;&gt;"",ISNUMBER(P207),P207&gt;0,NOT(ISNA(P207))),VLOOKUP(P207,'ESO zone constants'!$A$5:$D$10001,4,FALSE),
IF(AND(K207&lt;&gt;"",K207&gt;0,NOT(ISERROR(K207))),VLOOKUP(K207,'ESO dumped WayshrineInfo'!$K$3:$N$9996,4,FALSE),"")))</f>
        <v>Gold Coast</v>
      </c>
      <c r="T207" s="19" t="str">
        <f>IF(AND(S207&lt;&gt;"",NOT(ISERROR(S207))),S207,IF(Q207&lt;&gt;"",IF(NOT(ISERROR(VLOOKUP(Q207,'ESO Dungeon constants'!$D$3:$H$9999,5,FALSE))),VLOOKUP(Q207,'ESO Dungeon constants'!$D$3:$I$9999,6,FALSE),VLOOKUP(Q207,'ESO zone constants'!$H$3:$K$9989,4,FALSE)),""))</f>
        <v>DLC_DARK_BROTHERHOOD</v>
      </c>
      <c r="U207" s="3" t="str">
        <f>IF(T207&lt;&gt;"",VLOOKUP(T207,'LibSets constants'!$B$4:$C$1012,2,FALSE),"")</f>
        <v>Dark Brotherhood</v>
      </c>
      <c r="V207" s="33" t="s">
        <v>1556</v>
      </c>
      <c r="Y207" s="62"/>
      <c r="Z207" s="3">
        <f>IF(AND(G207&lt;&gt;"LIBSETS_SETTYPE_BATTLEGROUND",G207&lt;&gt;"LIBSETS_SETTYPE_SPECIAL"),
IF(AND(Y207&lt;&gt;"",ISNUMBER(Y207),NOT(ISNA(Y207))),Y207,
   IF(AND(L207&lt;&gt;"",ISNUMBER(L207),L207&gt;0,NOT(ISNA(L207))),VLOOKUP(L207,'ESO dumped WayshrineInfo'!$K$3:$L$9996,2,FALSE),"")
),"")</f>
        <v>823</v>
      </c>
      <c r="AA207" t="str">
        <f>IF(AND(Z207&lt;&gt;"",ISNUMBER(Z207),NOT(ISNA(Z207))),VLOOKUP(Z207,'ESO zone constants'!$A$5:$D$10001,4,FALSE),"")</f>
        <v>Gold Coast</v>
      </c>
      <c r="AB207" s="33" t="s">
        <v>1557</v>
      </c>
      <c r="AC207" s="39"/>
      <c r="AD207" s="39"/>
      <c r="AE207" s="39"/>
      <c r="AF207" s="3">
        <f>IF(AND(G207&lt;&gt;"LIBSETS_SETTYPE_BATTLEGROUND",G207&lt;&gt;"LIBSETS_SETTYPE_SPECIAL"),
IF(AND(AE207&lt;&gt;"",ISNUMBER(AE207),NOT(ISNA(AE207))),AE207,
   IF(AND(M207&lt;&gt;"",ISNUMBER(M207),M207&gt;0,NOT(ISNA(M207))),VLOOKUP(M207,'ESO dumped WayshrineInfo'!$K$3:$L$9996,2,FALSE),"")
),"")</f>
        <v>823</v>
      </c>
      <c r="AG207" t="str">
        <f>IF(AND(AF207&lt;&gt;"",ISNUMBER(AF207),NOT(ISNA(AF207))),VLOOKUP(AF207,'ESO zone constants'!$A$5:$D$10001,4,FALSE),"")</f>
        <v>Gold Coast</v>
      </c>
      <c r="AH207" s="42" t="s">
        <v>1558</v>
      </c>
      <c r="AI207" s="39"/>
      <c r="AJ207" s="39"/>
      <c r="AK207" s="3">
        <f>IF(AND(G207&lt;&gt;"LIBSETS_SETTYPE_BATTLEGROUND",G207&lt;&gt;"LIBSETS_SETTYPE_SPECIAL"),IF(AL207&lt;&gt;"",VLOOKUP(AL207,'ESO zone constants'!$D$5:$H$4955,5,FALSE),""),"")</f>
        <v>823</v>
      </c>
      <c r="AL207" t="s">
        <v>515</v>
      </c>
      <c r="AM207" s="33" t="s">
        <v>1559</v>
      </c>
      <c r="AN207" s="39"/>
      <c r="AO207" s="39"/>
      <c r="AP207" s="3">
        <f>IF(AND(G207&lt;&gt;"LIBSETS_SETTYPE_BATTLEGROUND",G207&lt;&gt;"LIBSETS_SETTYPE_SPECIAL"),IF(AQ207&lt;&gt;"",VLOOKUP(AQ207,'ESO zone constants'!$D$5:$H$4955,5,FALSE),""),"")</f>
        <v>823</v>
      </c>
      <c r="AQ207" t="s">
        <v>515</v>
      </c>
      <c r="AR207" s="3" t="s">
        <v>3256</v>
      </c>
      <c r="AS207" s="39" t="s">
        <v>3817</v>
      </c>
      <c r="AT207" s="39" t="s">
        <v>3818</v>
      </c>
      <c r="AU207" s="3" t="str">
        <f>IF(AND(G207&lt;&gt;"LIBSETS_SETTYPE_BATTLEGROUND",G207&lt;&gt;"LIBSETS_SETTYPE_SPECIAL"),IF(AV207&lt;&gt;"",VLOOKUP(AV207,'ESO zone constants'!$D$5:$H$4955,5,FALSE),""),"")</f>
        <v/>
      </c>
      <c r="AX207" s="39"/>
      <c r="AY207" s="39"/>
      <c r="AZ207" s="79" t="s">
        <v>2658</v>
      </c>
      <c r="BA207" s="79"/>
      <c r="BB207" s="79"/>
      <c r="BC207" s="79"/>
      <c r="BD207" s="21" t="str">
        <f t="shared" si="24"/>
        <v>[245] = {wayshrines={254,254,254,}, dlcId=DLC_DARK_BROTHERHOOD</v>
      </c>
      <c r="BE207" s="21" t="str">
        <f t="shared" si="25"/>
        <v>, zoneIds={823,823,823,823,823}, veteran=false</v>
      </c>
      <c r="BF207" s="21" t="str">
        <f t="shared" si="23"/>
        <v>, setType=LIBSETS_SETTYPE_OVERLAND</v>
      </c>
      <c r="BG207" s="21" t="str">
        <f t="shared" si="26"/>
        <v>, dropMechanic={LIBSETS_DROP_MECHANIC_OVERLAND_BOSS_DELVE,LIBSETS_DROP_MECHANIC_OVERLAND_WORLDBOSS,LIBSETS_DROP_MECHANIC_OVERLAND_BOSS_PUBLIC_DUNGEON,LIBSETS_DROP_MECHANIC_OVERLAND_CHEST,LIBSETS_DROP_MECHANIC_DAILY_QUEST_REWARD_COFFER}, dropMechanicDropLocationNames={['en']={'','','','','Dark Brotherhood Sacrament / NPC: Remains-Silent','',},['de']={'','','','','Dunkle Bruderschaft Sakramente / NPC: Bleibt-Schweigsam','',},}</v>
      </c>
      <c r="BH207" s="21" t="str">
        <f t="shared" si="27"/>
        <v>}, --Sithis\' Touch / Sithis' Berührung   [Gold Coast, Gold Coast, Gold Coast, Gold Coast, Gold Coast]</v>
      </c>
    </row>
    <row r="208" spans="1:60" x14ac:dyDescent="0.25">
      <c r="A208" s="12">
        <v>246</v>
      </c>
      <c r="B208" t="s">
        <v>1054</v>
      </c>
      <c r="C208" t="s">
        <v>2598</v>
      </c>
      <c r="D208" s="3">
        <f t="shared" si="22"/>
        <v>246</v>
      </c>
      <c r="G208" s="8" t="s">
        <v>1476</v>
      </c>
      <c r="I208" t="s">
        <v>91</v>
      </c>
      <c r="J208" t="s">
        <v>91</v>
      </c>
      <c r="K208">
        <v>-1</v>
      </c>
      <c r="L208">
        <v>-1</v>
      </c>
      <c r="M208">
        <v>-1</v>
      </c>
      <c r="O208" s="62" t="s">
        <v>448</v>
      </c>
      <c r="Q208" s="3">
        <f>IF(AND(P208&lt;&gt;"",ISNUMBER(P208),NOT(ISNA(P208))),P208,IF(R208&lt;&gt;"",VLOOKUP(R208,'ESO zone constants'!$D$5:$H$10003,5,FALSE),""))</f>
        <v>643</v>
      </c>
      <c r="R208" t="str">
        <f>IF(AND(O208&lt;&gt;"",NOT(ISERROR(O208))),O208,
IF(AND(P208&lt;&gt;"",ISNUMBER(P208),P208&gt;0,NOT(ISNA(P208))),VLOOKUP(P208,'ESO zone constants'!$A$5:$D$10001,4,FALSE),
IF(AND(K208&lt;&gt;"",K208&gt;0,NOT(ISERROR(K208))),VLOOKUP(K208,'ESO dumped WayshrineInfo'!$K$3:$N$9996,4,FALSE),"")))</f>
        <v>Imperial Sewers</v>
      </c>
      <c r="T208" s="19" t="str">
        <f>IF(AND(S208&lt;&gt;"",NOT(ISERROR(S208))),S208,IF(Q208&lt;&gt;"",IF(NOT(ISERROR(VLOOKUP(Q208,'ESO Dungeon constants'!$D$3:$H$9999,5,FALSE))),VLOOKUP(Q208,'ESO Dungeon constants'!$D$3:$I$9999,6,FALSE),VLOOKUP(Q208,'ESO zone constants'!$H$3:$K$9989,4,FALSE)),""))</f>
        <v>DLC_IMPERIAL_CITY</v>
      </c>
      <c r="U208" s="3" t="str">
        <f>IF(T208&lt;&gt;"",VLOOKUP(T208,'LibSets constants'!$B$4:$C$1012,2,FALSE),"")</f>
        <v>Imperial City</v>
      </c>
      <c r="V208" s="33" t="s">
        <v>2780</v>
      </c>
      <c r="Y208" s="62"/>
      <c r="Z208" s="3" t="str">
        <f>IF(AND(G208&lt;&gt;"LIBSETS_SETTYPE_BATTLEGROUND",G208&lt;&gt;"LIBSETS_SETTYPE_SPECIAL"),
IF(AND(Y208&lt;&gt;"",ISNUMBER(Y208),NOT(ISNA(Y208))),Y208,
   IF(AND(L208&lt;&gt;"",ISNUMBER(L208),L208&gt;0,NOT(ISNA(L208))),VLOOKUP(L208,'ESO dumped WayshrineInfo'!$K$3:$L$9996,2,FALSE),"")
),"")</f>
        <v/>
      </c>
      <c r="AA208" t="str">
        <f>IF(AND(Z208&lt;&gt;"",ISNUMBER(Z208),NOT(ISNA(Z208))),VLOOKUP(Z208,'ESO zone constants'!$A$5:$D$10001,4,FALSE),"")</f>
        <v/>
      </c>
      <c r="AB208" s="33" t="s">
        <v>3812</v>
      </c>
      <c r="AC208" s="39" t="str">
        <f>IF(AB208&lt;&gt;"",IF(AB208&lt;&gt;"LIBSETS_DROP_MECHANIC_MONSTER_NAME",VLOOKUP(AB208,'LibSets constants'!$I$4:$L$1012,3,FALSE),""),"")</f>
        <v>Imperial city treasure trove scamps</v>
      </c>
      <c r="AD208" s="39" t="str">
        <f>IF(AB208&lt;&gt;"",IF(AB208&lt;&gt;"LIBSETS_DROP_MECHANIC_MONSTER_NAME",VLOOKUP(AB208,'LibSets constants'!$I$4:$L$1012,4,FALSE),""),"")</f>
        <v>Kaiserstadt Gier Schatzgoblin</v>
      </c>
      <c r="AE208" s="39"/>
      <c r="AF208" s="3" t="str">
        <f>IF(AND(G208&lt;&gt;"LIBSETS_SETTYPE_BATTLEGROUND",G208&lt;&gt;"LIBSETS_SETTYPE_SPECIAL"),
IF(AND(AE208&lt;&gt;"",ISNUMBER(AE208),NOT(ISNA(AE208))),AE208,
   IF(AND(M208&lt;&gt;"",ISNUMBER(M208),M208&gt;0,NOT(ISNA(M208))),VLOOKUP(M208,'ESO dumped WayshrineInfo'!$K$3:$L$9996,2,FALSE),"")
),"")</f>
        <v/>
      </c>
      <c r="AG208" t="str">
        <f>IF(AND(AF208&lt;&gt;"",ISNUMBER(AF208),NOT(ISNA(AF208))),VLOOKUP(AF208,'ESO zone constants'!$A$5:$D$10001,4,FALSE),"")</f>
        <v/>
      </c>
      <c r="AH208" s="42"/>
      <c r="AI208" s="39"/>
      <c r="AJ208" s="39"/>
      <c r="AK208" s="3" t="str">
        <f>IF(AND(G208&lt;&gt;"LIBSETS_SETTYPE_BATTLEGROUND",G208&lt;&gt;"LIBSETS_SETTYPE_SPECIAL"),IF(AL208&lt;&gt;"",VLOOKUP(AL208,'ESO zone constants'!$D$5:$H$4955,5,FALSE),""),"")</f>
        <v/>
      </c>
      <c r="AN208" s="39"/>
      <c r="AO208" s="39"/>
      <c r="AP208" s="3" t="str">
        <f>IF(AND(G208&lt;&gt;"LIBSETS_SETTYPE_BATTLEGROUND",G208&lt;&gt;"LIBSETS_SETTYPE_SPECIAL"),IF(AQ208&lt;&gt;"",VLOOKUP(AQ208,'ESO zone constants'!$D$5:$H$4955,5,FALSE),""),"")</f>
        <v/>
      </c>
      <c r="AS208" s="39"/>
      <c r="AT208" s="39"/>
      <c r="AU208" s="3" t="str">
        <f>IF(AND(G208&lt;&gt;"LIBSETS_SETTYPE_BATTLEGROUND",G208&lt;&gt;"LIBSETS_SETTYPE_SPECIAL"),IF(AV208&lt;&gt;"",VLOOKUP(AV208,'ESO zone constants'!$D$5:$H$4955,5,FALSE),""),"")</f>
        <v/>
      </c>
      <c r="AX208" s="39"/>
      <c r="AY208" s="39"/>
      <c r="AZ208" s="79" t="s">
        <v>2658</v>
      </c>
      <c r="BA208" s="79"/>
      <c r="BB208" s="79"/>
      <c r="BC208" s="79"/>
      <c r="BD208" s="21" t="str">
        <f t="shared" si="24"/>
        <v>[246] = {wayshrines={-1,-1,-1,}, dlcId=DLC_IMPERIAL_CITY</v>
      </c>
      <c r="BE208" s="21" t="str">
        <f t="shared" si="25"/>
        <v>, zoneIds={643}, veteran=false</v>
      </c>
      <c r="BF208" s="21" t="str">
        <f t="shared" si="23"/>
        <v>, setType=LIBSETS_SETTYPE_IMPERIALCITY</v>
      </c>
      <c r="BG208" s="21" t="str">
        <f t="shared" si="26"/>
        <v>, dropMechanic={LIBSETS_DROP_MECHANIC_TELVAR_EQUIPMENT_LOCKBOX_MERCHANT,LIBSETS_DROP_MECHANIC_IMPERIAL_CITY_TREASURE_TROVE_SCAMP}, dropMechanicDropLocationNames={['en']={'','Imperial city treasure trove scamps','','','','',},['de']={'','Kaiserstadt Gier Schatzgoblin','','','','',},}</v>
      </c>
      <c r="BH208" s="21" t="str">
        <f t="shared" si="27"/>
        <v>}, --Galerion\'s Revenge / Galerions Revanche   [Imperial Sewers]</v>
      </c>
    </row>
    <row r="209" spans="1:60" x14ac:dyDescent="0.25">
      <c r="A209" s="12">
        <v>247</v>
      </c>
      <c r="B209" t="s">
        <v>1055</v>
      </c>
      <c r="C209" t="s">
        <v>1056</v>
      </c>
      <c r="D209" s="3">
        <f t="shared" si="22"/>
        <v>247</v>
      </c>
      <c r="G209" s="8" t="s">
        <v>1476</v>
      </c>
      <c r="I209" t="s">
        <v>91</v>
      </c>
      <c r="J209" t="s">
        <v>91</v>
      </c>
      <c r="K209">
        <v>-1</v>
      </c>
      <c r="L209">
        <v>-1</v>
      </c>
      <c r="M209">
        <v>-1</v>
      </c>
      <c r="O209" s="62" t="s">
        <v>448</v>
      </c>
      <c r="Q209" s="3">
        <f>IF(AND(P209&lt;&gt;"",ISNUMBER(P209),NOT(ISNA(P209))),P209,IF(R209&lt;&gt;"",VLOOKUP(R209,'ESO zone constants'!$D$5:$H$10003,5,FALSE),""))</f>
        <v>643</v>
      </c>
      <c r="R209" t="str">
        <f>IF(AND(O209&lt;&gt;"",NOT(ISERROR(O209))),O209,
IF(AND(P209&lt;&gt;"",ISNUMBER(P209),P209&gt;0,NOT(ISNA(P209))),VLOOKUP(P209,'ESO zone constants'!$A$5:$D$10001,4,FALSE),
IF(AND(K209&lt;&gt;"",K209&gt;0,NOT(ISERROR(K209))),VLOOKUP(K209,'ESO dumped WayshrineInfo'!$K$3:$N$9996,4,FALSE),"")))</f>
        <v>Imperial Sewers</v>
      </c>
      <c r="T209" s="19" t="str">
        <f>IF(AND(S209&lt;&gt;"",NOT(ISERROR(S209))),S209,IF(Q209&lt;&gt;"",IF(NOT(ISERROR(VLOOKUP(Q209,'ESO Dungeon constants'!$D$3:$H$9999,5,FALSE))),VLOOKUP(Q209,'ESO Dungeon constants'!$D$3:$I$9999,6,FALSE),VLOOKUP(Q209,'ESO zone constants'!$H$3:$K$9989,4,FALSE)),""))</f>
        <v>DLC_IMPERIAL_CITY</v>
      </c>
      <c r="U209" s="3" t="str">
        <f>IF(T209&lt;&gt;"",VLOOKUP(T209,'LibSets constants'!$B$4:$C$1012,2,FALSE),"")</f>
        <v>Imperial City</v>
      </c>
      <c r="V209" s="33" t="s">
        <v>2780</v>
      </c>
      <c r="Y209" s="62"/>
      <c r="Z209" s="3" t="str">
        <f>IF(AND(G209&lt;&gt;"LIBSETS_SETTYPE_BATTLEGROUND",G209&lt;&gt;"LIBSETS_SETTYPE_SPECIAL"),
IF(AND(Y209&lt;&gt;"",ISNUMBER(Y209),NOT(ISNA(Y209))),Y209,
   IF(AND(L209&lt;&gt;"",ISNUMBER(L209),L209&gt;0,NOT(ISNA(L209))),VLOOKUP(L209,'ESO dumped WayshrineInfo'!$K$3:$L$9996,2,FALSE),"")
),"")</f>
        <v/>
      </c>
      <c r="AA209" t="str">
        <f>IF(AND(Z209&lt;&gt;"",ISNUMBER(Z209),NOT(ISNA(Z209))),VLOOKUP(Z209,'ESO zone constants'!$A$5:$D$10001,4,FALSE),"")</f>
        <v/>
      </c>
      <c r="AB209" s="33" t="s">
        <v>3812</v>
      </c>
      <c r="AC209" s="39" t="str">
        <f>IF(AB209&lt;&gt;"",IF(AB209&lt;&gt;"LIBSETS_DROP_MECHANIC_MONSTER_NAME",VLOOKUP(AB209,'LibSets constants'!$I$4:$L$1012,3,FALSE),""),"")</f>
        <v>Imperial city treasure trove scamps</v>
      </c>
      <c r="AD209" s="39" t="str">
        <f>IF(AB209&lt;&gt;"",IF(AB209&lt;&gt;"LIBSETS_DROP_MECHANIC_MONSTER_NAME",VLOOKUP(AB209,'LibSets constants'!$I$4:$L$1012,4,FALSE),""),"")</f>
        <v>Kaiserstadt Gier Schatzgoblin</v>
      </c>
      <c r="AE209" s="39"/>
      <c r="AF209" s="3" t="str">
        <f>IF(AND(G209&lt;&gt;"LIBSETS_SETTYPE_BATTLEGROUND",G209&lt;&gt;"LIBSETS_SETTYPE_SPECIAL"),
IF(AND(AE209&lt;&gt;"",ISNUMBER(AE209),NOT(ISNA(AE209))),AE209,
   IF(AND(M209&lt;&gt;"",ISNUMBER(M209),M209&gt;0,NOT(ISNA(M209))),VLOOKUP(M209,'ESO dumped WayshrineInfo'!$K$3:$L$9996,2,FALSE),"")
),"")</f>
        <v/>
      </c>
      <c r="AG209" t="str">
        <f>IF(AND(AF209&lt;&gt;"",ISNUMBER(AF209),NOT(ISNA(AF209))),VLOOKUP(AF209,'ESO zone constants'!$A$5:$D$10001,4,FALSE),"")</f>
        <v/>
      </c>
      <c r="AH209" s="42"/>
      <c r="AI209" s="39"/>
      <c r="AJ209" s="39"/>
      <c r="AK209" s="3" t="str">
        <f>IF(AND(G209&lt;&gt;"LIBSETS_SETTYPE_BATTLEGROUND",G209&lt;&gt;"LIBSETS_SETTYPE_SPECIAL"),IF(AL209&lt;&gt;"",VLOOKUP(AL209,'ESO zone constants'!$D$5:$H$4955,5,FALSE),""),"")</f>
        <v/>
      </c>
      <c r="AN209" s="39"/>
      <c r="AO209" s="39"/>
      <c r="AP209" s="3" t="str">
        <f>IF(AND(G209&lt;&gt;"LIBSETS_SETTYPE_BATTLEGROUND",G209&lt;&gt;"LIBSETS_SETTYPE_SPECIAL"),IF(AQ209&lt;&gt;"",VLOOKUP(AQ209,'ESO zone constants'!$D$5:$H$4955,5,FALSE),""),"")</f>
        <v/>
      </c>
      <c r="AS209" s="39"/>
      <c r="AT209" s="39"/>
      <c r="AU209" s="3" t="str">
        <f>IF(AND(G209&lt;&gt;"LIBSETS_SETTYPE_BATTLEGROUND",G209&lt;&gt;"LIBSETS_SETTYPE_SPECIAL"),IF(AV209&lt;&gt;"",VLOOKUP(AV209,'ESO zone constants'!$D$5:$H$4955,5,FALSE),""),"")</f>
        <v/>
      </c>
      <c r="AX209" s="39"/>
      <c r="AY209" s="39"/>
      <c r="AZ209" s="79" t="s">
        <v>2658</v>
      </c>
      <c r="BA209" s="79"/>
      <c r="BB209" s="79"/>
      <c r="BC209" s="79"/>
      <c r="BD209" s="21" t="str">
        <f t="shared" si="24"/>
        <v>[247] = {wayshrines={-1,-1,-1,}, dlcId=DLC_IMPERIAL_CITY</v>
      </c>
      <c r="BE209" s="21" t="str">
        <f t="shared" si="25"/>
        <v>, zoneIds={643}, veteran=false</v>
      </c>
      <c r="BF209" s="21" t="str">
        <f t="shared" si="23"/>
        <v>, setType=LIBSETS_SETTYPE_IMPERIALCITY</v>
      </c>
      <c r="BG209" s="21" t="str">
        <f t="shared" si="26"/>
        <v>, dropMechanic={LIBSETS_DROP_MECHANIC_TELVAR_EQUIPMENT_LOCKBOX_MERCHANT,LIBSETS_DROP_MECHANIC_IMPERIAL_CITY_TREASURE_TROVE_SCAMP}, dropMechanicDropLocationNames={['en']={'','Imperial city treasure trove scamps','','','','',},['de']={'','Kaiserstadt Gier Schatzgoblin','','','','',},}</v>
      </c>
      <c r="BH209" s="21" t="str">
        <f t="shared" si="27"/>
        <v>}, --Vicecanon of Venom / Vizekanoniker des Gifts   [Imperial Sewers]</v>
      </c>
    </row>
    <row r="210" spans="1:60" x14ac:dyDescent="0.25">
      <c r="A210" s="12">
        <v>248</v>
      </c>
      <c r="B210" t="s">
        <v>1057</v>
      </c>
      <c r="C210" t="s">
        <v>1058</v>
      </c>
      <c r="D210" s="3">
        <f t="shared" si="22"/>
        <v>248</v>
      </c>
      <c r="G210" s="8" t="s">
        <v>1476</v>
      </c>
      <c r="I210" t="s">
        <v>91</v>
      </c>
      <c r="J210" t="s">
        <v>91</v>
      </c>
      <c r="K210">
        <v>-1</v>
      </c>
      <c r="L210">
        <v>-1</v>
      </c>
      <c r="M210">
        <v>-1</v>
      </c>
      <c r="O210" s="62" t="s">
        <v>448</v>
      </c>
      <c r="Q210" s="3">
        <f>IF(AND(P210&lt;&gt;"",ISNUMBER(P210),NOT(ISNA(P210))),P210,IF(R210&lt;&gt;"",VLOOKUP(R210,'ESO zone constants'!$D$5:$H$10003,5,FALSE),""))</f>
        <v>643</v>
      </c>
      <c r="R210" t="str">
        <f>IF(AND(O210&lt;&gt;"",NOT(ISERROR(O210))),O210,
IF(AND(P210&lt;&gt;"",ISNUMBER(P210),P210&gt;0,NOT(ISNA(P210))),VLOOKUP(P210,'ESO zone constants'!$A$5:$D$10001,4,FALSE),
IF(AND(K210&lt;&gt;"",K210&gt;0,NOT(ISERROR(K210))),VLOOKUP(K210,'ESO dumped WayshrineInfo'!$K$3:$N$9996,4,FALSE),"")))</f>
        <v>Imperial Sewers</v>
      </c>
      <c r="T210" s="19" t="str">
        <f>IF(AND(S210&lt;&gt;"",NOT(ISERROR(S210))),S210,IF(Q210&lt;&gt;"",IF(NOT(ISERROR(VLOOKUP(Q210,'ESO Dungeon constants'!$D$3:$H$9999,5,FALSE))),VLOOKUP(Q210,'ESO Dungeon constants'!$D$3:$I$9999,6,FALSE),VLOOKUP(Q210,'ESO zone constants'!$H$3:$K$9989,4,FALSE)),""))</f>
        <v>DLC_IMPERIAL_CITY</v>
      </c>
      <c r="U210" s="3" t="str">
        <f>IF(T210&lt;&gt;"",VLOOKUP(T210,'LibSets constants'!$B$4:$C$1012,2,FALSE),"")</f>
        <v>Imperial City</v>
      </c>
      <c r="V210" s="33" t="s">
        <v>2780</v>
      </c>
      <c r="Y210" s="62"/>
      <c r="Z210" s="3" t="str">
        <f>IF(AND(G210&lt;&gt;"LIBSETS_SETTYPE_BATTLEGROUND",G210&lt;&gt;"LIBSETS_SETTYPE_SPECIAL"),
IF(AND(Y210&lt;&gt;"",ISNUMBER(Y210),NOT(ISNA(Y210))),Y210,
   IF(AND(L210&lt;&gt;"",ISNUMBER(L210),L210&gt;0,NOT(ISNA(L210))),VLOOKUP(L210,'ESO dumped WayshrineInfo'!$K$3:$L$9996,2,FALSE),"")
),"")</f>
        <v/>
      </c>
      <c r="AA210" t="str">
        <f>IF(AND(Z210&lt;&gt;"",ISNUMBER(Z210),NOT(ISNA(Z210))),VLOOKUP(Z210,'ESO zone constants'!$A$5:$D$10001,4,FALSE),"")</f>
        <v/>
      </c>
      <c r="AB210" s="33" t="s">
        <v>3812</v>
      </c>
      <c r="AC210" s="39" t="str">
        <f>IF(AB210&lt;&gt;"",IF(AB210&lt;&gt;"LIBSETS_DROP_MECHANIC_MONSTER_NAME",VLOOKUP(AB210,'LibSets constants'!$I$4:$L$1012,3,FALSE),""),"")</f>
        <v>Imperial city treasure trove scamps</v>
      </c>
      <c r="AD210" s="39" t="str">
        <f>IF(AB210&lt;&gt;"",IF(AB210&lt;&gt;"LIBSETS_DROP_MECHANIC_MONSTER_NAME",VLOOKUP(AB210,'LibSets constants'!$I$4:$L$1012,4,FALSE),""),"")</f>
        <v>Kaiserstadt Gier Schatzgoblin</v>
      </c>
      <c r="AE210" s="39"/>
      <c r="AF210" s="3" t="str">
        <f>IF(AND(G210&lt;&gt;"LIBSETS_SETTYPE_BATTLEGROUND",G210&lt;&gt;"LIBSETS_SETTYPE_SPECIAL"),
IF(AND(AE210&lt;&gt;"",ISNUMBER(AE210),NOT(ISNA(AE210))),AE210,
   IF(AND(M210&lt;&gt;"",ISNUMBER(M210),M210&gt;0,NOT(ISNA(M210))),VLOOKUP(M210,'ESO dumped WayshrineInfo'!$K$3:$L$9996,2,FALSE),"")
),"")</f>
        <v/>
      </c>
      <c r="AG210" t="str">
        <f>IF(AND(AF210&lt;&gt;"",ISNUMBER(AF210),NOT(ISNA(AF210))),VLOOKUP(AF210,'ESO zone constants'!$A$5:$D$10001,4,FALSE),"")</f>
        <v/>
      </c>
      <c r="AH210" s="42"/>
      <c r="AI210" s="39"/>
      <c r="AJ210" s="39"/>
      <c r="AK210" s="3" t="str">
        <f>IF(AND(G210&lt;&gt;"LIBSETS_SETTYPE_BATTLEGROUND",G210&lt;&gt;"LIBSETS_SETTYPE_SPECIAL"),IF(AL210&lt;&gt;"",VLOOKUP(AL210,'ESO zone constants'!$D$5:$H$4955,5,FALSE),""),"")</f>
        <v/>
      </c>
      <c r="AN210" s="39"/>
      <c r="AO210" s="39"/>
      <c r="AP210" s="3" t="str">
        <f>IF(AND(G210&lt;&gt;"LIBSETS_SETTYPE_BATTLEGROUND",G210&lt;&gt;"LIBSETS_SETTYPE_SPECIAL"),IF(AQ210&lt;&gt;"",VLOOKUP(AQ210,'ESO zone constants'!$D$5:$H$4955,5,FALSE),""),"")</f>
        <v/>
      </c>
      <c r="AS210" s="39"/>
      <c r="AT210" s="39"/>
      <c r="AU210" s="3" t="str">
        <f>IF(AND(G210&lt;&gt;"LIBSETS_SETTYPE_BATTLEGROUND",G210&lt;&gt;"LIBSETS_SETTYPE_SPECIAL"),IF(AV210&lt;&gt;"",VLOOKUP(AV210,'ESO zone constants'!$D$5:$H$4955,5,FALSE),""),"")</f>
        <v/>
      </c>
      <c r="AX210" s="39"/>
      <c r="AY210" s="39"/>
      <c r="AZ210" s="79" t="s">
        <v>2658</v>
      </c>
      <c r="BA210" s="79"/>
      <c r="BB210" s="79"/>
      <c r="BC210" s="79"/>
      <c r="BD210" s="21" t="str">
        <f t="shared" si="24"/>
        <v>[248] = {wayshrines={-1,-1,-1,}, dlcId=DLC_IMPERIAL_CITY</v>
      </c>
      <c r="BE210" s="21" t="str">
        <f t="shared" si="25"/>
        <v>, zoneIds={643}, veteran=false</v>
      </c>
      <c r="BF210" s="21" t="str">
        <f t="shared" si="23"/>
        <v>, setType=LIBSETS_SETTYPE_IMPERIALCITY</v>
      </c>
      <c r="BG210" s="21" t="str">
        <f t="shared" si="26"/>
        <v>, dropMechanic={LIBSETS_DROP_MECHANIC_TELVAR_EQUIPMENT_LOCKBOX_MERCHANT,LIBSETS_DROP_MECHANIC_IMPERIAL_CITY_TREASURE_TROVE_SCAMP}, dropMechanicDropLocationNames={['en']={'','Imperial city treasure trove scamps','','','','',},['de']={'','Kaiserstadt Gier Schatzgoblin','','','','',},}</v>
      </c>
      <c r="BH210" s="21" t="str">
        <f t="shared" si="27"/>
        <v>}, --Thews of the Harbinger / Muskeln des Vorboten   [Imperial Sewers]</v>
      </c>
    </row>
    <row r="211" spans="1:60" x14ac:dyDescent="0.25">
      <c r="A211" s="12">
        <v>253</v>
      </c>
      <c r="B211" t="s">
        <v>1059</v>
      </c>
      <c r="C211" t="s">
        <v>1060</v>
      </c>
      <c r="D211" s="3">
        <f t="shared" si="22"/>
        <v>253</v>
      </c>
      <c r="G211" s="8" t="s">
        <v>1476</v>
      </c>
      <c r="I211" t="s">
        <v>91</v>
      </c>
      <c r="J211" t="s">
        <v>91</v>
      </c>
      <c r="K211">
        <v>-1</v>
      </c>
      <c r="L211">
        <v>-1</v>
      </c>
      <c r="M211">
        <v>-1</v>
      </c>
      <c r="O211" s="62" t="s">
        <v>448</v>
      </c>
      <c r="Q211" s="3">
        <f>IF(AND(P211&lt;&gt;"",ISNUMBER(P211),NOT(ISNA(P211))),P211,IF(R211&lt;&gt;"",VLOOKUP(R211,'ESO zone constants'!$D$5:$H$10003,5,FALSE),""))</f>
        <v>643</v>
      </c>
      <c r="R211" t="str">
        <f>IF(AND(O211&lt;&gt;"",NOT(ISERROR(O211))),O211,
IF(AND(P211&lt;&gt;"",ISNUMBER(P211),P211&gt;0,NOT(ISNA(P211))),VLOOKUP(P211,'ESO zone constants'!$A$5:$D$10001,4,FALSE),
IF(AND(K211&lt;&gt;"",K211&gt;0,NOT(ISERROR(K211))),VLOOKUP(K211,'ESO dumped WayshrineInfo'!$K$3:$N$9996,4,FALSE),"")))</f>
        <v>Imperial Sewers</v>
      </c>
      <c r="T211" s="19" t="str">
        <f>IF(AND(S211&lt;&gt;"",NOT(ISERROR(S211))),S211,IF(Q211&lt;&gt;"",IF(NOT(ISERROR(VLOOKUP(Q211,'ESO Dungeon constants'!$D$3:$H$9999,5,FALSE))),VLOOKUP(Q211,'ESO Dungeon constants'!$D$3:$I$9999,6,FALSE),VLOOKUP(Q211,'ESO zone constants'!$H$3:$K$9989,4,FALSE)),""))</f>
        <v>DLC_IMPERIAL_CITY</v>
      </c>
      <c r="U211" s="3" t="str">
        <f>IF(T211&lt;&gt;"",VLOOKUP(T211,'LibSets constants'!$B$4:$C$1012,2,FALSE),"")</f>
        <v>Imperial City</v>
      </c>
      <c r="V211" s="33" t="s">
        <v>2780</v>
      </c>
      <c r="Y211" s="62"/>
      <c r="Z211" s="3" t="str">
        <f>IF(AND(G211&lt;&gt;"LIBSETS_SETTYPE_BATTLEGROUND",G211&lt;&gt;"LIBSETS_SETTYPE_SPECIAL"),
IF(AND(Y211&lt;&gt;"",ISNUMBER(Y211),NOT(ISNA(Y211))),Y211,
   IF(AND(L211&lt;&gt;"",ISNUMBER(L211),L211&gt;0,NOT(ISNA(L211))),VLOOKUP(L211,'ESO dumped WayshrineInfo'!$K$3:$L$9996,2,FALSE),"")
),"")</f>
        <v/>
      </c>
      <c r="AA211" t="str">
        <f>IF(AND(Z211&lt;&gt;"",ISNUMBER(Z211),NOT(ISNA(Z211))),VLOOKUP(Z211,'ESO zone constants'!$A$5:$D$10001,4,FALSE),"")</f>
        <v/>
      </c>
      <c r="AB211" s="33" t="s">
        <v>3812</v>
      </c>
      <c r="AC211" s="39" t="str">
        <f>IF(AB211&lt;&gt;"",IF(AB211&lt;&gt;"LIBSETS_DROP_MECHANIC_MONSTER_NAME",VLOOKUP(AB211,'LibSets constants'!$I$4:$L$1012,3,FALSE),""),"")</f>
        <v>Imperial city treasure trove scamps</v>
      </c>
      <c r="AD211" s="39" t="str">
        <f>IF(AB211&lt;&gt;"",IF(AB211&lt;&gt;"LIBSETS_DROP_MECHANIC_MONSTER_NAME",VLOOKUP(AB211,'LibSets constants'!$I$4:$L$1012,4,FALSE),""),"")</f>
        <v>Kaiserstadt Gier Schatzgoblin</v>
      </c>
      <c r="AE211" s="39"/>
      <c r="AF211" s="3" t="str">
        <f>IF(AND(G211&lt;&gt;"LIBSETS_SETTYPE_BATTLEGROUND",G211&lt;&gt;"LIBSETS_SETTYPE_SPECIAL"),
IF(AND(AE211&lt;&gt;"",ISNUMBER(AE211),NOT(ISNA(AE211))),AE211,
   IF(AND(M211&lt;&gt;"",ISNUMBER(M211),M211&gt;0,NOT(ISNA(M211))),VLOOKUP(M211,'ESO dumped WayshrineInfo'!$K$3:$L$9996,2,FALSE),"")
),"")</f>
        <v/>
      </c>
      <c r="AG211" t="str">
        <f>IF(AND(AF211&lt;&gt;"",ISNUMBER(AF211),NOT(ISNA(AF211))),VLOOKUP(AF211,'ESO zone constants'!$A$5:$D$10001,4,FALSE),"")</f>
        <v/>
      </c>
      <c r="AH211" s="42"/>
      <c r="AI211" s="39"/>
      <c r="AJ211" s="39"/>
      <c r="AK211" s="3" t="str">
        <f>IF(AND(G211&lt;&gt;"LIBSETS_SETTYPE_BATTLEGROUND",G211&lt;&gt;"LIBSETS_SETTYPE_SPECIAL"),IF(AL211&lt;&gt;"",VLOOKUP(AL211,'ESO zone constants'!$D$5:$H$4955,5,FALSE),""),"")</f>
        <v/>
      </c>
      <c r="AN211" s="39"/>
      <c r="AO211" s="39"/>
      <c r="AP211" s="3" t="str">
        <f>IF(AND(G211&lt;&gt;"LIBSETS_SETTYPE_BATTLEGROUND",G211&lt;&gt;"LIBSETS_SETTYPE_SPECIAL"),IF(AQ211&lt;&gt;"",VLOOKUP(AQ211,'ESO zone constants'!$D$5:$H$4955,5,FALSE),""),"")</f>
        <v/>
      </c>
      <c r="AS211" s="39"/>
      <c r="AT211" s="39"/>
      <c r="AU211" s="3" t="str">
        <f>IF(AND(G211&lt;&gt;"LIBSETS_SETTYPE_BATTLEGROUND",G211&lt;&gt;"LIBSETS_SETTYPE_SPECIAL"),IF(AV211&lt;&gt;"",VLOOKUP(AV211,'ESO zone constants'!$D$5:$H$4955,5,FALSE),""),"")</f>
        <v/>
      </c>
      <c r="AX211" s="39"/>
      <c r="AY211" s="39"/>
      <c r="AZ211" s="79" t="s">
        <v>2658</v>
      </c>
      <c r="BA211" s="79"/>
      <c r="BB211" s="79"/>
      <c r="BC211" s="79"/>
      <c r="BD211" s="21" t="str">
        <f t="shared" si="24"/>
        <v>[253] = {wayshrines={-1,-1,-1,}, dlcId=DLC_IMPERIAL_CITY</v>
      </c>
      <c r="BE211" s="21" t="str">
        <f t="shared" si="25"/>
        <v>, zoneIds={643}, veteran=false</v>
      </c>
      <c r="BF211" s="21" t="str">
        <f t="shared" si="23"/>
        <v>, setType=LIBSETS_SETTYPE_IMPERIALCITY</v>
      </c>
      <c r="BG211" s="21" t="str">
        <f t="shared" si="26"/>
        <v>, dropMechanic={LIBSETS_DROP_MECHANIC_TELVAR_EQUIPMENT_LOCKBOX_MERCHANT,LIBSETS_DROP_MECHANIC_IMPERIAL_CITY_TREASURE_TROVE_SCAMP}, dropMechanicDropLocationNames={['en']={'','Imperial city treasure trove scamps','','','','',},['de']={'','Kaiserstadt Gier Schatzgoblin','','','','',},}</v>
      </c>
      <c r="BH211" s="21" t="str">
        <f t="shared" si="27"/>
        <v>}, --Imperial Physique / Kaiserliche Physis   [Imperial Sewers]</v>
      </c>
    </row>
    <row r="212" spans="1:60" x14ac:dyDescent="0.25">
      <c r="A212" s="5">
        <v>256</v>
      </c>
      <c r="B212" t="s">
        <v>1061</v>
      </c>
      <c r="C212" t="s">
        <v>13</v>
      </c>
      <c r="D212" s="3">
        <f t="shared" si="22"/>
        <v>256</v>
      </c>
      <c r="G212" s="8" t="s">
        <v>1477</v>
      </c>
      <c r="H212" s="87">
        <v>3</v>
      </c>
      <c r="I212" t="s">
        <v>1464</v>
      </c>
      <c r="J212" t="s">
        <v>91</v>
      </c>
      <c r="K212">
        <v>260</v>
      </c>
      <c r="L212">
        <v>260</v>
      </c>
      <c r="M212">
        <v>260</v>
      </c>
      <c r="O212" s="62" t="s">
        <v>53</v>
      </c>
      <c r="Q212" s="3">
        <f>IF(AND(P212&lt;&gt;"",ISNUMBER(P212),NOT(ISNA(P212))),P212,IF(R212&lt;&gt;"",VLOOKUP(R212,'ESO zone constants'!$D$5:$H$10003,5,FALSE),""))</f>
        <v>843</v>
      </c>
      <c r="R212" t="str">
        <f>IF(AND(O212&lt;&gt;"",NOT(ISERROR(O212))),O212,
IF(AND(P212&lt;&gt;"",ISNUMBER(P212),P212&gt;0,NOT(ISNA(P212))),VLOOKUP(P212,'ESO zone constants'!$A$5:$D$10001,4,FALSE),
IF(AND(K212&lt;&gt;"",K212&gt;0,NOT(ISERROR(K212))),VLOOKUP(K212,'ESO dumped WayshrineInfo'!$K$3:$N$9996,4,FALSE),"")))</f>
        <v>Ruins of Mazzatun</v>
      </c>
      <c r="T212" s="19" t="str">
        <f>IF(AND(S212&lt;&gt;"",NOT(ISERROR(S212))),S212,IF(Q212&lt;&gt;"",IF(NOT(ISERROR(VLOOKUP(Q212,'ESO Dungeon constants'!$D$3:$H$9999,5,FALSE))),VLOOKUP(Q212,'ESO Dungeon constants'!$D$3:$I$9999,6,FALSE),VLOOKUP(Q212,'ESO zone constants'!$H$3:$K$9989,4,FALSE)),""))</f>
        <v>DLC_SHADOWS_OF_THE_HIST</v>
      </c>
      <c r="U212" s="3" t="str">
        <f>IF(T212&lt;&gt;"",VLOOKUP(T212,'LibSets constants'!$B$4:$C$1012,2,FALSE),"")</f>
        <v>Shadows of the Hist</v>
      </c>
      <c r="V212" s="33" t="s">
        <v>1540</v>
      </c>
      <c r="W212" s="3" t="s">
        <v>1363</v>
      </c>
      <c r="X212" s="3" t="s">
        <v>1629</v>
      </c>
      <c r="Y212" s="62"/>
      <c r="Z212" s="3">
        <f>IF(AND(G212&lt;&gt;"LIBSETS_SETTYPE_BATTLEGROUND",G212&lt;&gt;"LIBSETS_SETTYPE_SPECIAL"),
IF(AND(Y212&lt;&gt;"",ISNUMBER(Y212),NOT(ISNA(Y212))),Y212,
   IF(AND(L212&lt;&gt;"",ISNUMBER(L212),L212&gt;0,NOT(ISNA(L212))),VLOOKUP(L212,'ESO dumped WayshrineInfo'!$K$3:$L$9996,2,FALSE),"")
),"")</f>
        <v>117</v>
      </c>
      <c r="AA212" t="str">
        <f>IF(AND(Z212&lt;&gt;"",ISNUMBER(Z212),NOT(ISNA(Z212))),VLOOKUP(Z212,'ESO zone constants'!$A$5:$D$10001,4,FALSE),"")</f>
        <v>Shadowfen</v>
      </c>
      <c r="AC212" s="40"/>
      <c r="AD212" s="40"/>
      <c r="AE212" s="40"/>
      <c r="AF212" s="3">
        <f>IF(AND(G212&lt;&gt;"LIBSETS_SETTYPE_BATTLEGROUND",G212&lt;&gt;"LIBSETS_SETTYPE_SPECIAL"),
IF(AND(AE212&lt;&gt;"",ISNUMBER(AE212),NOT(ISNA(AE212))),AE212,
   IF(AND(M212&lt;&gt;"",ISNUMBER(M212),M212&gt;0,NOT(ISNA(M212))),VLOOKUP(M212,'ESO dumped WayshrineInfo'!$K$3:$L$9996,2,FALSE),"")
),"")</f>
        <v>117</v>
      </c>
      <c r="AG212" t="str">
        <f>IF(AND(AF212&lt;&gt;"",ISNUMBER(AF212),NOT(ISNA(AF212))),VLOOKUP(AF212,'ESO zone constants'!$A$5:$D$10001,4,FALSE),"")</f>
        <v>Shadowfen</v>
      </c>
      <c r="AH212" s="42"/>
      <c r="AI212" s="40"/>
      <c r="AJ212" s="40"/>
      <c r="AK212" s="3" t="str">
        <f>IF(AND(G212&lt;&gt;"LIBSETS_SETTYPE_BATTLEGROUND",G212&lt;&gt;"LIBSETS_SETTYPE_SPECIAL"),IF(AL212&lt;&gt;"",VLOOKUP(AL212,'ESO zone constants'!$D$5:$H$4955,5,FALSE),""),"")</f>
        <v/>
      </c>
      <c r="AN212" s="40"/>
      <c r="AO212" s="40"/>
      <c r="AP212" s="3" t="str">
        <f>IF(AND(G212&lt;&gt;"LIBSETS_SETTYPE_BATTLEGROUND",G212&lt;&gt;"LIBSETS_SETTYPE_SPECIAL"),IF(AQ212&lt;&gt;"",VLOOKUP(AQ212,'ESO zone constants'!$D$5:$H$4955,5,FALSE),""),"")</f>
        <v/>
      </c>
      <c r="AS212" s="40"/>
      <c r="AT212" s="40"/>
      <c r="AU212" s="3" t="str">
        <f>IF(AND(G212&lt;&gt;"LIBSETS_SETTYPE_BATTLEGROUND",G212&lt;&gt;"LIBSETS_SETTYPE_SPECIAL"),IF(AV212&lt;&gt;"",VLOOKUP(AV212,'ESO zone constants'!$D$5:$H$4955,5,FALSE),""),"")</f>
        <v/>
      </c>
      <c r="AX212" s="40"/>
      <c r="AY212" s="40"/>
      <c r="AZ212" s="79" t="s">
        <v>2658</v>
      </c>
      <c r="BA212" s="79"/>
      <c r="BB212" s="79"/>
      <c r="BC212" s="79"/>
      <c r="BD212" s="21" t="str">
        <f t="shared" si="24"/>
        <v>[256] = {wayshrines={260,260,260,}, dlcId=DLC_SHADOWS_OF_THE_HIST</v>
      </c>
      <c r="BE212" s="21" t="str">
        <f t="shared" si="25"/>
        <v>, zoneIds={843,117,117}, veteran={[EQUIP_TYPE_HEAD]=true, [EQUIP_TYPE_SHOULDERS]=false}</v>
      </c>
      <c r="BF212" s="21" t="str">
        <f t="shared" si="23"/>
        <v>, setType=LIBSETS_SETTYPE_MONSTER, undauntedChestId=3</v>
      </c>
      <c r="BG212" s="21" t="str">
        <f t="shared" si="26"/>
        <v>, dropMechanic={LIBSETS_DROP_MECHANIC_MONSTER_NAME}, dropMechanicDropLocationNames={['en']={'Tree-Minder Na-Kesh','','','','','',},['de']={'Baumhirtin Na-Kesh','','','','','',},}</v>
      </c>
      <c r="BH212" s="21" t="str">
        <f t="shared" si="27"/>
        <v>}, --Mighty Chudan / Mächtiger Chudan   [Ruins of Mazzatun, Shadowfen, Shadowfen]</v>
      </c>
    </row>
    <row r="213" spans="1:60" x14ac:dyDescent="0.25">
      <c r="A213" s="5">
        <v>257</v>
      </c>
      <c r="B213" t="s">
        <v>32</v>
      </c>
      <c r="C213" t="s">
        <v>32</v>
      </c>
      <c r="D213" s="3">
        <f t="shared" si="22"/>
        <v>257</v>
      </c>
      <c r="G213" s="8" t="s">
        <v>1477</v>
      </c>
      <c r="H213" s="87">
        <v>3</v>
      </c>
      <c r="I213" t="s">
        <v>1464</v>
      </c>
      <c r="J213" t="s">
        <v>91</v>
      </c>
      <c r="K213">
        <v>261</v>
      </c>
      <c r="L213">
        <v>261</v>
      </c>
      <c r="M213">
        <v>261</v>
      </c>
      <c r="O213" s="62" t="s">
        <v>72</v>
      </c>
      <c r="Q213" s="3">
        <f>IF(AND(P213&lt;&gt;"",ISNUMBER(P213),NOT(ISNA(P213))),P213,IF(R213&lt;&gt;"",VLOOKUP(R213,'ESO zone constants'!$D$5:$H$10003,5,FALSE),""))</f>
        <v>848</v>
      </c>
      <c r="R213" t="str">
        <f>IF(AND(O213&lt;&gt;"",NOT(ISERROR(O213))),O213,
IF(AND(P213&lt;&gt;"",ISNUMBER(P213),P213&gt;0,NOT(ISNA(P213))),VLOOKUP(P213,'ESO zone constants'!$A$5:$D$10001,4,FALSE),
IF(AND(K213&lt;&gt;"",K213&gt;0,NOT(ISERROR(K213))),VLOOKUP(K213,'ESO dumped WayshrineInfo'!$K$3:$N$9996,4,FALSE),"")))</f>
        <v>Cradle of Shadows</v>
      </c>
      <c r="T213" s="19" t="str">
        <f>IF(AND(S213&lt;&gt;"",NOT(ISERROR(S213))),S213,IF(Q213&lt;&gt;"",IF(NOT(ISERROR(VLOOKUP(Q213,'ESO Dungeon constants'!$D$3:$H$9999,5,FALSE))),VLOOKUP(Q213,'ESO Dungeon constants'!$D$3:$I$9999,6,FALSE),VLOOKUP(Q213,'ESO zone constants'!$H$3:$K$9989,4,FALSE)),""))</f>
        <v>DLC_SHADOWS_OF_THE_HIST</v>
      </c>
      <c r="U213" s="3" t="str">
        <f>IF(T213&lt;&gt;"",VLOOKUP(T213,'LibSets constants'!$B$4:$C$1012,2,FALSE),"")</f>
        <v>Shadows of the Hist</v>
      </c>
      <c r="V213" s="33" t="s">
        <v>1540</v>
      </c>
      <c r="W213" s="3" t="s">
        <v>32</v>
      </c>
      <c r="X213" s="3" t="s">
        <v>32</v>
      </c>
      <c r="Y213" s="62"/>
      <c r="Z213" s="3">
        <f>IF(AND(G213&lt;&gt;"LIBSETS_SETTYPE_BATTLEGROUND",G213&lt;&gt;"LIBSETS_SETTYPE_SPECIAL"),
IF(AND(Y213&lt;&gt;"",ISNUMBER(Y213),NOT(ISNA(Y213))),Y213,
   IF(AND(L213&lt;&gt;"",ISNUMBER(L213),L213&gt;0,NOT(ISNA(L213))),VLOOKUP(L213,'ESO dumped WayshrineInfo'!$K$3:$L$9996,2,FALSE),"")
),"")</f>
        <v>117</v>
      </c>
      <c r="AA213" t="str">
        <f>IF(AND(Z213&lt;&gt;"",ISNUMBER(Z213),NOT(ISNA(Z213))),VLOOKUP(Z213,'ESO zone constants'!$A$5:$D$10001,4,FALSE),"")</f>
        <v>Shadowfen</v>
      </c>
      <c r="AC213" s="40"/>
      <c r="AD213" s="40"/>
      <c r="AE213" s="40"/>
      <c r="AF213" s="3">
        <f>IF(AND(G213&lt;&gt;"LIBSETS_SETTYPE_BATTLEGROUND",G213&lt;&gt;"LIBSETS_SETTYPE_SPECIAL"),
IF(AND(AE213&lt;&gt;"",ISNUMBER(AE213),NOT(ISNA(AE213))),AE213,
   IF(AND(M213&lt;&gt;"",ISNUMBER(M213),M213&gt;0,NOT(ISNA(M213))),VLOOKUP(M213,'ESO dumped WayshrineInfo'!$K$3:$L$9996,2,FALSE),"")
),"")</f>
        <v>117</v>
      </c>
      <c r="AG213" t="str">
        <f>IF(AND(AF213&lt;&gt;"",ISNUMBER(AF213),NOT(ISNA(AF213))),VLOOKUP(AF213,'ESO zone constants'!$A$5:$D$10001,4,FALSE),"")</f>
        <v>Shadowfen</v>
      </c>
      <c r="AH213" s="42"/>
      <c r="AI213" s="40"/>
      <c r="AJ213" s="40"/>
      <c r="AK213" s="3" t="str">
        <f>IF(AND(G213&lt;&gt;"LIBSETS_SETTYPE_BATTLEGROUND",G213&lt;&gt;"LIBSETS_SETTYPE_SPECIAL"),IF(AL213&lt;&gt;"",VLOOKUP(AL213,'ESO zone constants'!$D$5:$H$4955,5,FALSE),""),"")</f>
        <v/>
      </c>
      <c r="AN213" s="40"/>
      <c r="AO213" s="40"/>
      <c r="AP213" s="3" t="str">
        <f>IF(AND(G213&lt;&gt;"LIBSETS_SETTYPE_BATTLEGROUND",G213&lt;&gt;"LIBSETS_SETTYPE_SPECIAL"),IF(AQ213&lt;&gt;"",VLOOKUP(AQ213,'ESO zone constants'!$D$5:$H$4955,5,FALSE),""),"")</f>
        <v/>
      </c>
      <c r="AS213" s="40"/>
      <c r="AT213" s="40"/>
      <c r="AU213" s="3" t="str">
        <f>IF(AND(G213&lt;&gt;"LIBSETS_SETTYPE_BATTLEGROUND",G213&lt;&gt;"LIBSETS_SETTYPE_SPECIAL"),IF(AV213&lt;&gt;"",VLOOKUP(AV213,'ESO zone constants'!$D$5:$H$4955,5,FALSE),""),"")</f>
        <v/>
      </c>
      <c r="AX213" s="40"/>
      <c r="AY213" s="40"/>
      <c r="AZ213" s="79" t="s">
        <v>2658</v>
      </c>
      <c r="BA213" s="79"/>
      <c r="BB213" s="79"/>
      <c r="BC213" s="79"/>
      <c r="BD213" s="21" t="str">
        <f t="shared" si="24"/>
        <v>[257] = {wayshrines={261,261,261,}, dlcId=DLC_SHADOWS_OF_THE_HIST</v>
      </c>
      <c r="BE213" s="21" t="str">
        <f t="shared" si="25"/>
        <v>, zoneIds={848,117,117}, veteran={[EQUIP_TYPE_HEAD]=true, [EQUIP_TYPE_SHOULDERS]=false}</v>
      </c>
      <c r="BF213" s="21" t="str">
        <f t="shared" si="23"/>
        <v>, setType=LIBSETS_SETTYPE_MONSTER, undauntedChestId=3</v>
      </c>
      <c r="BG213" s="21" t="str">
        <f t="shared" si="26"/>
        <v>, dropMechanic={LIBSETS_DROP_MECHANIC_MONSTER_NAME}, dropMechanicDropLocationNames={['en']={'Velidreth','','','','','',},['de']={'Velidreth','','','','','',},}</v>
      </c>
      <c r="BH213" s="21" t="str">
        <f t="shared" si="27"/>
        <v>}, --Velidreth / Velidreth   [Cradle of Shadows, Shadowfen, Shadowfen]</v>
      </c>
    </row>
    <row r="214" spans="1:60" x14ac:dyDescent="0.25">
      <c r="A214" s="12">
        <v>258</v>
      </c>
      <c r="B214" t="s">
        <v>1062</v>
      </c>
      <c r="C214" t="s">
        <v>1063</v>
      </c>
      <c r="D214" s="3">
        <f t="shared" si="22"/>
        <v>258</v>
      </c>
      <c r="G214" s="8" t="s">
        <v>1475</v>
      </c>
      <c r="I214" t="s">
        <v>91</v>
      </c>
      <c r="J214" t="s">
        <v>91</v>
      </c>
      <c r="K214">
        <v>260</v>
      </c>
      <c r="L214">
        <v>260</v>
      </c>
      <c r="M214">
        <v>260</v>
      </c>
      <c r="O214" s="62" t="s">
        <v>53</v>
      </c>
      <c r="Q214" s="3">
        <f>IF(AND(P214&lt;&gt;"",ISNUMBER(P214),NOT(ISNA(P214))),P214,IF(R214&lt;&gt;"",VLOOKUP(R214,'ESO zone constants'!$D$5:$H$10003,5,FALSE),""))</f>
        <v>843</v>
      </c>
      <c r="R214" t="str">
        <f>IF(AND(O214&lt;&gt;"",NOT(ISERROR(O214))),O214,
IF(AND(P214&lt;&gt;"",ISNUMBER(P214),P214&gt;0,NOT(ISNA(P214))),VLOOKUP(P214,'ESO zone constants'!$A$5:$D$10001,4,FALSE),
IF(AND(K214&lt;&gt;"",K214&gt;0,NOT(ISERROR(K214))),VLOOKUP(K214,'ESO dumped WayshrineInfo'!$K$3:$N$9996,4,FALSE),"")))</f>
        <v>Ruins of Mazzatun</v>
      </c>
      <c r="T214" s="19" t="str">
        <f>IF(AND(S214&lt;&gt;"",NOT(ISERROR(S214))),S214,IF(Q214&lt;&gt;"",IF(NOT(ISERROR(VLOOKUP(Q214,'ESO Dungeon constants'!$D$3:$H$9999,5,FALSE))),VLOOKUP(Q214,'ESO Dungeon constants'!$D$3:$I$9999,6,FALSE),VLOOKUP(Q214,'ESO zone constants'!$H$3:$K$9989,4,FALSE)),""))</f>
        <v>DLC_SHADOWS_OF_THE_HIST</v>
      </c>
      <c r="U214" s="3" t="str">
        <f>IF(T214&lt;&gt;"",VLOOKUP(T214,'LibSets constants'!$B$4:$C$1012,2,FALSE),"")</f>
        <v>Shadows of the Hist</v>
      </c>
      <c r="V214" s="33" t="s">
        <v>3332</v>
      </c>
      <c r="Y214" s="62"/>
      <c r="Z214" s="3">
        <f>IF(AND(G214&lt;&gt;"LIBSETS_SETTYPE_BATTLEGROUND",G214&lt;&gt;"LIBSETS_SETTYPE_SPECIAL"),
IF(AND(Y214&lt;&gt;"",ISNUMBER(Y214),NOT(ISNA(Y214))),Y214,
   IF(AND(L214&lt;&gt;"",ISNUMBER(L214),L214&gt;0,NOT(ISNA(L214))),VLOOKUP(L214,'ESO dumped WayshrineInfo'!$K$3:$L$9996,2,FALSE),"")
),"")</f>
        <v>117</v>
      </c>
      <c r="AA214" t="str">
        <f>IF(AND(Z214&lt;&gt;"",ISNUMBER(Z214),NOT(ISNA(Z214))),VLOOKUP(Z214,'ESO zone constants'!$A$5:$D$10001,4,FALSE),"")</f>
        <v>Shadowfen</v>
      </c>
      <c r="AB214" s="33" t="s">
        <v>3332</v>
      </c>
      <c r="AC214" s="39"/>
      <c r="AD214" s="39"/>
      <c r="AE214" s="39"/>
      <c r="AF214" s="3">
        <f>IF(AND(G214&lt;&gt;"LIBSETS_SETTYPE_BATTLEGROUND",G214&lt;&gt;"LIBSETS_SETTYPE_SPECIAL"),
IF(AND(AE214&lt;&gt;"",ISNUMBER(AE214),NOT(ISNA(AE214))),AE214,
   IF(AND(M214&lt;&gt;"",ISNUMBER(M214),M214&gt;0,NOT(ISNA(M214))),VLOOKUP(M214,'ESO dumped WayshrineInfo'!$K$3:$L$9996,2,FALSE),"")
),"")</f>
        <v>117</v>
      </c>
      <c r="AG214" t="str">
        <f>IF(AND(AF214&lt;&gt;"",ISNUMBER(AF214),NOT(ISNA(AF214))),VLOOKUP(AF214,'ESO zone constants'!$A$5:$D$10001,4,FALSE),"")</f>
        <v>Shadowfen</v>
      </c>
      <c r="AH214" s="42"/>
      <c r="AI214" s="39"/>
      <c r="AJ214" s="39"/>
      <c r="AK214" s="3" t="str">
        <f>IF(AND(G214&lt;&gt;"LIBSETS_SETTYPE_BATTLEGROUND",G214&lt;&gt;"LIBSETS_SETTYPE_SPECIAL"),IF(AL214&lt;&gt;"",VLOOKUP(AL214,'ESO zone constants'!$D$5:$H$4955,5,FALSE),""),"")</f>
        <v/>
      </c>
      <c r="AN214" s="39"/>
      <c r="AO214" s="39"/>
      <c r="AP214" s="3" t="str">
        <f>IF(AND(G214&lt;&gt;"LIBSETS_SETTYPE_BATTLEGROUND",G214&lt;&gt;"LIBSETS_SETTYPE_SPECIAL"),IF(AQ214&lt;&gt;"",VLOOKUP(AQ214,'ESO zone constants'!$D$5:$H$4955,5,FALSE),""),"")</f>
        <v/>
      </c>
      <c r="AS214" s="39"/>
      <c r="AT214" s="39"/>
      <c r="AU214" s="3" t="str">
        <f>IF(AND(G214&lt;&gt;"LIBSETS_SETTYPE_BATTLEGROUND",G214&lt;&gt;"LIBSETS_SETTYPE_SPECIAL"),IF(AV214&lt;&gt;"",VLOOKUP(AV214,'ESO zone constants'!$D$5:$H$4955,5,FALSE),""),"")</f>
        <v/>
      </c>
      <c r="AX214" s="39"/>
      <c r="AY214" s="39"/>
      <c r="AZ214" s="79" t="s">
        <v>2659</v>
      </c>
      <c r="BA214" s="79"/>
      <c r="BB214" s="79"/>
      <c r="BC214" s="79"/>
      <c r="BD214" s="21" t="str">
        <f t="shared" si="24"/>
        <v>[258] = {wayshrines={260,260,260,}, dlcId=DLC_SHADOWS_OF_THE_HIST</v>
      </c>
      <c r="BE214" s="21" t="str">
        <f t="shared" si="25"/>
        <v>, zoneIds={843,117,117}, veteran=false</v>
      </c>
      <c r="BF214" s="21" t="str">
        <f t="shared" si="23"/>
        <v>, setType=LIBSETS_SETTYPE_DUNGEON</v>
      </c>
      <c r="BG214" s="21" t="str">
        <f t="shared" si="26"/>
        <v>, isProcSetAllowedInPvP=1, dropMechanic={LIBSETS_DROP_MECHANIC_GROUP_DUNGEON_BOSS,LIBSETS_DROP_MECHANIC_GROUP_DUNGEON_BOSS}</v>
      </c>
      <c r="BH214" s="21" t="str">
        <f t="shared" si="27"/>
        <v>}, --Amber Plasm / Bernsteinplasma   [Ruins of Mazzatun, Shadowfen, Shadowfen]</v>
      </c>
    </row>
    <row r="215" spans="1:60" x14ac:dyDescent="0.25">
      <c r="A215" s="12">
        <v>259</v>
      </c>
      <c r="B215" t="s">
        <v>1064</v>
      </c>
      <c r="C215" t="s">
        <v>2599</v>
      </c>
      <c r="D215" s="3">
        <f t="shared" si="22"/>
        <v>259</v>
      </c>
      <c r="G215" s="8" t="s">
        <v>1475</v>
      </c>
      <c r="I215" t="s">
        <v>91</v>
      </c>
      <c r="J215" t="s">
        <v>91</v>
      </c>
      <c r="K215">
        <v>260</v>
      </c>
      <c r="L215">
        <v>260</v>
      </c>
      <c r="M215">
        <v>260</v>
      </c>
      <c r="O215" s="62" t="s">
        <v>53</v>
      </c>
      <c r="Q215" s="3">
        <f>IF(AND(P215&lt;&gt;"",ISNUMBER(P215),NOT(ISNA(P215))),P215,IF(R215&lt;&gt;"",VLOOKUP(R215,'ESO zone constants'!$D$5:$H$10003,5,FALSE),""))</f>
        <v>843</v>
      </c>
      <c r="R215" t="str">
        <f>IF(AND(O215&lt;&gt;"",NOT(ISERROR(O215))),O215,
IF(AND(P215&lt;&gt;"",ISNUMBER(P215),P215&gt;0,NOT(ISNA(P215))),VLOOKUP(P215,'ESO zone constants'!$A$5:$D$10001,4,FALSE),
IF(AND(K215&lt;&gt;"",K215&gt;0,NOT(ISERROR(K215))),VLOOKUP(K215,'ESO dumped WayshrineInfo'!$K$3:$N$9996,4,FALSE),"")))</f>
        <v>Ruins of Mazzatun</v>
      </c>
      <c r="T215" s="19" t="str">
        <f>IF(AND(S215&lt;&gt;"",NOT(ISERROR(S215))),S215,IF(Q215&lt;&gt;"",IF(NOT(ISERROR(VLOOKUP(Q215,'ESO Dungeon constants'!$D$3:$H$9999,5,FALSE))),VLOOKUP(Q215,'ESO Dungeon constants'!$D$3:$I$9999,6,FALSE),VLOOKUP(Q215,'ESO zone constants'!$H$3:$K$9989,4,FALSE)),""))</f>
        <v>DLC_SHADOWS_OF_THE_HIST</v>
      </c>
      <c r="U215" s="3" t="str">
        <f>IF(T215&lt;&gt;"",VLOOKUP(T215,'LibSets constants'!$B$4:$C$1012,2,FALSE),"")</f>
        <v>Shadows of the Hist</v>
      </c>
      <c r="V215" s="33" t="s">
        <v>3332</v>
      </c>
      <c r="Y215" s="62"/>
      <c r="Z215" s="3">
        <f>IF(AND(G215&lt;&gt;"LIBSETS_SETTYPE_BATTLEGROUND",G215&lt;&gt;"LIBSETS_SETTYPE_SPECIAL"),
IF(AND(Y215&lt;&gt;"",ISNUMBER(Y215),NOT(ISNA(Y215))),Y215,
   IF(AND(L215&lt;&gt;"",ISNUMBER(L215),L215&gt;0,NOT(ISNA(L215))),VLOOKUP(L215,'ESO dumped WayshrineInfo'!$K$3:$L$9996,2,FALSE),"")
),"")</f>
        <v>117</v>
      </c>
      <c r="AA215" t="str">
        <f>IF(AND(Z215&lt;&gt;"",ISNUMBER(Z215),NOT(ISNA(Z215))),VLOOKUP(Z215,'ESO zone constants'!$A$5:$D$10001,4,FALSE),"")</f>
        <v>Shadowfen</v>
      </c>
      <c r="AB215" s="33" t="s">
        <v>3332</v>
      </c>
      <c r="AC215" s="39"/>
      <c r="AD215" s="39"/>
      <c r="AE215" s="39"/>
      <c r="AF215" s="3">
        <f>IF(AND(G215&lt;&gt;"LIBSETS_SETTYPE_BATTLEGROUND",G215&lt;&gt;"LIBSETS_SETTYPE_SPECIAL"),
IF(AND(AE215&lt;&gt;"",ISNUMBER(AE215),NOT(ISNA(AE215))),AE215,
   IF(AND(M215&lt;&gt;"",ISNUMBER(M215),M215&gt;0,NOT(ISNA(M215))),VLOOKUP(M215,'ESO dumped WayshrineInfo'!$K$3:$L$9996,2,FALSE),"")
),"")</f>
        <v>117</v>
      </c>
      <c r="AG215" t="str">
        <f>IF(AND(AF215&lt;&gt;"",ISNUMBER(AF215),NOT(ISNA(AF215))),VLOOKUP(AF215,'ESO zone constants'!$A$5:$D$10001,4,FALSE),"")</f>
        <v>Shadowfen</v>
      </c>
      <c r="AH215" s="42"/>
      <c r="AI215" s="39"/>
      <c r="AJ215" s="39"/>
      <c r="AK215" s="3" t="str">
        <f>IF(AND(G215&lt;&gt;"LIBSETS_SETTYPE_BATTLEGROUND",G215&lt;&gt;"LIBSETS_SETTYPE_SPECIAL"),IF(AL215&lt;&gt;"",VLOOKUP(AL215,'ESO zone constants'!$D$5:$H$4955,5,FALSE),""),"")</f>
        <v/>
      </c>
      <c r="AN215" s="39"/>
      <c r="AO215" s="39"/>
      <c r="AP215" s="3" t="str">
        <f>IF(AND(G215&lt;&gt;"LIBSETS_SETTYPE_BATTLEGROUND",G215&lt;&gt;"LIBSETS_SETTYPE_SPECIAL"),IF(AQ215&lt;&gt;"",VLOOKUP(AQ215,'ESO zone constants'!$D$5:$H$4955,5,FALSE),""),"")</f>
        <v/>
      </c>
      <c r="AS215" s="39"/>
      <c r="AT215" s="39"/>
      <c r="AU215" s="3" t="str">
        <f>IF(AND(G215&lt;&gt;"LIBSETS_SETTYPE_BATTLEGROUND",G215&lt;&gt;"LIBSETS_SETTYPE_SPECIAL"),IF(AV215&lt;&gt;"",VLOOKUP(AV215,'ESO zone constants'!$D$5:$H$4955,5,FALSE),""),"")</f>
        <v/>
      </c>
      <c r="AX215" s="39"/>
      <c r="AY215" s="39"/>
      <c r="AZ215" s="79" t="s">
        <v>2658</v>
      </c>
      <c r="BA215" s="79"/>
      <c r="BB215" s="79"/>
      <c r="BC215" s="79"/>
      <c r="BD215" s="21" t="str">
        <f t="shared" si="24"/>
        <v>[259] = {wayshrines={260,260,260,}, dlcId=DLC_SHADOWS_OF_THE_HIST</v>
      </c>
      <c r="BE215" s="21" t="str">
        <f t="shared" si="25"/>
        <v>, zoneIds={843,117,117}, veteran=false</v>
      </c>
      <c r="BF215" s="21" t="str">
        <f t="shared" si="23"/>
        <v>, setType=LIBSETS_SETTYPE_DUNGEON</v>
      </c>
      <c r="BG215" s="21" t="str">
        <f t="shared" si="26"/>
        <v>, dropMechanic={LIBSETS_DROP_MECHANIC_GROUP_DUNGEON_BOSS,LIBSETS_DROP_MECHANIC_GROUP_DUNGEON_BOSS}</v>
      </c>
      <c r="BH215" s="21" t="str">
        <f t="shared" si="27"/>
        <v>}, --Heem-Jas\' Retribution / Heem-Jas' Vergeltung   [Ruins of Mazzatun, Shadowfen, Shadowfen]</v>
      </c>
    </row>
    <row r="216" spans="1:60" x14ac:dyDescent="0.25">
      <c r="A216" s="12">
        <v>260</v>
      </c>
      <c r="B216" t="s">
        <v>1065</v>
      </c>
      <c r="C216" t="s">
        <v>1066</v>
      </c>
      <c r="D216" s="3">
        <f t="shared" si="22"/>
        <v>260</v>
      </c>
      <c r="G216" s="8" t="s">
        <v>1475</v>
      </c>
      <c r="I216" t="s">
        <v>91</v>
      </c>
      <c r="J216" t="s">
        <v>91</v>
      </c>
      <c r="K216">
        <v>260</v>
      </c>
      <c r="L216">
        <v>260</v>
      </c>
      <c r="M216">
        <v>260</v>
      </c>
      <c r="O216" s="62" t="s">
        <v>53</v>
      </c>
      <c r="Q216" s="3">
        <f>IF(AND(P216&lt;&gt;"",ISNUMBER(P216),NOT(ISNA(P216))),P216,IF(R216&lt;&gt;"",VLOOKUP(R216,'ESO zone constants'!$D$5:$H$10003,5,FALSE),""))</f>
        <v>843</v>
      </c>
      <c r="R216" t="str">
        <f>IF(AND(O216&lt;&gt;"",NOT(ISERROR(O216))),O216,
IF(AND(P216&lt;&gt;"",ISNUMBER(P216),P216&gt;0,NOT(ISNA(P216))),VLOOKUP(P216,'ESO zone constants'!$A$5:$D$10001,4,FALSE),
IF(AND(K216&lt;&gt;"",K216&gt;0,NOT(ISERROR(K216))),VLOOKUP(K216,'ESO dumped WayshrineInfo'!$K$3:$N$9996,4,FALSE),"")))</f>
        <v>Ruins of Mazzatun</v>
      </c>
      <c r="T216" s="19" t="str">
        <f>IF(AND(S216&lt;&gt;"",NOT(ISERROR(S216))),S216,IF(Q216&lt;&gt;"",IF(NOT(ISERROR(VLOOKUP(Q216,'ESO Dungeon constants'!$D$3:$H$9999,5,FALSE))),VLOOKUP(Q216,'ESO Dungeon constants'!$D$3:$I$9999,6,FALSE),VLOOKUP(Q216,'ESO zone constants'!$H$3:$K$9989,4,FALSE)),""))</f>
        <v>DLC_SHADOWS_OF_THE_HIST</v>
      </c>
      <c r="U216" s="3" t="str">
        <f>IF(T216&lt;&gt;"",VLOOKUP(T216,'LibSets constants'!$B$4:$C$1012,2,FALSE),"")</f>
        <v>Shadows of the Hist</v>
      </c>
      <c r="V216" s="33" t="s">
        <v>3332</v>
      </c>
      <c r="Y216" s="62"/>
      <c r="Z216" s="3">
        <f>IF(AND(G216&lt;&gt;"LIBSETS_SETTYPE_BATTLEGROUND",G216&lt;&gt;"LIBSETS_SETTYPE_SPECIAL"),
IF(AND(Y216&lt;&gt;"",ISNUMBER(Y216),NOT(ISNA(Y216))),Y216,
   IF(AND(L216&lt;&gt;"",ISNUMBER(L216),L216&gt;0,NOT(ISNA(L216))),VLOOKUP(L216,'ESO dumped WayshrineInfo'!$K$3:$L$9996,2,FALSE),"")
),"")</f>
        <v>117</v>
      </c>
      <c r="AA216" t="str">
        <f>IF(AND(Z216&lt;&gt;"",ISNUMBER(Z216),NOT(ISNA(Z216))),VLOOKUP(Z216,'ESO zone constants'!$A$5:$D$10001,4,FALSE),"")</f>
        <v>Shadowfen</v>
      </c>
      <c r="AB216" s="33" t="s">
        <v>3332</v>
      </c>
      <c r="AC216" s="39"/>
      <c r="AD216" s="39"/>
      <c r="AE216" s="39"/>
      <c r="AF216" s="3">
        <f>IF(AND(G216&lt;&gt;"LIBSETS_SETTYPE_BATTLEGROUND",G216&lt;&gt;"LIBSETS_SETTYPE_SPECIAL"),
IF(AND(AE216&lt;&gt;"",ISNUMBER(AE216),NOT(ISNA(AE216))),AE216,
   IF(AND(M216&lt;&gt;"",ISNUMBER(M216),M216&gt;0,NOT(ISNA(M216))),VLOOKUP(M216,'ESO dumped WayshrineInfo'!$K$3:$L$9996,2,FALSE),"")
),"")</f>
        <v>117</v>
      </c>
      <c r="AG216" t="str">
        <f>IF(AND(AF216&lt;&gt;"",ISNUMBER(AF216),NOT(ISNA(AF216))),VLOOKUP(AF216,'ESO zone constants'!$A$5:$D$10001,4,FALSE),"")</f>
        <v>Shadowfen</v>
      </c>
      <c r="AH216" s="42"/>
      <c r="AI216" s="39"/>
      <c r="AJ216" s="39"/>
      <c r="AK216" s="3" t="str">
        <f>IF(AND(G216&lt;&gt;"LIBSETS_SETTYPE_BATTLEGROUND",G216&lt;&gt;"LIBSETS_SETTYPE_SPECIAL"),IF(AL216&lt;&gt;"",VLOOKUP(AL216,'ESO zone constants'!$D$5:$H$4955,5,FALSE),""),"")</f>
        <v/>
      </c>
      <c r="AN216" s="39"/>
      <c r="AO216" s="39"/>
      <c r="AP216" s="3" t="str">
        <f>IF(AND(G216&lt;&gt;"LIBSETS_SETTYPE_BATTLEGROUND",G216&lt;&gt;"LIBSETS_SETTYPE_SPECIAL"),IF(AQ216&lt;&gt;"",VLOOKUP(AQ216,'ESO zone constants'!$D$5:$H$4955,5,FALSE),""),"")</f>
        <v/>
      </c>
      <c r="AS216" s="39"/>
      <c r="AT216" s="39"/>
      <c r="AU216" s="3" t="str">
        <f>IF(AND(G216&lt;&gt;"LIBSETS_SETTYPE_BATTLEGROUND",G216&lt;&gt;"LIBSETS_SETTYPE_SPECIAL"),IF(AV216&lt;&gt;"",VLOOKUP(AV216,'ESO zone constants'!$D$5:$H$4955,5,FALSE),""),"")</f>
        <v/>
      </c>
      <c r="AX216" s="39"/>
      <c r="AY216" s="39"/>
      <c r="AZ216" s="79" t="s">
        <v>2658</v>
      </c>
      <c r="BA216" s="79"/>
      <c r="BB216" s="79"/>
      <c r="BC216" s="79"/>
      <c r="BD216" s="21" t="str">
        <f t="shared" si="24"/>
        <v>[260] = {wayshrines={260,260,260,}, dlcId=DLC_SHADOWS_OF_THE_HIST</v>
      </c>
      <c r="BE216" s="21" t="str">
        <f t="shared" si="25"/>
        <v>, zoneIds={843,117,117}, veteran=false</v>
      </c>
      <c r="BF216" s="21" t="str">
        <f t="shared" si="23"/>
        <v>, setType=LIBSETS_SETTYPE_DUNGEON</v>
      </c>
      <c r="BG216" s="21" t="str">
        <f t="shared" si="26"/>
        <v>, dropMechanic={LIBSETS_DROP_MECHANIC_GROUP_DUNGEON_BOSS,LIBSETS_DROP_MECHANIC_GROUP_DUNGEON_BOSS}</v>
      </c>
      <c r="BH216" s="21" t="str">
        <f t="shared" si="27"/>
        <v>}, --Aspect of Mazzatun / Aspekt von Mazzatun   [Ruins of Mazzatun, Shadowfen, Shadowfen]</v>
      </c>
    </row>
    <row r="217" spans="1:60" x14ac:dyDescent="0.25">
      <c r="A217" s="12">
        <v>261</v>
      </c>
      <c r="B217" t="s">
        <v>1067</v>
      </c>
      <c r="C217" t="s">
        <v>1068</v>
      </c>
      <c r="D217" s="3">
        <f t="shared" si="22"/>
        <v>261</v>
      </c>
      <c r="G217" s="8" t="s">
        <v>1475</v>
      </c>
      <c r="I217" t="s">
        <v>91</v>
      </c>
      <c r="J217" t="s">
        <v>91</v>
      </c>
      <c r="K217">
        <v>261</v>
      </c>
      <c r="L217">
        <v>261</v>
      </c>
      <c r="M217">
        <v>261</v>
      </c>
      <c r="O217" s="62" t="s">
        <v>72</v>
      </c>
      <c r="Q217" s="3">
        <f>IF(AND(P217&lt;&gt;"",ISNUMBER(P217),NOT(ISNA(P217))),P217,IF(R217&lt;&gt;"",VLOOKUP(R217,'ESO zone constants'!$D$5:$H$10003,5,FALSE),""))</f>
        <v>848</v>
      </c>
      <c r="R217" t="str">
        <f>IF(AND(O217&lt;&gt;"",NOT(ISERROR(O217))),O217,
IF(AND(P217&lt;&gt;"",ISNUMBER(P217),P217&gt;0,NOT(ISNA(P217))),VLOOKUP(P217,'ESO zone constants'!$A$5:$D$10001,4,FALSE),
IF(AND(K217&lt;&gt;"",K217&gt;0,NOT(ISERROR(K217))),VLOOKUP(K217,'ESO dumped WayshrineInfo'!$K$3:$N$9996,4,FALSE),"")))</f>
        <v>Cradle of Shadows</v>
      </c>
      <c r="T217" s="19" t="str">
        <f>IF(AND(S217&lt;&gt;"",NOT(ISERROR(S217))),S217,IF(Q217&lt;&gt;"",IF(NOT(ISERROR(VLOOKUP(Q217,'ESO Dungeon constants'!$D$3:$H$9999,5,FALSE))),VLOOKUP(Q217,'ESO Dungeon constants'!$D$3:$I$9999,6,FALSE),VLOOKUP(Q217,'ESO zone constants'!$H$3:$K$9989,4,FALSE)),""))</f>
        <v>DLC_SHADOWS_OF_THE_HIST</v>
      </c>
      <c r="U217" s="3" t="str">
        <f>IF(T217&lt;&gt;"",VLOOKUP(T217,'LibSets constants'!$B$4:$C$1012,2,FALSE),"")</f>
        <v>Shadows of the Hist</v>
      </c>
      <c r="V217" s="33" t="s">
        <v>3332</v>
      </c>
      <c r="Y217" s="62"/>
      <c r="Z217" s="3">
        <f>IF(AND(G217&lt;&gt;"LIBSETS_SETTYPE_BATTLEGROUND",G217&lt;&gt;"LIBSETS_SETTYPE_SPECIAL"),
IF(AND(Y217&lt;&gt;"",ISNUMBER(Y217),NOT(ISNA(Y217))),Y217,
   IF(AND(L217&lt;&gt;"",ISNUMBER(L217),L217&gt;0,NOT(ISNA(L217))),VLOOKUP(L217,'ESO dumped WayshrineInfo'!$K$3:$L$9996,2,FALSE),"")
),"")</f>
        <v>117</v>
      </c>
      <c r="AA217" t="str">
        <f>IF(AND(Z217&lt;&gt;"",ISNUMBER(Z217),NOT(ISNA(Z217))),VLOOKUP(Z217,'ESO zone constants'!$A$5:$D$10001,4,FALSE),"")</f>
        <v>Shadowfen</v>
      </c>
      <c r="AB217" s="33" t="s">
        <v>3332</v>
      </c>
      <c r="AC217" s="39"/>
      <c r="AD217" s="39"/>
      <c r="AE217" s="39"/>
      <c r="AF217" s="3">
        <f>IF(AND(G217&lt;&gt;"LIBSETS_SETTYPE_BATTLEGROUND",G217&lt;&gt;"LIBSETS_SETTYPE_SPECIAL"),
IF(AND(AE217&lt;&gt;"",ISNUMBER(AE217),NOT(ISNA(AE217))),AE217,
   IF(AND(M217&lt;&gt;"",ISNUMBER(M217),M217&gt;0,NOT(ISNA(M217))),VLOOKUP(M217,'ESO dumped WayshrineInfo'!$K$3:$L$9996,2,FALSE),"")
),"")</f>
        <v>117</v>
      </c>
      <c r="AG217" t="str">
        <f>IF(AND(AF217&lt;&gt;"",ISNUMBER(AF217),NOT(ISNA(AF217))),VLOOKUP(AF217,'ESO zone constants'!$A$5:$D$10001,4,FALSE),"")</f>
        <v>Shadowfen</v>
      </c>
      <c r="AH217" s="42"/>
      <c r="AI217" s="39"/>
      <c r="AJ217" s="39"/>
      <c r="AK217" s="3" t="str">
        <f>IF(AND(G217&lt;&gt;"LIBSETS_SETTYPE_BATTLEGROUND",G217&lt;&gt;"LIBSETS_SETTYPE_SPECIAL"),IF(AL217&lt;&gt;"",VLOOKUP(AL217,'ESO zone constants'!$D$5:$H$4955,5,FALSE),""),"")</f>
        <v/>
      </c>
      <c r="AN217" s="39"/>
      <c r="AO217" s="39"/>
      <c r="AP217" s="3" t="str">
        <f>IF(AND(G217&lt;&gt;"LIBSETS_SETTYPE_BATTLEGROUND",G217&lt;&gt;"LIBSETS_SETTYPE_SPECIAL"),IF(AQ217&lt;&gt;"",VLOOKUP(AQ217,'ESO zone constants'!$D$5:$H$4955,5,FALSE),""),"")</f>
        <v/>
      </c>
      <c r="AS217" s="39"/>
      <c r="AT217" s="39"/>
      <c r="AU217" s="3" t="str">
        <f>IF(AND(G217&lt;&gt;"LIBSETS_SETTYPE_BATTLEGROUND",G217&lt;&gt;"LIBSETS_SETTYPE_SPECIAL"),IF(AV217&lt;&gt;"",VLOOKUP(AV217,'ESO zone constants'!$D$5:$H$4955,5,FALSE),""),"")</f>
        <v/>
      </c>
      <c r="AX217" s="39"/>
      <c r="AY217" s="39"/>
      <c r="AZ217" s="79" t="s">
        <v>2658</v>
      </c>
      <c r="BA217" s="79"/>
      <c r="BB217" s="79"/>
      <c r="BC217" s="79"/>
      <c r="BD217" s="21" t="str">
        <f t="shared" si="24"/>
        <v>[261] = {wayshrines={261,261,261,}, dlcId=DLC_SHADOWS_OF_THE_HIST</v>
      </c>
      <c r="BE217" s="21" t="str">
        <f t="shared" si="25"/>
        <v>, zoneIds={848,117,117}, veteran=false</v>
      </c>
      <c r="BF217" s="21" t="str">
        <f t="shared" si="23"/>
        <v>, setType=LIBSETS_SETTYPE_DUNGEON</v>
      </c>
      <c r="BG217" s="21" t="str">
        <f t="shared" si="26"/>
        <v>, dropMechanic={LIBSETS_DROP_MECHANIC_GROUP_DUNGEON_BOSS,LIBSETS_DROP_MECHANIC_GROUP_DUNGEON_BOSS}</v>
      </c>
      <c r="BH217" s="21" t="str">
        <f t="shared" si="27"/>
        <v>}, --Gossamer / Gespinst   [Cradle of Shadows, Shadowfen, Shadowfen]</v>
      </c>
    </row>
    <row r="218" spans="1:60" x14ac:dyDescent="0.25">
      <c r="A218" s="12">
        <v>262</v>
      </c>
      <c r="B218" t="s">
        <v>1069</v>
      </c>
      <c r="C218" t="s">
        <v>1070</v>
      </c>
      <c r="D218" s="3">
        <f t="shared" si="22"/>
        <v>262</v>
      </c>
      <c r="G218" s="8" t="s">
        <v>1475</v>
      </c>
      <c r="I218" t="s">
        <v>91</v>
      </c>
      <c r="J218" t="s">
        <v>91</v>
      </c>
      <c r="K218">
        <v>261</v>
      </c>
      <c r="L218">
        <v>261</v>
      </c>
      <c r="M218">
        <v>261</v>
      </c>
      <c r="O218" s="62" t="s">
        <v>72</v>
      </c>
      <c r="Q218" s="3">
        <f>IF(AND(P218&lt;&gt;"",ISNUMBER(P218),NOT(ISNA(P218))),P218,IF(R218&lt;&gt;"",VLOOKUP(R218,'ESO zone constants'!$D$5:$H$10003,5,FALSE),""))</f>
        <v>848</v>
      </c>
      <c r="R218" t="str">
        <f>IF(AND(O218&lt;&gt;"",NOT(ISERROR(O218))),O218,
IF(AND(P218&lt;&gt;"",ISNUMBER(P218),P218&gt;0,NOT(ISNA(P218))),VLOOKUP(P218,'ESO zone constants'!$A$5:$D$10001,4,FALSE),
IF(AND(K218&lt;&gt;"",K218&gt;0,NOT(ISERROR(K218))),VLOOKUP(K218,'ESO dumped WayshrineInfo'!$K$3:$N$9996,4,FALSE),"")))</f>
        <v>Cradle of Shadows</v>
      </c>
      <c r="T218" s="19" t="str">
        <f>IF(AND(S218&lt;&gt;"",NOT(ISERROR(S218))),S218,IF(Q218&lt;&gt;"",IF(NOT(ISERROR(VLOOKUP(Q218,'ESO Dungeon constants'!$D$3:$H$9999,5,FALSE))),VLOOKUP(Q218,'ESO Dungeon constants'!$D$3:$I$9999,6,FALSE),VLOOKUP(Q218,'ESO zone constants'!$H$3:$K$9989,4,FALSE)),""))</f>
        <v>DLC_SHADOWS_OF_THE_HIST</v>
      </c>
      <c r="U218" s="3" t="str">
        <f>IF(T218&lt;&gt;"",VLOOKUP(T218,'LibSets constants'!$B$4:$C$1012,2,FALSE),"")</f>
        <v>Shadows of the Hist</v>
      </c>
      <c r="V218" s="33" t="s">
        <v>3332</v>
      </c>
      <c r="Y218" s="62"/>
      <c r="Z218" s="3">
        <f>IF(AND(G218&lt;&gt;"LIBSETS_SETTYPE_BATTLEGROUND",G218&lt;&gt;"LIBSETS_SETTYPE_SPECIAL"),
IF(AND(Y218&lt;&gt;"",ISNUMBER(Y218),NOT(ISNA(Y218))),Y218,
   IF(AND(L218&lt;&gt;"",ISNUMBER(L218),L218&gt;0,NOT(ISNA(L218))),VLOOKUP(L218,'ESO dumped WayshrineInfo'!$K$3:$L$9996,2,FALSE),"")
),"")</f>
        <v>117</v>
      </c>
      <c r="AA218" t="str">
        <f>IF(AND(Z218&lt;&gt;"",ISNUMBER(Z218),NOT(ISNA(Z218))),VLOOKUP(Z218,'ESO zone constants'!$A$5:$D$10001,4,FALSE),"")</f>
        <v>Shadowfen</v>
      </c>
      <c r="AB218" s="33" t="s">
        <v>3332</v>
      </c>
      <c r="AC218" s="39"/>
      <c r="AD218" s="39"/>
      <c r="AE218" s="39"/>
      <c r="AF218" s="3">
        <f>IF(AND(G218&lt;&gt;"LIBSETS_SETTYPE_BATTLEGROUND",G218&lt;&gt;"LIBSETS_SETTYPE_SPECIAL"),
IF(AND(AE218&lt;&gt;"",ISNUMBER(AE218),NOT(ISNA(AE218))),AE218,
   IF(AND(M218&lt;&gt;"",ISNUMBER(M218),M218&gt;0,NOT(ISNA(M218))),VLOOKUP(M218,'ESO dumped WayshrineInfo'!$K$3:$L$9996,2,FALSE),"")
),"")</f>
        <v>117</v>
      </c>
      <c r="AG218" t="str">
        <f>IF(AND(AF218&lt;&gt;"",ISNUMBER(AF218),NOT(ISNA(AF218))),VLOOKUP(AF218,'ESO zone constants'!$A$5:$D$10001,4,FALSE),"")</f>
        <v>Shadowfen</v>
      </c>
      <c r="AH218" s="42"/>
      <c r="AI218" s="39"/>
      <c r="AJ218" s="39"/>
      <c r="AK218" s="3" t="str">
        <f>IF(AND(G218&lt;&gt;"LIBSETS_SETTYPE_BATTLEGROUND",G218&lt;&gt;"LIBSETS_SETTYPE_SPECIAL"),IF(AL218&lt;&gt;"",VLOOKUP(AL218,'ESO zone constants'!$D$5:$H$4955,5,FALSE),""),"")</f>
        <v/>
      </c>
      <c r="AN218" s="39"/>
      <c r="AO218" s="39"/>
      <c r="AP218" s="3" t="str">
        <f>IF(AND(G218&lt;&gt;"LIBSETS_SETTYPE_BATTLEGROUND",G218&lt;&gt;"LIBSETS_SETTYPE_SPECIAL"),IF(AQ218&lt;&gt;"",VLOOKUP(AQ218,'ESO zone constants'!$D$5:$H$4955,5,FALSE),""),"")</f>
        <v/>
      </c>
      <c r="AS218" s="39"/>
      <c r="AT218" s="39"/>
      <c r="AU218" s="3" t="str">
        <f>IF(AND(G218&lt;&gt;"LIBSETS_SETTYPE_BATTLEGROUND",G218&lt;&gt;"LIBSETS_SETTYPE_SPECIAL"),IF(AV218&lt;&gt;"",VLOOKUP(AV218,'ESO zone constants'!$D$5:$H$4955,5,FALSE),""),"")</f>
        <v/>
      </c>
      <c r="AX218" s="39"/>
      <c r="AY218" s="39"/>
      <c r="AZ218" s="79" t="s">
        <v>2658</v>
      </c>
      <c r="BA218" s="79"/>
      <c r="BB218" s="79"/>
      <c r="BC218" s="79"/>
      <c r="BD218" s="21" t="str">
        <f t="shared" si="24"/>
        <v>[262] = {wayshrines={261,261,261,}, dlcId=DLC_SHADOWS_OF_THE_HIST</v>
      </c>
      <c r="BE218" s="21" t="str">
        <f t="shared" si="25"/>
        <v>, zoneIds={848,117,117}, veteran=false</v>
      </c>
      <c r="BF218" s="21" t="str">
        <f t="shared" si="23"/>
        <v>, setType=LIBSETS_SETTYPE_DUNGEON</v>
      </c>
      <c r="BG218" s="21" t="str">
        <f t="shared" si="26"/>
        <v>, dropMechanic={LIBSETS_DROP_MECHANIC_GROUP_DUNGEON_BOSS,LIBSETS_DROP_MECHANIC_GROUP_DUNGEON_BOSS}</v>
      </c>
      <c r="BH218" s="21" t="str">
        <f t="shared" si="27"/>
        <v>}, --Widowmaker / Witwenmacher   [Cradle of Shadows, Shadowfen, Shadowfen]</v>
      </c>
    </row>
    <row r="219" spans="1:60" s="28" customFormat="1" x14ac:dyDescent="0.25">
      <c r="A219" s="12">
        <v>263</v>
      </c>
      <c r="B219" t="s">
        <v>1071</v>
      </c>
      <c r="C219" t="s">
        <v>1072</v>
      </c>
      <c r="D219" s="3">
        <f t="shared" si="22"/>
        <v>263</v>
      </c>
      <c r="E219"/>
      <c r="F219"/>
      <c r="G219" s="8" t="s">
        <v>1475</v>
      </c>
      <c r="H219"/>
      <c r="I219" t="s">
        <v>91</v>
      </c>
      <c r="J219" t="s">
        <v>91</v>
      </c>
      <c r="K219">
        <v>261</v>
      </c>
      <c r="L219">
        <v>261</v>
      </c>
      <c r="M219">
        <v>261</v>
      </c>
      <c r="N219"/>
      <c r="O219" s="62" t="s">
        <v>72</v>
      </c>
      <c r="P219" s="62"/>
      <c r="Q219" s="3">
        <f>IF(AND(P219&lt;&gt;"",ISNUMBER(P219),NOT(ISNA(P219))),P219,IF(R219&lt;&gt;"",VLOOKUP(R219,'ESO zone constants'!$D$5:$H$10003,5,FALSE),""))</f>
        <v>848</v>
      </c>
      <c r="R219" t="str">
        <f>IF(AND(O219&lt;&gt;"",NOT(ISERROR(O219))),O219,
IF(AND(P219&lt;&gt;"",ISNUMBER(P219),P219&gt;0,NOT(ISNA(P219))),VLOOKUP(P219,'ESO zone constants'!$A$5:$D$10001,4,FALSE),
IF(AND(K219&lt;&gt;"",K219&gt;0,NOT(ISERROR(K219))),VLOOKUP(K219,'ESO dumped WayshrineInfo'!$K$3:$N$9996,4,FALSE),"")))</f>
        <v>Cradle of Shadows</v>
      </c>
      <c r="S219" s="62"/>
      <c r="T219" s="19" t="str">
        <f>IF(AND(S219&lt;&gt;"",NOT(ISERROR(S219))),S219,IF(Q219&lt;&gt;"",IF(NOT(ISERROR(VLOOKUP(Q219,'ESO Dungeon constants'!$D$3:$H$9999,5,FALSE))),VLOOKUP(Q219,'ESO Dungeon constants'!$D$3:$I$9999,6,FALSE),VLOOKUP(Q219,'ESO zone constants'!$H$3:$K$9989,4,FALSE)),""))</f>
        <v>DLC_SHADOWS_OF_THE_HIST</v>
      </c>
      <c r="U219" s="3" t="str">
        <f>IF(T219&lt;&gt;"",VLOOKUP(T219,'LibSets constants'!$B$4:$C$1012,2,FALSE),"")</f>
        <v>Shadows of the Hist</v>
      </c>
      <c r="V219" s="33" t="s">
        <v>3332</v>
      </c>
      <c r="W219" s="3"/>
      <c r="X219" s="3"/>
      <c r="Y219" s="62"/>
      <c r="Z219" s="3">
        <f>IF(AND(G219&lt;&gt;"LIBSETS_SETTYPE_BATTLEGROUND",G219&lt;&gt;"LIBSETS_SETTYPE_SPECIAL"),
IF(AND(Y219&lt;&gt;"",ISNUMBER(Y219),NOT(ISNA(Y219))),Y219,
   IF(AND(L219&lt;&gt;"",ISNUMBER(L219),L219&gt;0,NOT(ISNA(L219))),VLOOKUP(L219,'ESO dumped WayshrineInfo'!$K$3:$L$9996,2,FALSE),"")
),"")</f>
        <v>117</v>
      </c>
      <c r="AA219" t="str">
        <f>IF(AND(Z219&lt;&gt;"",ISNUMBER(Z219),NOT(ISNA(Z219))),VLOOKUP(Z219,'ESO zone constants'!$A$5:$D$10001,4,FALSE),"")</f>
        <v>Shadowfen</v>
      </c>
      <c r="AB219" s="33" t="s">
        <v>3332</v>
      </c>
      <c r="AC219" s="41"/>
      <c r="AD219" s="41"/>
      <c r="AE219" s="41"/>
      <c r="AF219" s="3">
        <f>IF(AND(G219&lt;&gt;"LIBSETS_SETTYPE_BATTLEGROUND",G219&lt;&gt;"LIBSETS_SETTYPE_SPECIAL"),
IF(AND(AE219&lt;&gt;"",ISNUMBER(AE219),NOT(ISNA(AE219))),AE219,
   IF(AND(M219&lt;&gt;"",ISNUMBER(M219),M219&gt;0,NOT(ISNA(M219))),VLOOKUP(M219,'ESO dumped WayshrineInfo'!$K$3:$L$9996,2,FALSE),"")
),"")</f>
        <v>117</v>
      </c>
      <c r="AG219" t="str">
        <f>IF(AND(AF219&lt;&gt;"",ISNUMBER(AF219),NOT(ISNA(AF219))),VLOOKUP(AF219,'ESO zone constants'!$A$5:$D$10001,4,FALSE),"")</f>
        <v>Shadowfen</v>
      </c>
      <c r="AH219" s="42"/>
      <c r="AI219" s="41"/>
      <c r="AJ219" s="41"/>
      <c r="AK219" s="3" t="str">
        <f>IF(AND(G219&lt;&gt;"LIBSETS_SETTYPE_BATTLEGROUND",G219&lt;&gt;"LIBSETS_SETTYPE_SPECIAL"),IF(AL219&lt;&gt;"",VLOOKUP(AL219,'ESO zone constants'!$D$5:$H$4955,5,FALSE),""),"")</f>
        <v/>
      </c>
      <c r="AL219"/>
      <c r="AM219" s="33"/>
      <c r="AN219" s="41"/>
      <c r="AO219" s="41"/>
      <c r="AP219" s="3" t="str">
        <f>IF(AND(G219&lt;&gt;"LIBSETS_SETTYPE_BATTLEGROUND",G219&lt;&gt;"LIBSETS_SETTYPE_SPECIAL"),IF(AQ219&lt;&gt;"",VLOOKUP(AQ219,'ESO zone constants'!$D$5:$H$4955,5,FALSE),""),"")</f>
        <v/>
      </c>
      <c r="AQ219"/>
      <c r="AR219" s="33"/>
      <c r="AS219" s="41"/>
      <c r="AT219" s="41"/>
      <c r="AU219" s="3" t="str">
        <f>IF(AND(G219&lt;&gt;"LIBSETS_SETTYPE_BATTLEGROUND",G219&lt;&gt;"LIBSETS_SETTYPE_SPECIAL"),IF(AV219&lt;&gt;"",VLOOKUP(AV219,'ESO zone constants'!$D$5:$H$4955,5,FALSE),""),"")</f>
        <v/>
      </c>
      <c r="AV219"/>
      <c r="AW219" s="33"/>
      <c r="AX219" s="41"/>
      <c r="AY219" s="41"/>
      <c r="AZ219" s="79" t="s">
        <v>2658</v>
      </c>
      <c r="BA219" s="79"/>
      <c r="BB219" s="79"/>
      <c r="BC219" s="79"/>
      <c r="BD219" s="21" t="str">
        <f t="shared" si="24"/>
        <v>[263] = {wayshrines={261,261,261,}, dlcId=DLC_SHADOWS_OF_THE_HIST</v>
      </c>
      <c r="BE219" s="21" t="str">
        <f t="shared" si="25"/>
        <v>, zoneIds={848,117,117}, veteran=false</v>
      </c>
      <c r="BF219" s="21" t="str">
        <f t="shared" si="23"/>
        <v>, setType=LIBSETS_SETTYPE_DUNGEON</v>
      </c>
      <c r="BG219" s="21" t="str">
        <f t="shared" si="26"/>
        <v>, dropMechanic={LIBSETS_DROP_MECHANIC_GROUP_DUNGEON_BOSS,LIBSETS_DROP_MECHANIC_GROUP_DUNGEON_BOSS}</v>
      </c>
      <c r="BH219" s="21" t="str">
        <f t="shared" si="27"/>
        <v>}, --Hand of Mephala / Hand von Mephala   [Cradle of Shadows, Shadowfen, Shadowfen]</v>
      </c>
    </row>
    <row r="220" spans="1:60" s="14" customFormat="1" x14ac:dyDescent="0.25">
      <c r="A220" s="16">
        <v>264</v>
      </c>
      <c r="B220" s="14" t="s">
        <v>1073</v>
      </c>
      <c r="C220" t="s">
        <v>1074</v>
      </c>
      <c r="D220" s="25">
        <f t="shared" si="22"/>
        <v>264</v>
      </c>
      <c r="E220" s="14" t="s">
        <v>1465</v>
      </c>
      <c r="F220" s="14" t="s">
        <v>1462</v>
      </c>
      <c r="G220" s="27" t="s">
        <v>1477</v>
      </c>
      <c r="I220" s="14" t="s">
        <v>1464</v>
      </c>
      <c r="J220" s="14" t="s">
        <v>91</v>
      </c>
      <c r="K220" s="14">
        <v>-1</v>
      </c>
      <c r="L220" s="14">
        <v>-1</v>
      </c>
      <c r="M220" s="14">
        <v>-1</v>
      </c>
      <c r="O220" s="62"/>
      <c r="P220" s="62"/>
      <c r="Q220" s="3" t="str">
        <f>IF(AND(P220&lt;&gt;"",ISNUMBER(P220),NOT(ISNA(P220))),P220,IF(R220&lt;&gt;"",VLOOKUP(R220,'ESO zone constants'!$D$5:$H$10003,5,FALSE),""))</f>
        <v/>
      </c>
      <c r="R220" t="str">
        <f>IF(AND(O220&lt;&gt;"",NOT(ISERROR(O220))),O220,
IF(AND(P220&lt;&gt;"",ISNUMBER(P220),P220&gt;0,NOT(ISNA(P220))),VLOOKUP(P220,'ESO zone constants'!$A$5:$D$10001,4,FALSE),
IF(AND(K220&lt;&gt;"",K220&gt;0,NOT(ISERROR(K220))),VLOOKUP(K220,'ESO dumped WayshrineInfo'!$K$3:$N$9996,4,FALSE),"")))</f>
        <v/>
      </c>
      <c r="S220" s="62"/>
      <c r="T220" s="19" t="str">
        <f>IF(AND(S220&lt;&gt;"",NOT(ISERROR(S220))),S220,IF(Q220&lt;&gt;"",IF(NOT(ISERROR(VLOOKUP(Q220,'ESO Dungeon constants'!$D$3:$H$9999,5,FALSE))),VLOOKUP(Q220,'ESO Dungeon constants'!$D$3:$I$9999,6,FALSE),VLOOKUP(Q220,'ESO zone constants'!$H$3:$K$9989,4,FALSE)),""))</f>
        <v/>
      </c>
      <c r="U220" s="3" t="str">
        <f>IF(T220&lt;&gt;"",VLOOKUP(T220,'LibSets constants'!$B$4:$C$1012,2,FALSE),"")</f>
        <v/>
      </c>
      <c r="V220" s="33"/>
      <c r="W220" s="3"/>
      <c r="X220" s="3"/>
      <c r="Y220" s="62">
        <v>643</v>
      </c>
      <c r="Z220" s="3">
        <f>IF(AND(G220&lt;&gt;"LIBSETS_SETTYPE_BATTLEGROUND",G220&lt;&gt;"LIBSETS_SETTYPE_SPECIAL"),
IF(AND(Y220&lt;&gt;"",ISNUMBER(Y220),NOT(ISNA(Y220))),Y220,
   IF(AND(L220&lt;&gt;"",ISNUMBER(L220),L220&gt;0,NOT(ISNA(L220))),VLOOKUP(L220,'ESO dumped WayshrineInfo'!$K$3:$L$9996,2,FALSE),"")
),"")</f>
        <v>643</v>
      </c>
      <c r="AA220" t="str">
        <f>IF(AND(Z220&lt;&gt;"",ISNUMBER(Z220),NOT(ISNA(Z220))),VLOOKUP(Z220,'ESO zone constants'!$A$5:$D$10001,4,FALSE),"")</f>
        <v>Imperial Sewers</v>
      </c>
      <c r="AB220" s="33"/>
      <c r="AC220" s="39" t="str">
        <f>IF(AB220&lt;&gt;"",IF(AB220&lt;&gt;"LIBSETS_DROP_MECHANIC_MONSTER_NAME",VLOOKUP(AB220,'LibSets constants'!$I$4:$L$1012,3,FALSE),""),"")</f>
        <v/>
      </c>
      <c r="AD220" s="39" t="str">
        <f>IF(AB220&lt;&gt;"",IF(AB220&lt;&gt;"LIBSETS_DROP_MECHANIC_MONSTER_NAME",VLOOKUP(AB220,'LibSets constants'!$I$4:$L$1012,4,FALSE),""),"")</f>
        <v/>
      </c>
      <c r="AE220" s="39"/>
      <c r="AF220" s="3" t="str">
        <f>IF(AND(G220&lt;&gt;"LIBSETS_SETTYPE_BATTLEGROUND",G220&lt;&gt;"LIBSETS_SETTYPE_SPECIAL"),
IF(AND(AE220&lt;&gt;"",ISNUMBER(AE220),NOT(ISNA(AE220))),AE220,
   IF(AND(M220&lt;&gt;"",ISNUMBER(M220),M220&gt;0,NOT(ISNA(M220))),VLOOKUP(M220,'ESO dumped WayshrineInfo'!$K$3:$L$9996,2,FALSE),"")
),"")</f>
        <v/>
      </c>
      <c r="AG220" t="str">
        <f>IF(AND(AF220&lt;&gt;"",ISNUMBER(AF220),NOT(ISNA(AF220))),VLOOKUP(AF220,'ESO zone constants'!$A$5:$D$10001,4,FALSE),"")</f>
        <v/>
      </c>
      <c r="AH220" s="42"/>
      <c r="AI220" s="39"/>
      <c r="AJ220" s="39"/>
      <c r="AK220" s="3" t="str">
        <f>IF(AND(G220&lt;&gt;"LIBSETS_SETTYPE_BATTLEGROUND",G220&lt;&gt;"LIBSETS_SETTYPE_SPECIAL"),IF(AL220&lt;&gt;"",VLOOKUP(AL220,'ESO zone constants'!$D$5:$H$4955,5,FALSE),""),"")</f>
        <v/>
      </c>
      <c r="AL220"/>
      <c r="AM220" s="33"/>
      <c r="AN220" s="39"/>
      <c r="AO220" s="39"/>
      <c r="AP220" s="3" t="str">
        <f>IF(AND(G220&lt;&gt;"LIBSETS_SETTYPE_BATTLEGROUND",G220&lt;&gt;"LIBSETS_SETTYPE_SPECIAL"),IF(AQ220&lt;&gt;"",VLOOKUP(AQ220,'ESO zone constants'!$D$5:$H$4955,5,FALSE),""),"")</f>
        <v/>
      </c>
      <c r="AR220" s="33"/>
      <c r="AS220" s="39"/>
      <c r="AT220" s="39"/>
      <c r="AU220" s="3" t="str">
        <f>IF(AND(G220&lt;&gt;"LIBSETS_SETTYPE_BATTLEGROUND",G220&lt;&gt;"LIBSETS_SETTYPE_SPECIAL"),IF(AV220&lt;&gt;"",VLOOKUP(AV220,'ESO zone constants'!$D$5:$H$4955,5,FALSE),""),"")</f>
        <v/>
      </c>
      <c r="AW220" s="33"/>
      <c r="AX220" s="39"/>
      <c r="AY220" s="39"/>
      <c r="AZ220" s="79" t="s">
        <v>2658</v>
      </c>
      <c r="BA220" s="79"/>
      <c r="BB220" s="79"/>
      <c r="BC220" s="79"/>
      <c r="BD220" s="21" t="str">
        <f t="shared" si="24"/>
        <v/>
      </c>
      <c r="BE220" s="21" t="str">
        <f t="shared" si="25"/>
        <v/>
      </c>
      <c r="BF220" s="21" t="str">
        <f t="shared" si="23"/>
        <v/>
      </c>
      <c r="BG220" s="21" t="str">
        <f t="shared" si="26"/>
        <v/>
      </c>
      <c r="BH220" s="21" t="str">
        <f t="shared" si="27"/>
        <v/>
      </c>
    </row>
    <row r="221" spans="1:60" x14ac:dyDescent="0.25">
      <c r="A221" s="5">
        <v>265</v>
      </c>
      <c r="B221" t="s">
        <v>1075</v>
      </c>
      <c r="C221" t="s">
        <v>22</v>
      </c>
      <c r="D221" s="3">
        <f t="shared" si="22"/>
        <v>265</v>
      </c>
      <c r="G221" s="8" t="s">
        <v>1477</v>
      </c>
      <c r="H221" s="87">
        <v>2</v>
      </c>
      <c r="I221" t="s">
        <v>1464</v>
      </c>
      <c r="J221" t="s">
        <v>91</v>
      </c>
      <c r="K221">
        <v>194</v>
      </c>
      <c r="L221">
        <v>194</v>
      </c>
      <c r="M221">
        <v>194</v>
      </c>
      <c r="O221" s="62" t="s">
        <v>96</v>
      </c>
      <c r="Q221" s="3">
        <f>IF(AND(P221&lt;&gt;"",ISNUMBER(P221),NOT(ISNA(P221))),P221,IF(R221&lt;&gt;"",VLOOKUP(R221,'ESO zone constants'!$D$5:$H$10003,5,FALSE),""))</f>
        <v>380</v>
      </c>
      <c r="R221" t="str">
        <f>IF(AND(O221&lt;&gt;"",NOT(ISERROR(O221))),O221,
IF(AND(P221&lt;&gt;"",ISNUMBER(P221),P221&gt;0,NOT(ISNA(P221))),VLOOKUP(P221,'ESO zone constants'!$A$5:$D$10001,4,FALSE),
IF(AND(K221&lt;&gt;"",K221&gt;0,NOT(ISERROR(K221))),VLOOKUP(K221,'ESO dumped WayshrineInfo'!$K$3:$N$9996,4,FALSE),"")))</f>
        <v>The Banished Cells I</v>
      </c>
      <c r="T221" s="19" t="str">
        <f>IF(AND(S221&lt;&gt;"",NOT(ISERROR(S221))),S221,IF(Q221&lt;&gt;"",IF(NOT(ISERROR(VLOOKUP(Q221,'ESO Dungeon constants'!$D$3:$H$9999,5,FALSE))),VLOOKUP(Q221,'ESO Dungeon constants'!$D$3:$I$9999,6,FALSE),VLOOKUP(Q221,'ESO zone constants'!$H$3:$K$9989,4,FALSE)),""))</f>
        <v>DLC_BASE_GAME</v>
      </c>
      <c r="U221" s="3" t="str">
        <f>IF(T221&lt;&gt;"",VLOOKUP(T221,'LibSets constants'!$B$4:$C$1012,2,FALSE),"")</f>
        <v>Included in base game</v>
      </c>
      <c r="V221" s="33" t="s">
        <v>1540</v>
      </c>
      <c r="W221" s="3" t="s">
        <v>1362</v>
      </c>
      <c r="X221" s="3" t="s">
        <v>1634</v>
      </c>
      <c r="Y221" s="62"/>
      <c r="Z221" s="3">
        <f>IF(AND(G221&lt;&gt;"LIBSETS_SETTYPE_BATTLEGROUND",G221&lt;&gt;"LIBSETS_SETTYPE_SPECIAL"),
IF(AND(Y221&lt;&gt;"",ISNUMBER(Y221),NOT(ISNA(Y221))),Y221,
   IF(AND(L221&lt;&gt;"",ISNUMBER(L221),L221&gt;0,NOT(ISNA(L221))),VLOOKUP(L221,'ESO dumped WayshrineInfo'!$K$3:$L$9996,2,FALSE),"")
),"")</f>
        <v>381</v>
      </c>
      <c r="AA221" t="str">
        <f>IF(AND(Z221&lt;&gt;"",ISNUMBER(Z221),NOT(ISNA(Z221))),VLOOKUP(Z221,'ESO zone constants'!$A$5:$D$10001,4,FALSE),"")</f>
        <v>Auridon</v>
      </c>
      <c r="AC221" s="40"/>
      <c r="AD221" s="40"/>
      <c r="AE221" s="40"/>
      <c r="AF221" s="3">
        <f>IF(AND(G221&lt;&gt;"LIBSETS_SETTYPE_BATTLEGROUND",G221&lt;&gt;"LIBSETS_SETTYPE_SPECIAL"),
IF(AND(AE221&lt;&gt;"",ISNUMBER(AE221),NOT(ISNA(AE221))),AE221,
   IF(AND(M221&lt;&gt;"",ISNUMBER(M221),M221&gt;0,NOT(ISNA(M221))),VLOOKUP(M221,'ESO dumped WayshrineInfo'!$K$3:$L$9996,2,FALSE),"")
),"")</f>
        <v>381</v>
      </c>
      <c r="AG221" t="str">
        <f>IF(AND(AF221&lt;&gt;"",ISNUMBER(AF221),NOT(ISNA(AF221))),VLOOKUP(AF221,'ESO zone constants'!$A$5:$D$10001,4,FALSE),"")</f>
        <v>Auridon</v>
      </c>
      <c r="AH221" s="42"/>
      <c r="AI221" s="40"/>
      <c r="AJ221" s="40"/>
      <c r="AK221" s="3" t="str">
        <f>IF(AND(G221&lt;&gt;"LIBSETS_SETTYPE_BATTLEGROUND",G221&lt;&gt;"LIBSETS_SETTYPE_SPECIAL"),IF(AL221&lt;&gt;"",VLOOKUP(AL221,'ESO zone constants'!$D$5:$H$4955,5,FALSE),""),"")</f>
        <v/>
      </c>
      <c r="AN221" s="40"/>
      <c r="AO221" s="40"/>
      <c r="AP221" s="3" t="str">
        <f>IF(AND(G221&lt;&gt;"LIBSETS_SETTYPE_BATTLEGROUND",G221&lt;&gt;"LIBSETS_SETTYPE_SPECIAL"),IF(AQ221&lt;&gt;"",VLOOKUP(AQ221,'ESO zone constants'!$D$5:$H$4955,5,FALSE),""),"")</f>
        <v/>
      </c>
      <c r="AS221" s="40"/>
      <c r="AT221" s="40"/>
      <c r="AU221" s="3" t="str">
        <f>IF(AND(G221&lt;&gt;"LIBSETS_SETTYPE_BATTLEGROUND",G221&lt;&gt;"LIBSETS_SETTYPE_SPECIAL"),IF(AV221&lt;&gt;"",VLOOKUP(AV221,'ESO zone constants'!$D$5:$H$4955,5,FALSE),""),"")</f>
        <v/>
      </c>
      <c r="AX221" s="40"/>
      <c r="AY221" s="40"/>
      <c r="AZ221" s="79" t="s">
        <v>2658</v>
      </c>
      <c r="BA221" s="79"/>
      <c r="BB221" s="79"/>
      <c r="BC221" s="79"/>
      <c r="BD221" s="21" t="str">
        <f t="shared" si="24"/>
        <v>[265] = {wayshrines={194,194,194,}, dlcId=DLC_BASE_GAME</v>
      </c>
      <c r="BE221" s="21" t="str">
        <f t="shared" si="25"/>
        <v>, zoneIds={380,381,381}, veteran={[EQUIP_TYPE_HEAD]=true, [EQUIP_TYPE_SHOULDERS]=false}</v>
      </c>
      <c r="BF221" s="21" t="str">
        <f t="shared" si="23"/>
        <v>, setType=LIBSETS_SETTYPE_MONSTER, undauntedChestId=2</v>
      </c>
      <c r="BG221" s="21" t="str">
        <f t="shared" si="26"/>
        <v>, dropMechanic={LIBSETS_DROP_MECHANIC_MONSTER_NAME}, dropMechanicDropLocationNames={['en']={'High Kinlord Rilis','','','','','',},['de']={'Sippenhochfürst Rilis','','','','','',},}</v>
      </c>
      <c r="BH221" s="21" t="str">
        <f t="shared" si="27"/>
        <v>}, --Shadowrend / Schattenriss   [The Banished Cells I, Auridon, Auridon]</v>
      </c>
    </row>
    <row r="222" spans="1:60" x14ac:dyDescent="0.25">
      <c r="A222" s="5">
        <v>266</v>
      </c>
      <c r="B222" t="s">
        <v>10</v>
      </c>
      <c r="C222" t="s">
        <v>2600</v>
      </c>
      <c r="D222" s="3">
        <f t="shared" si="22"/>
        <v>266</v>
      </c>
      <c r="G222" s="8" t="s">
        <v>1477</v>
      </c>
      <c r="H222" s="87">
        <v>2</v>
      </c>
      <c r="I222" t="s">
        <v>1464</v>
      </c>
      <c r="J222" t="s">
        <v>91</v>
      </c>
      <c r="K222">
        <v>98</v>
      </c>
      <c r="L222">
        <v>98</v>
      </c>
      <c r="M222">
        <v>98</v>
      </c>
      <c r="O222" s="62" t="s">
        <v>51</v>
      </c>
      <c r="Q222" s="3">
        <f>IF(AND(P222&lt;&gt;"",ISNUMBER(P222),NOT(ISNA(P222))),P222,IF(R222&lt;&gt;"",VLOOKUP(R222,'ESO zone constants'!$D$5:$H$10003,5,FALSE),""))</f>
        <v>283</v>
      </c>
      <c r="R222" t="str">
        <f>IF(AND(O222&lt;&gt;"",NOT(ISERROR(O222))),O222,
IF(AND(P222&lt;&gt;"",ISNUMBER(P222),P222&gt;0,NOT(ISNA(P222))),VLOOKUP(P222,'ESO zone constants'!$A$5:$D$10001,4,FALSE),
IF(AND(K222&lt;&gt;"",K222&gt;0,NOT(ISERROR(K222))),VLOOKUP(K222,'ESO dumped WayshrineInfo'!$K$3:$N$9996,4,FALSE),"")))</f>
        <v>Fungal Grotto I</v>
      </c>
      <c r="T222" s="19" t="str">
        <f>IF(AND(S222&lt;&gt;"",NOT(ISERROR(S222))),S222,IF(Q222&lt;&gt;"",IF(NOT(ISERROR(VLOOKUP(Q222,'ESO Dungeon constants'!$D$3:$H$9999,5,FALSE))),VLOOKUP(Q222,'ESO Dungeon constants'!$D$3:$I$9999,6,FALSE),VLOOKUP(Q222,'ESO zone constants'!$H$3:$K$9989,4,FALSE)),""))</f>
        <v>DLC_BASE_GAME</v>
      </c>
      <c r="U222" s="3" t="str">
        <f>IF(T222&lt;&gt;"",VLOOKUP(T222,'LibSets constants'!$B$4:$C$1012,2,FALSE),"")</f>
        <v>Included in base game</v>
      </c>
      <c r="V222" s="33" t="s">
        <v>1540</v>
      </c>
      <c r="W222" s="3" t="s">
        <v>1554</v>
      </c>
      <c r="X222" s="3" t="s">
        <v>1627</v>
      </c>
      <c r="Y222" s="62"/>
      <c r="Z222" s="3">
        <f>IF(AND(G222&lt;&gt;"LIBSETS_SETTYPE_BATTLEGROUND",G222&lt;&gt;"LIBSETS_SETTYPE_SPECIAL"),
IF(AND(Y222&lt;&gt;"",ISNUMBER(Y222),NOT(ISNA(Y222))),Y222,
   IF(AND(L222&lt;&gt;"",ISNUMBER(L222),L222&gt;0,NOT(ISNA(L222))),VLOOKUP(L222,'ESO dumped WayshrineInfo'!$K$3:$L$9996,2,FALSE),"")
),"")</f>
        <v>41</v>
      </c>
      <c r="AA222" t="str">
        <f>IF(AND(Z222&lt;&gt;"",ISNUMBER(Z222),NOT(ISNA(Z222))),VLOOKUP(Z222,'ESO zone constants'!$A$5:$D$10001,4,FALSE),"")</f>
        <v>Stonefalls</v>
      </c>
      <c r="AC222" s="40"/>
      <c r="AD222" s="40"/>
      <c r="AE222" s="40"/>
      <c r="AF222" s="3">
        <f>IF(AND(G222&lt;&gt;"LIBSETS_SETTYPE_BATTLEGROUND",G222&lt;&gt;"LIBSETS_SETTYPE_SPECIAL"),
IF(AND(AE222&lt;&gt;"",ISNUMBER(AE222),NOT(ISNA(AE222))),AE222,
   IF(AND(M222&lt;&gt;"",ISNUMBER(M222),M222&gt;0,NOT(ISNA(M222))),VLOOKUP(M222,'ESO dumped WayshrineInfo'!$K$3:$L$9996,2,FALSE),"")
),"")</f>
        <v>41</v>
      </c>
      <c r="AG222" t="str">
        <f>IF(AND(AF222&lt;&gt;"",ISNUMBER(AF222),NOT(ISNA(AF222))),VLOOKUP(AF222,'ESO zone constants'!$A$5:$D$10001,4,FALSE),"")</f>
        <v>Stonefalls</v>
      </c>
      <c r="AH222" s="42"/>
      <c r="AI222" s="40"/>
      <c r="AJ222" s="40"/>
      <c r="AK222" s="3" t="str">
        <f>IF(AND(G222&lt;&gt;"LIBSETS_SETTYPE_BATTLEGROUND",G222&lt;&gt;"LIBSETS_SETTYPE_SPECIAL"),IF(AL222&lt;&gt;"",VLOOKUP(AL222,'ESO zone constants'!$D$5:$H$4955,5,FALSE),""),"")</f>
        <v/>
      </c>
      <c r="AN222" s="40"/>
      <c r="AO222" s="40"/>
      <c r="AP222" s="3" t="str">
        <f>IF(AND(G222&lt;&gt;"LIBSETS_SETTYPE_BATTLEGROUND",G222&lt;&gt;"LIBSETS_SETTYPE_SPECIAL"),IF(AQ222&lt;&gt;"",VLOOKUP(AQ222,'ESO zone constants'!$D$5:$H$4955,5,FALSE),""),"")</f>
        <v/>
      </c>
      <c r="AS222" s="40"/>
      <c r="AT222" s="40"/>
      <c r="AU222" s="3" t="str">
        <f>IF(AND(G222&lt;&gt;"LIBSETS_SETTYPE_BATTLEGROUND",G222&lt;&gt;"LIBSETS_SETTYPE_SPECIAL"),IF(AV222&lt;&gt;"",VLOOKUP(AV222,'ESO zone constants'!$D$5:$H$4955,5,FALSE),""),"")</f>
        <v/>
      </c>
      <c r="AX222" s="40"/>
      <c r="AY222" s="40"/>
      <c r="AZ222" s="79" t="s">
        <v>2658</v>
      </c>
      <c r="BA222" s="79"/>
      <c r="BB222" s="79"/>
      <c r="BC222" s="79"/>
      <c r="BD222" s="21" t="str">
        <f t="shared" si="24"/>
        <v>[266] = {wayshrines={98,98,98,}, dlcId=DLC_BASE_GAME</v>
      </c>
      <c r="BE222" s="21" t="str">
        <f t="shared" si="25"/>
        <v>, zoneIds={283,41,41}, veteran={[EQUIP_TYPE_HEAD]=true, [EQUIP_TYPE_SHOULDERS]=false}</v>
      </c>
      <c r="BF222" s="21" t="str">
        <f t="shared" si="23"/>
        <v>, setType=LIBSETS_SETTYPE_MONSTER, undauntedChestId=2</v>
      </c>
      <c r="BG222" s="21" t="str">
        <f t="shared" si="26"/>
        <v>, dropMechanic={LIBSETS_DROP_MECHANIC_MONSTER_NAME}, dropMechanicDropLocationNames={['en']={'Kra\'gh the Dreugh King','','','','','',},['de']={'Kra\'gh der Dreughkönig','','','','','',},}</v>
      </c>
      <c r="BH222" s="21" t="str">
        <f t="shared" si="27"/>
        <v>}, --Kra\'gh / Kra'gh   [Fungal Grotto I, Stonefalls, Stonefalls]</v>
      </c>
    </row>
    <row r="223" spans="1:60" x14ac:dyDescent="0.25">
      <c r="A223" s="5">
        <v>267</v>
      </c>
      <c r="B223" t="s">
        <v>1076</v>
      </c>
      <c r="C223" t="s">
        <v>27</v>
      </c>
      <c r="D223" s="3">
        <f t="shared" si="22"/>
        <v>267</v>
      </c>
      <c r="G223" s="8" t="s">
        <v>1477</v>
      </c>
      <c r="H223" s="87">
        <v>2</v>
      </c>
      <c r="I223" t="s">
        <v>1464</v>
      </c>
      <c r="J223" t="s">
        <v>91</v>
      </c>
      <c r="K223">
        <v>193</v>
      </c>
      <c r="L223">
        <v>193</v>
      </c>
      <c r="M223">
        <v>193</v>
      </c>
      <c r="O223" s="62" t="s">
        <v>66</v>
      </c>
      <c r="Q223" s="3">
        <f>IF(AND(P223&lt;&gt;"",ISNUMBER(P223),NOT(ISNA(P223))),P223,IF(R223&lt;&gt;"",VLOOKUP(R223,'ESO zone constants'!$D$5:$H$10003,5,FALSE),""))</f>
        <v>144</v>
      </c>
      <c r="R223" t="str">
        <f>IF(AND(O223&lt;&gt;"",NOT(ISERROR(O223))),O223,
IF(AND(P223&lt;&gt;"",ISNUMBER(P223),P223&gt;0,NOT(ISNA(P223))),VLOOKUP(P223,'ESO zone constants'!$A$5:$D$10001,4,FALSE),
IF(AND(K223&lt;&gt;"",K223&gt;0,NOT(ISERROR(K223))),VLOOKUP(K223,'ESO dumped WayshrineInfo'!$K$3:$N$9996,4,FALSE),"")))</f>
        <v>Spindleclutch I</v>
      </c>
      <c r="T223" s="19" t="str">
        <f>IF(AND(S223&lt;&gt;"",NOT(ISERROR(S223))),S223,IF(Q223&lt;&gt;"",IF(NOT(ISERROR(VLOOKUP(Q223,'ESO Dungeon constants'!$D$3:$H$9999,5,FALSE))),VLOOKUP(Q223,'ESO Dungeon constants'!$D$3:$I$9999,6,FALSE),VLOOKUP(Q223,'ESO zone constants'!$H$3:$K$9989,4,FALSE)),""))</f>
        <v>DLC_BASE_GAME</v>
      </c>
      <c r="U223" s="3" t="str">
        <f>IF(T223&lt;&gt;"",VLOOKUP(T223,'LibSets constants'!$B$4:$C$1012,2,FALSE),"")</f>
        <v>Included in base game</v>
      </c>
      <c r="V223" s="33" t="s">
        <v>1540</v>
      </c>
      <c r="W223" s="3" t="s">
        <v>1543</v>
      </c>
      <c r="X223" s="3" t="s">
        <v>1631</v>
      </c>
      <c r="Y223" s="62"/>
      <c r="Z223" s="3">
        <f>IF(AND(G223&lt;&gt;"LIBSETS_SETTYPE_BATTLEGROUND",G223&lt;&gt;"LIBSETS_SETTYPE_SPECIAL"),
IF(AND(Y223&lt;&gt;"",ISNUMBER(Y223),NOT(ISNA(Y223))),Y223,
   IF(AND(L223&lt;&gt;"",ISNUMBER(L223),L223&gt;0,NOT(ISNA(L223))),VLOOKUP(L223,'ESO dumped WayshrineInfo'!$K$3:$L$9996,2,FALSE),"")
),"")</f>
        <v>3</v>
      </c>
      <c r="AA223" t="str">
        <f>IF(AND(Z223&lt;&gt;"",ISNUMBER(Z223),NOT(ISNA(Z223))),VLOOKUP(Z223,'ESO zone constants'!$A$5:$D$10001,4,FALSE),"")</f>
        <v>Glenumbra</v>
      </c>
      <c r="AC223" s="40"/>
      <c r="AD223" s="40"/>
      <c r="AE223" s="40"/>
      <c r="AF223" s="3">
        <f>IF(AND(G223&lt;&gt;"LIBSETS_SETTYPE_BATTLEGROUND",G223&lt;&gt;"LIBSETS_SETTYPE_SPECIAL"),
IF(AND(AE223&lt;&gt;"",ISNUMBER(AE223),NOT(ISNA(AE223))),AE223,
   IF(AND(M223&lt;&gt;"",ISNUMBER(M223),M223&gt;0,NOT(ISNA(M223))),VLOOKUP(M223,'ESO dumped WayshrineInfo'!$K$3:$L$9996,2,FALSE),"")
),"")</f>
        <v>3</v>
      </c>
      <c r="AG223" t="str">
        <f>IF(AND(AF223&lt;&gt;"",ISNUMBER(AF223),NOT(ISNA(AF223))),VLOOKUP(AF223,'ESO zone constants'!$A$5:$D$10001,4,FALSE),"")</f>
        <v>Glenumbra</v>
      </c>
      <c r="AH223" s="42"/>
      <c r="AI223" s="40"/>
      <c r="AJ223" s="40"/>
      <c r="AK223" s="3" t="str">
        <f>IF(AND(G223&lt;&gt;"LIBSETS_SETTYPE_BATTLEGROUND",G223&lt;&gt;"LIBSETS_SETTYPE_SPECIAL"),IF(AL223&lt;&gt;"",VLOOKUP(AL223,'ESO zone constants'!$D$5:$H$4955,5,FALSE),""),"")</f>
        <v/>
      </c>
      <c r="AN223" s="40"/>
      <c r="AO223" s="40"/>
      <c r="AP223" s="3" t="str">
        <f>IF(AND(G223&lt;&gt;"LIBSETS_SETTYPE_BATTLEGROUND",G223&lt;&gt;"LIBSETS_SETTYPE_SPECIAL"),IF(AQ223&lt;&gt;"",VLOOKUP(AQ223,'ESO zone constants'!$D$5:$H$4955,5,FALSE),""),"")</f>
        <v/>
      </c>
      <c r="AS223" s="40"/>
      <c r="AT223" s="40"/>
      <c r="AU223" s="3" t="str">
        <f>IF(AND(G223&lt;&gt;"LIBSETS_SETTYPE_BATTLEGROUND",G223&lt;&gt;"LIBSETS_SETTYPE_SPECIAL"),IF(AV223&lt;&gt;"",VLOOKUP(AV223,'ESO zone constants'!$D$5:$H$4955,5,FALSE),""),"")</f>
        <v/>
      </c>
      <c r="AX223" s="40"/>
      <c r="AY223" s="40"/>
      <c r="AZ223" s="79" t="s">
        <v>2658</v>
      </c>
      <c r="BA223" s="79"/>
      <c r="BB223" s="79"/>
      <c r="BC223" s="79"/>
      <c r="BD223" s="21" t="str">
        <f t="shared" si="24"/>
        <v>[267] = {wayshrines={193,193,193,}, dlcId=DLC_BASE_GAME</v>
      </c>
      <c r="BE223" s="21" t="str">
        <f t="shared" si="25"/>
        <v>, zoneIds={144,3,3}, veteran={[EQUIP_TYPE_HEAD]=true, [EQUIP_TYPE_SHOULDERS]=false}</v>
      </c>
      <c r="BF223" s="21" t="str">
        <f t="shared" si="23"/>
        <v>, setType=LIBSETS_SETTYPE_MONSTER, undauntedChestId=2</v>
      </c>
      <c r="BG223" s="21" t="str">
        <f t="shared" si="26"/>
        <v>, dropMechanic={LIBSETS_DROP_MECHANIC_MONSTER_NAME}, dropMechanicDropLocationNames={['en']={'The Whisperer','','','','','',},['de']={'Die Flüsterin','','','','','',},}</v>
      </c>
      <c r="BH223" s="21" t="str">
        <f t="shared" si="27"/>
        <v>}, --Swarm Mother / Schwarmmutter   [Spindleclutch I, Glenumbra, Glenumbra]</v>
      </c>
    </row>
    <row r="224" spans="1:60" x14ac:dyDescent="0.25">
      <c r="A224" s="5">
        <v>268</v>
      </c>
      <c r="B224" t="s">
        <v>1077</v>
      </c>
      <c r="C224" t="s">
        <v>21</v>
      </c>
      <c r="D224" s="3">
        <f t="shared" si="22"/>
        <v>268</v>
      </c>
      <c r="G224" s="8" t="s">
        <v>1477</v>
      </c>
      <c r="H224" s="87">
        <v>2</v>
      </c>
      <c r="I224" t="s">
        <v>1464</v>
      </c>
      <c r="J224" t="s">
        <v>91</v>
      </c>
      <c r="K224">
        <v>198</v>
      </c>
      <c r="L224">
        <v>198</v>
      </c>
      <c r="M224">
        <v>198</v>
      </c>
      <c r="O224" s="62" t="s">
        <v>61</v>
      </c>
      <c r="Q224" s="3">
        <f>IF(AND(P224&lt;&gt;"",ISNUMBER(P224),NOT(ISNA(P224))),P224,IF(R224&lt;&gt;"",VLOOKUP(R224,'ESO zone constants'!$D$5:$H$10003,5,FALSE),""))</f>
        <v>63</v>
      </c>
      <c r="R224" t="str">
        <f>IF(AND(O224&lt;&gt;"",NOT(ISERROR(O224))),O224,
IF(AND(P224&lt;&gt;"",ISNUMBER(P224),P224&gt;0,NOT(ISNA(P224))),VLOOKUP(P224,'ESO zone constants'!$A$5:$D$10001,4,FALSE),
IF(AND(K224&lt;&gt;"",K224&gt;0,NOT(ISERROR(K224))),VLOOKUP(K224,'ESO dumped WayshrineInfo'!$K$3:$N$9996,4,FALSE),"")))</f>
        <v>Darkshade Caverns I</v>
      </c>
      <c r="T224" s="19" t="str">
        <f>IF(AND(S224&lt;&gt;"",NOT(ISERROR(S224))),S224,IF(Q224&lt;&gt;"",IF(NOT(ISERROR(VLOOKUP(Q224,'ESO Dungeon constants'!$D$3:$H$9999,5,FALSE))),VLOOKUP(Q224,'ESO Dungeon constants'!$D$3:$I$9999,6,FALSE),VLOOKUP(Q224,'ESO zone constants'!$H$3:$K$9989,4,FALSE)),""))</f>
        <v>DLC_BASE_GAME</v>
      </c>
      <c r="U224" s="3" t="str">
        <f>IF(T224&lt;&gt;"",VLOOKUP(T224,'LibSets constants'!$B$4:$C$1012,2,FALSE),"")</f>
        <v>Included in base game</v>
      </c>
      <c r="V224" s="33" t="s">
        <v>1540</v>
      </c>
      <c r="W224" s="3" t="s">
        <v>21</v>
      </c>
      <c r="X224" s="3" t="s">
        <v>1077</v>
      </c>
      <c r="Y224" s="62"/>
      <c r="Z224" s="3">
        <f>IF(AND(G224&lt;&gt;"LIBSETS_SETTYPE_BATTLEGROUND",G224&lt;&gt;"LIBSETS_SETTYPE_SPECIAL"),
IF(AND(Y224&lt;&gt;"",ISNUMBER(Y224),NOT(ISNA(Y224))),Y224,
   IF(AND(L224&lt;&gt;"",ISNUMBER(L224),L224&gt;0,NOT(ISNA(L224))),VLOOKUP(L224,'ESO dumped WayshrineInfo'!$K$3:$L$9996,2,FALSE),"")
),"")</f>
        <v>57</v>
      </c>
      <c r="AA224" t="str">
        <f>IF(AND(Z224&lt;&gt;"",ISNUMBER(Z224),NOT(ISNA(Z224))),VLOOKUP(Z224,'ESO zone constants'!$A$5:$D$10001,4,FALSE),"")</f>
        <v>Deshaan</v>
      </c>
      <c r="AC224" s="40"/>
      <c r="AD224" s="40"/>
      <c r="AE224" s="40"/>
      <c r="AF224" s="3">
        <f>IF(AND(G224&lt;&gt;"LIBSETS_SETTYPE_BATTLEGROUND",G224&lt;&gt;"LIBSETS_SETTYPE_SPECIAL"),
IF(AND(AE224&lt;&gt;"",ISNUMBER(AE224),NOT(ISNA(AE224))),AE224,
   IF(AND(M224&lt;&gt;"",ISNUMBER(M224),M224&gt;0,NOT(ISNA(M224))),VLOOKUP(M224,'ESO dumped WayshrineInfo'!$K$3:$L$9996,2,FALSE),"")
),"")</f>
        <v>57</v>
      </c>
      <c r="AG224" t="str">
        <f>IF(AND(AF224&lt;&gt;"",ISNUMBER(AF224),NOT(ISNA(AF224))),VLOOKUP(AF224,'ESO zone constants'!$A$5:$D$10001,4,FALSE),"")</f>
        <v>Deshaan</v>
      </c>
      <c r="AH224" s="42"/>
      <c r="AI224" s="40"/>
      <c r="AJ224" s="40"/>
      <c r="AK224" s="3" t="str">
        <f>IF(AND(G224&lt;&gt;"LIBSETS_SETTYPE_BATTLEGROUND",G224&lt;&gt;"LIBSETS_SETTYPE_SPECIAL"),IF(AL224&lt;&gt;"",VLOOKUP(AL224,'ESO zone constants'!$D$5:$H$4955,5,FALSE),""),"")</f>
        <v/>
      </c>
      <c r="AN224" s="40"/>
      <c r="AO224" s="40"/>
      <c r="AP224" s="3" t="str">
        <f>IF(AND(G224&lt;&gt;"LIBSETS_SETTYPE_BATTLEGROUND",G224&lt;&gt;"LIBSETS_SETTYPE_SPECIAL"),IF(AQ224&lt;&gt;"",VLOOKUP(AQ224,'ESO zone constants'!$D$5:$H$4955,5,FALSE),""),"")</f>
        <v/>
      </c>
      <c r="AS224" s="40"/>
      <c r="AT224" s="40"/>
      <c r="AU224" s="3" t="str">
        <f>IF(AND(G224&lt;&gt;"LIBSETS_SETTYPE_BATTLEGROUND",G224&lt;&gt;"LIBSETS_SETTYPE_SPECIAL"),IF(AV224&lt;&gt;"",VLOOKUP(AV224,'ESO zone constants'!$D$5:$H$4955,5,FALSE),""),"")</f>
        <v/>
      </c>
      <c r="AX224" s="40"/>
      <c r="AY224" s="40"/>
      <c r="AZ224" s="79" t="s">
        <v>2658</v>
      </c>
      <c r="BA224" s="79"/>
      <c r="BB224" s="79"/>
      <c r="BC224" s="79"/>
      <c r="BD224" s="21" t="str">
        <f t="shared" si="24"/>
        <v>[268] = {wayshrines={198,198,198,}, dlcId=DLC_BASE_GAME</v>
      </c>
      <c r="BE224" s="21" t="str">
        <f t="shared" si="25"/>
        <v>, zoneIds={63,57,57}, veteran={[EQUIP_TYPE_HEAD]=true, [EQUIP_TYPE_SHOULDERS]=false}</v>
      </c>
      <c r="BF224" s="21" t="str">
        <f t="shared" si="23"/>
        <v>, setType=LIBSETS_SETTYPE_MONSTER, undauntedChestId=2</v>
      </c>
      <c r="BG224" s="21" t="str">
        <f t="shared" si="26"/>
        <v>, dropMechanic={LIBSETS_DROP_MECHANIC_MONSTER_NAME}, dropMechanicDropLocationNames={['en']={'Sentinel of Rkugamz','','','','','',},['de']={'Wachposten von Rkugamz','','','','','',},}</v>
      </c>
      <c r="BH224" s="21" t="str">
        <f t="shared" si="27"/>
        <v>}, --Sentinel of Rkugamz / Wachposten von Rkugamz   [Darkshade Caverns I, Deshaan, Deshaan]</v>
      </c>
    </row>
    <row r="225" spans="1:60" x14ac:dyDescent="0.25">
      <c r="A225" s="5">
        <v>269</v>
      </c>
      <c r="B225" t="s">
        <v>1078</v>
      </c>
      <c r="C225" t="s">
        <v>2</v>
      </c>
      <c r="D225" s="3">
        <f t="shared" si="22"/>
        <v>269</v>
      </c>
      <c r="G225" s="8" t="s">
        <v>1477</v>
      </c>
      <c r="H225" s="87">
        <v>2</v>
      </c>
      <c r="I225" t="s">
        <v>1464</v>
      </c>
      <c r="J225" t="s">
        <v>91</v>
      </c>
      <c r="K225">
        <v>191</v>
      </c>
      <c r="L225">
        <v>191</v>
      </c>
      <c r="M225">
        <v>191</v>
      </c>
      <c r="O225" s="62" t="s">
        <v>43</v>
      </c>
      <c r="Q225" s="3">
        <f>IF(AND(P225&lt;&gt;"",ISNUMBER(P225),NOT(ISNA(P225))),P225,IF(R225&lt;&gt;"",VLOOKUP(R225,'ESO zone constants'!$D$5:$H$10003,5,FALSE),""))</f>
        <v>126</v>
      </c>
      <c r="R225" t="str">
        <f>IF(AND(O225&lt;&gt;"",NOT(ISERROR(O225))),O225,
IF(AND(P225&lt;&gt;"",ISNUMBER(P225),P225&gt;0,NOT(ISNA(P225))),VLOOKUP(P225,'ESO zone constants'!$A$5:$D$10001,4,FALSE),
IF(AND(K225&lt;&gt;"",K225&gt;0,NOT(ISERROR(K225))),VLOOKUP(K225,'ESO dumped WayshrineInfo'!$K$3:$N$9996,4,FALSE),"")))</f>
        <v>Elden Hollow I</v>
      </c>
      <c r="T225" s="19" t="str">
        <f>IF(AND(S225&lt;&gt;"",NOT(ISERROR(S225))),S225,IF(Q225&lt;&gt;"",IF(NOT(ISERROR(VLOOKUP(Q225,'ESO Dungeon constants'!$D$3:$H$9999,5,FALSE))),VLOOKUP(Q225,'ESO Dungeon constants'!$D$3:$I$9999,6,FALSE),VLOOKUP(Q225,'ESO zone constants'!$H$3:$K$9989,4,FALSE)),""))</f>
        <v>DLC_BASE_GAME</v>
      </c>
      <c r="U225" s="3" t="str">
        <f>IF(T225&lt;&gt;"",VLOOKUP(T225,'LibSets constants'!$B$4:$C$1012,2,FALSE),"")</f>
        <v>Included in base game</v>
      </c>
      <c r="V225" s="33" t="s">
        <v>1540</v>
      </c>
      <c r="W225" s="3" t="s">
        <v>1544</v>
      </c>
      <c r="X225" s="3" t="s">
        <v>1637</v>
      </c>
      <c r="Y225" s="62"/>
      <c r="Z225" s="3">
        <f>IF(AND(G225&lt;&gt;"LIBSETS_SETTYPE_BATTLEGROUND",G225&lt;&gt;"LIBSETS_SETTYPE_SPECIAL"),
IF(AND(Y225&lt;&gt;"",ISNUMBER(Y225),NOT(ISNA(Y225))),Y225,
   IF(AND(L225&lt;&gt;"",ISNUMBER(L225),L225&gt;0,NOT(ISNA(L225))),VLOOKUP(L225,'ESO dumped WayshrineInfo'!$K$3:$L$9996,2,FALSE),"")
),"")</f>
        <v>383</v>
      </c>
      <c r="AA225" t="str">
        <f>IF(AND(Z225&lt;&gt;"",ISNUMBER(Z225),NOT(ISNA(Z225))),VLOOKUP(Z225,'ESO zone constants'!$A$5:$D$10001,4,FALSE),"")</f>
        <v>Grahtwood</v>
      </c>
      <c r="AC225" s="40"/>
      <c r="AD225" s="40"/>
      <c r="AE225" s="40"/>
      <c r="AF225" s="3">
        <f>IF(AND(G225&lt;&gt;"LIBSETS_SETTYPE_BATTLEGROUND",G225&lt;&gt;"LIBSETS_SETTYPE_SPECIAL"),
IF(AND(AE225&lt;&gt;"",ISNUMBER(AE225),NOT(ISNA(AE225))),AE225,
   IF(AND(M225&lt;&gt;"",ISNUMBER(M225),M225&gt;0,NOT(ISNA(M225))),VLOOKUP(M225,'ESO dumped WayshrineInfo'!$K$3:$L$9996,2,FALSE),"")
),"")</f>
        <v>383</v>
      </c>
      <c r="AG225" t="str">
        <f>IF(AND(AF225&lt;&gt;"",ISNUMBER(AF225),NOT(ISNA(AF225))),VLOOKUP(AF225,'ESO zone constants'!$A$5:$D$10001,4,FALSE),"")</f>
        <v>Grahtwood</v>
      </c>
      <c r="AH225" s="42"/>
      <c r="AI225" s="40"/>
      <c r="AJ225" s="40"/>
      <c r="AK225" s="3" t="str">
        <f>IF(AND(G225&lt;&gt;"LIBSETS_SETTYPE_BATTLEGROUND",G225&lt;&gt;"LIBSETS_SETTYPE_SPECIAL"),IF(AL225&lt;&gt;"",VLOOKUP(AL225,'ESO zone constants'!$D$5:$H$4955,5,FALSE),""),"")</f>
        <v/>
      </c>
      <c r="AN225" s="40"/>
      <c r="AO225" s="40"/>
      <c r="AP225" s="3" t="str">
        <f>IF(AND(G225&lt;&gt;"LIBSETS_SETTYPE_BATTLEGROUND",G225&lt;&gt;"LIBSETS_SETTYPE_SPECIAL"),IF(AQ225&lt;&gt;"",VLOOKUP(AQ225,'ESO zone constants'!$D$5:$H$4955,5,FALSE),""),"")</f>
        <v/>
      </c>
      <c r="AS225" s="40"/>
      <c r="AT225" s="40"/>
      <c r="AU225" s="3" t="str">
        <f>IF(AND(G225&lt;&gt;"LIBSETS_SETTYPE_BATTLEGROUND",G225&lt;&gt;"LIBSETS_SETTYPE_SPECIAL"),IF(AV225&lt;&gt;"",VLOOKUP(AV225,'ESO zone constants'!$D$5:$H$4955,5,FALSE),""),"")</f>
        <v/>
      </c>
      <c r="AX225" s="40"/>
      <c r="AY225" s="40"/>
      <c r="AZ225" s="79" t="s">
        <v>2658</v>
      </c>
      <c r="BA225" s="79"/>
      <c r="BB225" s="79"/>
      <c r="BC225" s="79"/>
      <c r="BD225" s="21" t="str">
        <f t="shared" si="24"/>
        <v>[269] = {wayshrines={191,191,191,}, dlcId=DLC_BASE_GAME</v>
      </c>
      <c r="BE225" s="21" t="str">
        <f t="shared" si="25"/>
        <v>, zoneIds={126,383,383}, veteran={[EQUIP_TYPE_HEAD]=true, [EQUIP_TYPE_SHOULDERS]=false}</v>
      </c>
      <c r="BF225" s="21" t="str">
        <f t="shared" si="23"/>
        <v>, setType=LIBSETS_SETTYPE_MONSTER, undauntedChestId=2</v>
      </c>
      <c r="BG225" s="21" t="str">
        <f t="shared" si="26"/>
        <v>, dropMechanic={LIBSETS_DROP_MECHANIC_MONSTER_NAME}, dropMechanicDropLocationNames={['en']={'Canonreeve Oraneth','','','','','',},['de']={'Stiftsvogt Oraneth','','','','','',},}</v>
      </c>
      <c r="BH225" s="21" t="str">
        <f t="shared" si="27"/>
        <v>}, --Chokethorn / Würgedorn   [Elden Hollow I, Grahtwood, Grahtwood]</v>
      </c>
    </row>
    <row r="226" spans="1:60" x14ac:dyDescent="0.25">
      <c r="A226" s="5">
        <v>270</v>
      </c>
      <c r="B226" t="s">
        <v>1079</v>
      </c>
      <c r="C226" t="s">
        <v>23</v>
      </c>
      <c r="D226" s="3">
        <f t="shared" si="22"/>
        <v>270</v>
      </c>
      <c r="G226" s="8" t="s">
        <v>1477</v>
      </c>
      <c r="H226" s="87">
        <v>2</v>
      </c>
      <c r="I226" t="s">
        <v>1464</v>
      </c>
      <c r="J226" t="s">
        <v>91</v>
      </c>
      <c r="K226">
        <v>189</v>
      </c>
      <c r="L226">
        <v>189</v>
      </c>
      <c r="M226">
        <v>189</v>
      </c>
      <c r="O226" s="62" t="s">
        <v>62</v>
      </c>
      <c r="Q226" s="3">
        <f>IF(AND(P226&lt;&gt;"",ISNUMBER(P226),NOT(ISNA(P226))),P226,IF(R226&lt;&gt;"",VLOOKUP(R226,'ESO zone constants'!$D$5:$H$10003,5,FALSE),""))</f>
        <v>146</v>
      </c>
      <c r="R226" t="str">
        <f>IF(AND(O226&lt;&gt;"",NOT(ISERROR(O226))),O226,
IF(AND(P226&lt;&gt;"",ISNUMBER(P226),P226&gt;0,NOT(ISNA(P226))),VLOOKUP(P226,'ESO zone constants'!$A$5:$D$10001,4,FALSE),
IF(AND(K226&lt;&gt;"",K226&gt;0,NOT(ISERROR(K226))),VLOOKUP(K226,'ESO dumped WayshrineInfo'!$K$3:$N$9996,4,FALSE),"")))</f>
        <v>Wayrest Sewers I</v>
      </c>
      <c r="T226" s="19" t="str">
        <f>IF(AND(S226&lt;&gt;"",NOT(ISERROR(S226))),S226,IF(Q226&lt;&gt;"",IF(NOT(ISERROR(VLOOKUP(Q226,'ESO Dungeon constants'!$D$3:$H$9999,5,FALSE))),VLOOKUP(Q226,'ESO Dungeon constants'!$D$3:$I$9999,6,FALSE),VLOOKUP(Q226,'ESO zone constants'!$H$3:$K$9989,4,FALSE)),""))</f>
        <v>DLC_BASE_GAME</v>
      </c>
      <c r="U226" s="3" t="str">
        <f>IF(T226&lt;&gt;"",VLOOKUP(T226,'LibSets constants'!$B$4:$C$1012,2,FALSE),"")</f>
        <v>Included in base game</v>
      </c>
      <c r="V226" s="33" t="s">
        <v>1540</v>
      </c>
      <c r="W226" s="3" t="s">
        <v>1640</v>
      </c>
      <c r="X226" s="3" t="s">
        <v>1641</v>
      </c>
      <c r="Y226" s="62"/>
      <c r="Z226" s="3">
        <f>IF(AND(G226&lt;&gt;"LIBSETS_SETTYPE_BATTLEGROUND",G226&lt;&gt;"LIBSETS_SETTYPE_SPECIAL"),
IF(AND(Y226&lt;&gt;"",ISNUMBER(Y226),NOT(ISNA(Y226))),Y226,
   IF(AND(L226&lt;&gt;"",ISNUMBER(L226),L226&gt;0,NOT(ISNA(L226))),VLOOKUP(L226,'ESO dumped WayshrineInfo'!$K$3:$L$9996,2,FALSE),"")
),"")</f>
        <v>19</v>
      </c>
      <c r="AA226" t="str">
        <f>IF(AND(Z226&lt;&gt;"",ISNUMBER(Z226),NOT(ISNA(Z226))),VLOOKUP(Z226,'ESO zone constants'!$A$5:$D$10001,4,FALSE),"")</f>
        <v>Stormhaven</v>
      </c>
      <c r="AC226" s="40"/>
      <c r="AD226" s="40"/>
      <c r="AE226" s="40"/>
      <c r="AF226" s="3">
        <f>IF(AND(G226&lt;&gt;"LIBSETS_SETTYPE_BATTLEGROUND",G226&lt;&gt;"LIBSETS_SETTYPE_SPECIAL"),
IF(AND(AE226&lt;&gt;"",ISNUMBER(AE226),NOT(ISNA(AE226))),AE226,
   IF(AND(M226&lt;&gt;"",ISNUMBER(M226),M226&gt;0,NOT(ISNA(M226))),VLOOKUP(M226,'ESO dumped WayshrineInfo'!$K$3:$L$9996,2,FALSE),"")
),"")</f>
        <v>19</v>
      </c>
      <c r="AG226" t="str">
        <f>IF(AND(AF226&lt;&gt;"",ISNUMBER(AF226),NOT(ISNA(AF226))),VLOOKUP(AF226,'ESO zone constants'!$A$5:$D$10001,4,FALSE),"")</f>
        <v>Stormhaven</v>
      </c>
      <c r="AH226" s="42"/>
      <c r="AI226" s="40"/>
      <c r="AJ226" s="40"/>
      <c r="AK226" s="3" t="str">
        <f>IF(AND(G226&lt;&gt;"LIBSETS_SETTYPE_BATTLEGROUND",G226&lt;&gt;"LIBSETS_SETTYPE_SPECIAL"),IF(AL226&lt;&gt;"",VLOOKUP(AL226,'ESO zone constants'!$D$5:$H$4955,5,FALSE),""),"")</f>
        <v/>
      </c>
      <c r="AN226" s="40"/>
      <c r="AO226" s="40"/>
      <c r="AP226" s="3" t="str">
        <f>IF(AND(G226&lt;&gt;"LIBSETS_SETTYPE_BATTLEGROUND",G226&lt;&gt;"LIBSETS_SETTYPE_SPECIAL"),IF(AQ226&lt;&gt;"",VLOOKUP(AQ226,'ESO zone constants'!$D$5:$H$4955,5,FALSE),""),"")</f>
        <v/>
      </c>
      <c r="AS226" s="40"/>
      <c r="AT226" s="40"/>
      <c r="AU226" s="3" t="str">
        <f>IF(AND(G226&lt;&gt;"LIBSETS_SETTYPE_BATTLEGROUND",G226&lt;&gt;"LIBSETS_SETTYPE_SPECIAL"),IF(AV226&lt;&gt;"",VLOOKUP(AV226,'ESO zone constants'!$D$5:$H$4955,5,FALSE),""),"")</f>
        <v/>
      </c>
      <c r="AX226" s="40"/>
      <c r="AY226" s="40"/>
      <c r="AZ226" s="79" t="s">
        <v>2658</v>
      </c>
      <c r="BA226" s="79"/>
      <c r="BB226" s="79"/>
      <c r="BC226" s="79"/>
      <c r="BD226" s="21" t="str">
        <f t="shared" si="24"/>
        <v>[270] = {wayshrines={189,189,189,}, dlcId=DLC_BASE_GAME</v>
      </c>
      <c r="BE226" s="21" t="str">
        <f t="shared" si="25"/>
        <v>, zoneIds={146,19,19}, veteran={[EQUIP_TYPE_HEAD]=true, [EQUIP_TYPE_SHOULDERS]=false}</v>
      </c>
      <c r="BF226" s="21" t="str">
        <f t="shared" si="23"/>
        <v>, setType=LIBSETS_SETTYPE_MONSTER, undauntedChestId=2</v>
      </c>
      <c r="BG226" s="21" t="str">
        <f t="shared" si="26"/>
        <v>, dropMechanic={LIBSETS_DROP_MECHANIC_MONSTER_NAME}, dropMechanicDropLocationNames={['en']={'Varaine and Allene Pellingare','','','','','',},['de']={'Varaine und Allene Pellingare','','','','','',},}</v>
      </c>
      <c r="BH226" s="21" t="str">
        <f t="shared" si="27"/>
        <v>}, --Slimecraw / Schleimkropf   [Wayrest Sewers I, Stormhaven, Stormhaven]</v>
      </c>
    </row>
    <row r="227" spans="1:60" x14ac:dyDescent="0.25">
      <c r="A227" s="5">
        <v>271</v>
      </c>
      <c r="B227" t="s">
        <v>20</v>
      </c>
      <c r="C227" t="s">
        <v>20</v>
      </c>
      <c r="D227" s="3">
        <f t="shared" si="22"/>
        <v>271</v>
      </c>
      <c r="G227" s="8" t="s">
        <v>1477</v>
      </c>
      <c r="H227" s="87">
        <v>1</v>
      </c>
      <c r="I227" t="s">
        <v>1464</v>
      </c>
      <c r="J227" t="s">
        <v>91</v>
      </c>
      <c r="K227">
        <v>192</v>
      </c>
      <c r="L227">
        <v>192</v>
      </c>
      <c r="M227">
        <v>192</v>
      </c>
      <c r="O227" s="62" t="s">
        <v>60</v>
      </c>
      <c r="Q227" s="3">
        <f>IF(AND(P227&lt;&gt;"",ISNUMBER(P227),NOT(ISNA(P227))),P227,IF(R227&lt;&gt;"",VLOOKUP(R227,'ESO zone constants'!$D$5:$H$10003,5,FALSE),""))</f>
        <v>148</v>
      </c>
      <c r="R227" t="str">
        <f>IF(AND(O227&lt;&gt;"",NOT(ISERROR(O227))),O227,
IF(AND(P227&lt;&gt;"",ISNUMBER(P227),P227&gt;0,NOT(ISNA(P227))),VLOOKUP(P227,'ESO zone constants'!$A$5:$D$10001,4,FALSE),
IF(AND(K227&lt;&gt;"",K227&gt;0,NOT(ISERROR(K227))),VLOOKUP(K227,'ESO dumped WayshrineInfo'!$K$3:$N$9996,4,FALSE),"")))</f>
        <v>Arx Corinium</v>
      </c>
      <c r="T227" s="19" t="str">
        <f>IF(AND(S227&lt;&gt;"",NOT(ISERROR(S227))),S227,IF(Q227&lt;&gt;"",IF(NOT(ISERROR(VLOOKUP(Q227,'ESO Dungeon constants'!$D$3:$H$9999,5,FALSE))),VLOOKUP(Q227,'ESO Dungeon constants'!$D$3:$I$9999,6,FALSE),VLOOKUP(Q227,'ESO zone constants'!$H$3:$K$9989,4,FALSE)),""))</f>
        <v>DLC_BASE_GAME</v>
      </c>
      <c r="U227" s="3" t="str">
        <f>IF(T227&lt;&gt;"",VLOOKUP(T227,'LibSets constants'!$B$4:$C$1012,2,FALSE),"")</f>
        <v>Included in base game</v>
      </c>
      <c r="V227" s="33" t="s">
        <v>1540</v>
      </c>
      <c r="W227" s="3" t="s">
        <v>1545</v>
      </c>
      <c r="X227" s="3" t="s">
        <v>1619</v>
      </c>
      <c r="Y227" s="62"/>
      <c r="Z227" s="3">
        <f>IF(AND(G227&lt;&gt;"LIBSETS_SETTYPE_BATTLEGROUND",G227&lt;&gt;"LIBSETS_SETTYPE_SPECIAL"),
IF(AND(Y227&lt;&gt;"",ISNUMBER(Y227),NOT(ISNA(Y227))),Y227,
   IF(AND(L227&lt;&gt;"",ISNUMBER(L227),L227&gt;0,NOT(ISNA(L227))),VLOOKUP(L227,'ESO dumped WayshrineInfo'!$K$3:$L$9996,2,FALSE),"")
),"")</f>
        <v>117</v>
      </c>
      <c r="AA227" t="str">
        <f>IF(AND(Z227&lt;&gt;"",ISNUMBER(Z227),NOT(ISNA(Z227))),VLOOKUP(Z227,'ESO zone constants'!$A$5:$D$10001,4,FALSE),"")</f>
        <v>Shadowfen</v>
      </c>
      <c r="AC227" s="40"/>
      <c r="AD227" s="40"/>
      <c r="AE227" s="40"/>
      <c r="AF227" s="3">
        <f>IF(AND(G227&lt;&gt;"LIBSETS_SETTYPE_BATTLEGROUND",G227&lt;&gt;"LIBSETS_SETTYPE_SPECIAL"),
IF(AND(AE227&lt;&gt;"",ISNUMBER(AE227),NOT(ISNA(AE227))),AE227,
   IF(AND(M227&lt;&gt;"",ISNUMBER(M227),M227&gt;0,NOT(ISNA(M227))),VLOOKUP(M227,'ESO dumped WayshrineInfo'!$K$3:$L$9996,2,FALSE),"")
),"")</f>
        <v>117</v>
      </c>
      <c r="AG227" t="str">
        <f>IF(AND(AF227&lt;&gt;"",ISNUMBER(AF227),NOT(ISNA(AF227))),VLOOKUP(AF227,'ESO zone constants'!$A$5:$D$10001,4,FALSE),"")</f>
        <v>Shadowfen</v>
      </c>
      <c r="AH227" s="42"/>
      <c r="AI227" s="40"/>
      <c r="AJ227" s="40"/>
      <c r="AK227" s="3" t="str">
        <f>IF(AND(G227&lt;&gt;"LIBSETS_SETTYPE_BATTLEGROUND",G227&lt;&gt;"LIBSETS_SETTYPE_SPECIAL"),IF(AL227&lt;&gt;"",VLOOKUP(AL227,'ESO zone constants'!$D$5:$H$4955,5,FALSE),""),"")</f>
        <v/>
      </c>
      <c r="AN227" s="40"/>
      <c r="AO227" s="40"/>
      <c r="AP227" s="3" t="str">
        <f>IF(AND(G227&lt;&gt;"LIBSETS_SETTYPE_BATTLEGROUND",G227&lt;&gt;"LIBSETS_SETTYPE_SPECIAL"),IF(AQ227&lt;&gt;"",VLOOKUP(AQ227,'ESO zone constants'!$D$5:$H$4955,5,FALSE),""),"")</f>
        <v/>
      </c>
      <c r="AS227" s="40"/>
      <c r="AT227" s="40"/>
      <c r="AU227" s="3" t="str">
        <f>IF(AND(G227&lt;&gt;"LIBSETS_SETTYPE_BATTLEGROUND",G227&lt;&gt;"LIBSETS_SETTYPE_SPECIAL"),IF(AV227&lt;&gt;"",VLOOKUP(AV227,'ESO zone constants'!$D$5:$H$4955,5,FALSE),""),"")</f>
        <v/>
      </c>
      <c r="AX227" s="40"/>
      <c r="AY227" s="40"/>
      <c r="AZ227" s="79" t="s">
        <v>2658</v>
      </c>
      <c r="BA227" s="79"/>
      <c r="BB227" s="79"/>
      <c r="BC227" s="79"/>
      <c r="BD227" s="21" t="str">
        <f t="shared" si="24"/>
        <v>[271] = {wayshrines={192,192,192,}, dlcId=DLC_BASE_GAME</v>
      </c>
      <c r="BE227" s="21" t="str">
        <f t="shared" si="25"/>
        <v>, zoneIds={148,117,117}, veteran={[EQUIP_TYPE_HEAD]=true, [EQUIP_TYPE_SHOULDERS]=false}</v>
      </c>
      <c r="BF227" s="21" t="str">
        <f t="shared" si="23"/>
        <v>, setType=LIBSETS_SETTYPE_MONSTER, undauntedChestId=1</v>
      </c>
      <c r="BG227" s="21" t="str">
        <f t="shared" si="26"/>
        <v>, dropMechanic={LIBSETS_DROP_MECHANIC_MONSTER_NAME}, dropMechanicDropLocationNames={['en']={'Sellistrix the Lamia Queen','','','','','',},['de']={'Sellistrix die Lamienkönigin','','','','','',},}</v>
      </c>
      <c r="BH227" s="21" t="str">
        <f t="shared" si="27"/>
        <v>}, --Sellistrix / Sellistrix   [Arx Corinium, Shadowfen, Shadowfen]</v>
      </c>
    </row>
    <row r="228" spans="1:60" x14ac:dyDescent="0.25">
      <c r="A228" s="5">
        <v>272</v>
      </c>
      <c r="B228" t="s">
        <v>1080</v>
      </c>
      <c r="C228" t="s">
        <v>9</v>
      </c>
      <c r="D228" s="3">
        <f t="shared" si="22"/>
        <v>272</v>
      </c>
      <c r="G228" s="8" t="s">
        <v>1477</v>
      </c>
      <c r="H228" s="87">
        <v>1</v>
      </c>
      <c r="I228" t="s">
        <v>1464</v>
      </c>
      <c r="J228" t="s">
        <v>91</v>
      </c>
      <c r="K228">
        <v>197</v>
      </c>
      <c r="L228">
        <v>197</v>
      </c>
      <c r="M228">
        <v>197</v>
      </c>
      <c r="O228" s="62" t="s">
        <v>50</v>
      </c>
      <c r="Q228" s="3">
        <f>IF(AND(P228&lt;&gt;"",ISNUMBER(P228),NOT(ISNA(P228))),P228,IF(R228&lt;&gt;"",VLOOKUP(R228,'ESO zone constants'!$D$5:$H$10003,5,FALSE),""))</f>
        <v>176</v>
      </c>
      <c r="R228" t="str">
        <f>IF(AND(O228&lt;&gt;"",NOT(ISERROR(O228))),O228,
IF(AND(P228&lt;&gt;"",ISNUMBER(P228),P228&gt;0,NOT(ISNA(P228))),VLOOKUP(P228,'ESO zone constants'!$A$5:$D$10001,4,FALSE),
IF(AND(K228&lt;&gt;"",K228&gt;0,NOT(ISERROR(K228))),VLOOKUP(K228,'ESO dumped WayshrineInfo'!$K$3:$N$9996,4,FALSE),"")))</f>
        <v>City of Ash I</v>
      </c>
      <c r="T228" s="19" t="str">
        <f>IF(AND(S228&lt;&gt;"",NOT(ISERROR(S228))),S228,IF(Q228&lt;&gt;"",IF(NOT(ISERROR(VLOOKUP(Q228,'ESO Dungeon constants'!$D$3:$H$9999,5,FALSE))),VLOOKUP(Q228,'ESO Dungeon constants'!$D$3:$I$9999,6,FALSE),VLOOKUP(Q228,'ESO zone constants'!$H$3:$K$9989,4,FALSE)),""))</f>
        <v>DLC_BASE_GAME</v>
      </c>
      <c r="U228" s="3" t="str">
        <f>IF(T228&lt;&gt;"",VLOOKUP(T228,'LibSets constants'!$B$4:$C$1012,2,FALSE),"")</f>
        <v>Included in base game</v>
      </c>
      <c r="V228" s="33" t="s">
        <v>1540</v>
      </c>
      <c r="W228" s="3" t="s">
        <v>1546</v>
      </c>
      <c r="X228" s="3" t="s">
        <v>1633</v>
      </c>
      <c r="Y228" s="62"/>
      <c r="Z228" s="3">
        <f>IF(AND(G228&lt;&gt;"LIBSETS_SETTYPE_BATTLEGROUND",G228&lt;&gt;"LIBSETS_SETTYPE_SPECIAL"),
IF(AND(Y228&lt;&gt;"",ISNUMBER(Y228),NOT(ISNA(Y228))),Y228,
   IF(AND(L228&lt;&gt;"",ISNUMBER(L228),L228&gt;0,NOT(ISNA(L228))),VLOOKUP(L228,'ESO dumped WayshrineInfo'!$K$3:$L$9996,2,FALSE),"")
),"")</f>
        <v>108</v>
      </c>
      <c r="AA228" t="str">
        <f>IF(AND(Z228&lt;&gt;"",ISNUMBER(Z228),NOT(ISNA(Z228))),VLOOKUP(Z228,'ESO zone constants'!$A$5:$D$10001,4,FALSE),"")</f>
        <v>Greenshade</v>
      </c>
      <c r="AC228" s="40"/>
      <c r="AD228" s="40"/>
      <c r="AE228" s="40"/>
      <c r="AF228" s="3">
        <f>IF(AND(G228&lt;&gt;"LIBSETS_SETTYPE_BATTLEGROUND",G228&lt;&gt;"LIBSETS_SETTYPE_SPECIAL"),
IF(AND(AE228&lt;&gt;"",ISNUMBER(AE228),NOT(ISNA(AE228))),AE228,
   IF(AND(M228&lt;&gt;"",ISNUMBER(M228),M228&gt;0,NOT(ISNA(M228))),VLOOKUP(M228,'ESO dumped WayshrineInfo'!$K$3:$L$9996,2,FALSE),"")
),"")</f>
        <v>108</v>
      </c>
      <c r="AG228" t="str">
        <f>IF(AND(AF228&lt;&gt;"",ISNUMBER(AF228),NOT(ISNA(AF228))),VLOOKUP(AF228,'ESO zone constants'!$A$5:$D$10001,4,FALSE),"")</f>
        <v>Greenshade</v>
      </c>
      <c r="AH228" s="42"/>
      <c r="AI228" s="40"/>
      <c r="AJ228" s="40"/>
      <c r="AK228" s="3" t="str">
        <f>IF(AND(G228&lt;&gt;"LIBSETS_SETTYPE_BATTLEGROUND",G228&lt;&gt;"LIBSETS_SETTYPE_SPECIAL"),IF(AL228&lt;&gt;"",VLOOKUP(AL228,'ESO zone constants'!$D$5:$H$4955,5,FALSE),""),"")</f>
        <v/>
      </c>
      <c r="AN228" s="40"/>
      <c r="AO228" s="40"/>
      <c r="AP228" s="3" t="str">
        <f>IF(AND(G228&lt;&gt;"LIBSETS_SETTYPE_BATTLEGROUND",G228&lt;&gt;"LIBSETS_SETTYPE_SPECIAL"),IF(AQ228&lt;&gt;"",VLOOKUP(AQ228,'ESO zone constants'!$D$5:$H$4955,5,FALSE),""),"")</f>
        <v/>
      </c>
      <c r="AS228" s="40"/>
      <c r="AT228" s="40"/>
      <c r="AU228" s="3" t="str">
        <f>IF(AND(G228&lt;&gt;"LIBSETS_SETTYPE_BATTLEGROUND",G228&lt;&gt;"LIBSETS_SETTYPE_SPECIAL"),IF(AV228&lt;&gt;"",VLOOKUP(AV228,'ESO zone constants'!$D$5:$H$4955,5,FALSE),""),"")</f>
        <v/>
      </c>
      <c r="AX228" s="40"/>
      <c r="AY228" s="40"/>
      <c r="AZ228" s="79" t="s">
        <v>2658</v>
      </c>
      <c r="BA228" s="79"/>
      <c r="BB228" s="79"/>
      <c r="BC228" s="79"/>
      <c r="BD228" s="21" t="str">
        <f t="shared" si="24"/>
        <v>[272] = {wayshrines={197,197,197,}, dlcId=DLC_BASE_GAME</v>
      </c>
      <c r="BE228" s="21" t="str">
        <f t="shared" si="25"/>
        <v>, zoneIds={176,108,108}, veteran={[EQUIP_TYPE_HEAD]=true, [EQUIP_TYPE_SHOULDERS]=false}</v>
      </c>
      <c r="BF228" s="21" t="str">
        <f t="shared" si="23"/>
        <v>, setType=LIBSETS_SETTYPE_MONSTER, undauntedChestId=1</v>
      </c>
      <c r="BG228" s="21" t="str">
        <f t="shared" si="26"/>
        <v>, dropMechanic={LIBSETS_DROP_MECHANIC_MONSTER_NAME}, dropMechanicDropLocationNames={['en']={'Razor Master Erthas','','','','','',},['de']={'Klingenmeister Erthas','','','','','',},}</v>
      </c>
      <c r="BH228" s="21" t="str">
        <f t="shared" si="27"/>
        <v>}, --Infernal Guardian / Infernaler Wächter   [City of Ash I, Greenshade, Greenshade]</v>
      </c>
    </row>
    <row r="229" spans="1:60" x14ac:dyDescent="0.25">
      <c r="A229" s="5">
        <v>273</v>
      </c>
      <c r="B229" t="s">
        <v>8</v>
      </c>
      <c r="C229" t="s">
        <v>8</v>
      </c>
      <c r="D229" s="3">
        <f t="shared" si="22"/>
        <v>273</v>
      </c>
      <c r="G229" s="8" t="s">
        <v>1477</v>
      </c>
      <c r="H229" s="87">
        <v>1</v>
      </c>
      <c r="I229" t="s">
        <v>1464</v>
      </c>
      <c r="J229" t="s">
        <v>91</v>
      </c>
      <c r="K229">
        <v>190</v>
      </c>
      <c r="L229">
        <v>190</v>
      </c>
      <c r="M229">
        <v>190</v>
      </c>
      <c r="O229" s="62" t="s">
        <v>49</v>
      </c>
      <c r="Q229" s="3">
        <f>IF(AND(P229&lt;&gt;"",ISNUMBER(P229),NOT(ISNA(P229))),P229,IF(R229&lt;&gt;"",VLOOKUP(R229,'ESO zone constants'!$D$5:$H$10003,5,FALSE),""))</f>
        <v>130</v>
      </c>
      <c r="R229" t="str">
        <f>IF(AND(O229&lt;&gt;"",NOT(ISERROR(O229))),O229,
IF(AND(P229&lt;&gt;"",ISNUMBER(P229),P229&gt;0,NOT(ISNA(P229))),VLOOKUP(P229,'ESO zone constants'!$A$5:$D$10001,4,FALSE),
IF(AND(K229&lt;&gt;"",K229&gt;0,NOT(ISERROR(K229))),VLOOKUP(K229,'ESO dumped WayshrineInfo'!$K$3:$N$9996,4,FALSE),"")))</f>
        <v>Crypt of Hearts I</v>
      </c>
      <c r="T229" s="19" t="str">
        <f>IF(AND(S229&lt;&gt;"",NOT(ISERROR(S229))),S229,IF(Q229&lt;&gt;"",IF(NOT(ISERROR(VLOOKUP(Q229,'ESO Dungeon constants'!$D$3:$H$9999,5,FALSE))),VLOOKUP(Q229,'ESO Dungeon constants'!$D$3:$I$9999,6,FALSE),VLOOKUP(Q229,'ESO zone constants'!$H$3:$K$9989,4,FALSE)),""))</f>
        <v>DLC_BASE_GAME</v>
      </c>
      <c r="U229" s="3" t="str">
        <f>IF(T229&lt;&gt;"",VLOOKUP(T229,'LibSets constants'!$B$4:$C$1012,2,FALSE),"")</f>
        <v>Included in base game</v>
      </c>
      <c r="V229" s="33" t="s">
        <v>1540</v>
      </c>
      <c r="W229" s="3" t="s">
        <v>2791</v>
      </c>
      <c r="X229" s="3" t="s">
        <v>1625</v>
      </c>
      <c r="Y229" s="62"/>
      <c r="Z229" s="3">
        <f>IF(AND(G229&lt;&gt;"LIBSETS_SETTYPE_BATTLEGROUND",G229&lt;&gt;"LIBSETS_SETTYPE_SPECIAL"),
IF(AND(Y229&lt;&gt;"",ISNUMBER(Y229),NOT(ISNA(Y229))),Y229,
   IF(AND(L229&lt;&gt;"",ISNUMBER(L229),L229&gt;0,NOT(ISNA(L229))),VLOOKUP(L229,'ESO dumped WayshrineInfo'!$K$3:$L$9996,2,FALSE),"")
),"")</f>
        <v>20</v>
      </c>
      <c r="AA229" t="str">
        <f>IF(AND(Z229&lt;&gt;"",ISNUMBER(Z229),NOT(ISNA(Z229))),VLOOKUP(Z229,'ESO zone constants'!$A$5:$D$10001,4,FALSE),"")</f>
        <v>Rivenspire</v>
      </c>
      <c r="AC229" s="40"/>
      <c r="AD229" s="40"/>
      <c r="AE229" s="40"/>
      <c r="AF229" s="3">
        <f>IF(AND(G229&lt;&gt;"LIBSETS_SETTYPE_BATTLEGROUND",G229&lt;&gt;"LIBSETS_SETTYPE_SPECIAL"),
IF(AND(AE229&lt;&gt;"",ISNUMBER(AE229),NOT(ISNA(AE229))),AE229,
   IF(AND(M229&lt;&gt;"",ISNUMBER(M229),M229&gt;0,NOT(ISNA(M229))),VLOOKUP(M229,'ESO dumped WayshrineInfo'!$K$3:$L$9996,2,FALSE),"")
),"")</f>
        <v>20</v>
      </c>
      <c r="AG229" t="str">
        <f>IF(AND(AF229&lt;&gt;"",ISNUMBER(AF229),NOT(ISNA(AF229))),VLOOKUP(AF229,'ESO zone constants'!$A$5:$D$10001,4,FALSE),"")</f>
        <v>Rivenspire</v>
      </c>
      <c r="AH229" s="42"/>
      <c r="AI229" s="40"/>
      <c r="AJ229" s="40"/>
      <c r="AK229" s="3" t="str">
        <f>IF(AND(G229&lt;&gt;"LIBSETS_SETTYPE_BATTLEGROUND",G229&lt;&gt;"LIBSETS_SETTYPE_SPECIAL"),IF(AL229&lt;&gt;"",VLOOKUP(AL229,'ESO zone constants'!$D$5:$H$4955,5,FALSE),""),"")</f>
        <v/>
      </c>
      <c r="AN229" s="40"/>
      <c r="AO229" s="40"/>
      <c r="AP229" s="3" t="str">
        <f>IF(AND(G229&lt;&gt;"LIBSETS_SETTYPE_BATTLEGROUND",G229&lt;&gt;"LIBSETS_SETTYPE_SPECIAL"),IF(AQ229&lt;&gt;"",VLOOKUP(AQ229,'ESO zone constants'!$D$5:$H$4955,5,FALSE),""),"")</f>
        <v/>
      </c>
      <c r="AS229" s="40"/>
      <c r="AT229" s="40"/>
      <c r="AU229" s="3" t="str">
        <f>IF(AND(G229&lt;&gt;"LIBSETS_SETTYPE_BATTLEGROUND",G229&lt;&gt;"LIBSETS_SETTYPE_SPECIAL"),IF(AV229&lt;&gt;"",VLOOKUP(AV229,'ESO zone constants'!$D$5:$H$4955,5,FALSE),""),"")</f>
        <v/>
      </c>
      <c r="AX229" s="40"/>
      <c r="AY229" s="40"/>
      <c r="AZ229" s="79" t="s">
        <v>2658</v>
      </c>
      <c r="BA229" s="79"/>
      <c r="BB229" s="79"/>
      <c r="BC229" s="79"/>
      <c r="BD229" s="21" t="str">
        <f t="shared" si="24"/>
        <v>[273] = {wayshrines={190,190,190,}, dlcId=DLC_BASE_GAME</v>
      </c>
      <c r="BE229" s="21" t="str">
        <f t="shared" si="25"/>
        <v>, zoneIds={130,20,20}, veteran={[EQUIP_TYPE_HEAD]=true, [EQUIP_TYPE_SHOULDERS]=false}</v>
      </c>
      <c r="BF229" s="21" t="str">
        <f t="shared" si="23"/>
        <v>, setType=LIBSETS_SETTYPE_MONSTER, undauntedChestId=1</v>
      </c>
      <c r="BG229" s="21" t="str">
        <f t="shared" si="26"/>
        <v>, dropMechanic={LIBSETS_DROP_MECHANIC_MONSTER_NAME}, dropMechanicDropLocationNames={['en']={'Ilambris-Athor or Ilambris-Zaven','','','','','',},['de']={'Ilambris Zwillinge','','','','','',},}</v>
      </c>
      <c r="BH229" s="21" t="str">
        <f t="shared" si="27"/>
        <v>}, --Ilambris / Ilambris   [Crypt of Hearts I, Rivenspire, Rivenspire]</v>
      </c>
    </row>
    <row r="230" spans="1:60" x14ac:dyDescent="0.25">
      <c r="A230" s="5">
        <v>274</v>
      </c>
      <c r="B230" t="s">
        <v>1081</v>
      </c>
      <c r="C230" t="s">
        <v>7</v>
      </c>
      <c r="D230" s="3">
        <f t="shared" si="22"/>
        <v>274</v>
      </c>
      <c r="G230" s="8" t="s">
        <v>1477</v>
      </c>
      <c r="H230" s="87">
        <v>1</v>
      </c>
      <c r="I230" t="s">
        <v>1464</v>
      </c>
      <c r="J230" t="s">
        <v>91</v>
      </c>
      <c r="K230">
        <v>195</v>
      </c>
      <c r="L230">
        <v>195</v>
      </c>
      <c r="M230">
        <v>195</v>
      </c>
      <c r="O230" s="62" t="s">
        <v>48</v>
      </c>
      <c r="Q230" s="3">
        <f>IF(AND(P230&lt;&gt;"",ISNUMBER(P230),NOT(ISNA(P230))),P230,IF(R230&lt;&gt;"",VLOOKUP(R230,'ESO zone constants'!$D$5:$H$10003,5,FALSE),""))</f>
        <v>449</v>
      </c>
      <c r="R230" t="str">
        <f>IF(AND(O230&lt;&gt;"",NOT(ISERROR(O230))),O230,
IF(AND(P230&lt;&gt;"",ISNUMBER(P230),P230&gt;0,NOT(ISNA(P230))),VLOOKUP(P230,'ESO zone constants'!$A$5:$D$10001,4,FALSE),
IF(AND(K230&lt;&gt;"",K230&gt;0,NOT(ISERROR(K230))),VLOOKUP(K230,'ESO dumped WayshrineInfo'!$K$3:$N$9996,4,FALSE),"")))</f>
        <v>Direfrost Keep</v>
      </c>
      <c r="T230" s="19" t="str">
        <f>IF(AND(S230&lt;&gt;"",NOT(ISERROR(S230))),S230,IF(Q230&lt;&gt;"",IF(NOT(ISERROR(VLOOKUP(Q230,'ESO Dungeon constants'!$D$3:$H$9999,5,FALSE))),VLOOKUP(Q230,'ESO Dungeon constants'!$D$3:$I$9999,6,FALSE),VLOOKUP(Q230,'ESO zone constants'!$H$3:$K$9989,4,FALSE)),""))</f>
        <v>DLC_BASE_GAME</v>
      </c>
      <c r="U230" s="3" t="str">
        <f>IF(T230&lt;&gt;"",VLOOKUP(T230,'LibSets constants'!$B$4:$C$1012,2,FALSE),"")</f>
        <v>Included in base game</v>
      </c>
      <c r="V230" s="33" t="s">
        <v>1540</v>
      </c>
      <c r="W230" s="3" t="s">
        <v>1547</v>
      </c>
      <c r="X230" s="3" t="s">
        <v>1620</v>
      </c>
      <c r="Y230" s="62"/>
      <c r="Z230" s="3">
        <f>IF(AND(G230&lt;&gt;"LIBSETS_SETTYPE_BATTLEGROUND",G230&lt;&gt;"LIBSETS_SETTYPE_SPECIAL"),
IF(AND(Y230&lt;&gt;"",ISNUMBER(Y230),NOT(ISNA(Y230))),Y230,
   IF(AND(L230&lt;&gt;"",ISNUMBER(L230),L230&gt;0,NOT(ISNA(L230))),VLOOKUP(L230,'ESO dumped WayshrineInfo'!$K$3:$L$9996,2,FALSE),"")
),"")</f>
        <v>101</v>
      </c>
      <c r="AA230" t="str">
        <f>IF(AND(Z230&lt;&gt;"",ISNUMBER(Z230),NOT(ISNA(Z230))),VLOOKUP(Z230,'ESO zone constants'!$A$5:$D$10001,4,FALSE),"")</f>
        <v>Eastmarch</v>
      </c>
      <c r="AC230" s="40"/>
      <c r="AD230" s="40"/>
      <c r="AE230" s="40"/>
      <c r="AF230" s="3">
        <f>IF(AND(G230&lt;&gt;"LIBSETS_SETTYPE_BATTLEGROUND",G230&lt;&gt;"LIBSETS_SETTYPE_SPECIAL"),
IF(AND(AE230&lt;&gt;"",ISNUMBER(AE230),NOT(ISNA(AE230))),AE230,
   IF(AND(M230&lt;&gt;"",ISNUMBER(M230),M230&gt;0,NOT(ISNA(M230))),VLOOKUP(M230,'ESO dumped WayshrineInfo'!$K$3:$L$9996,2,FALSE),"")
),"")</f>
        <v>101</v>
      </c>
      <c r="AG230" t="str">
        <f>IF(AND(AF230&lt;&gt;"",ISNUMBER(AF230),NOT(ISNA(AF230))),VLOOKUP(AF230,'ESO zone constants'!$A$5:$D$10001,4,FALSE),"")</f>
        <v>Eastmarch</v>
      </c>
      <c r="AH230" s="42"/>
      <c r="AI230" s="40"/>
      <c r="AJ230" s="40"/>
      <c r="AK230" s="3" t="str">
        <f>IF(AND(G230&lt;&gt;"LIBSETS_SETTYPE_BATTLEGROUND",G230&lt;&gt;"LIBSETS_SETTYPE_SPECIAL"),IF(AL230&lt;&gt;"",VLOOKUP(AL230,'ESO zone constants'!$D$5:$H$4955,5,FALSE),""),"")</f>
        <v/>
      </c>
      <c r="AN230" s="40"/>
      <c r="AO230" s="40"/>
      <c r="AP230" s="3" t="str">
        <f>IF(AND(G230&lt;&gt;"LIBSETS_SETTYPE_BATTLEGROUND",G230&lt;&gt;"LIBSETS_SETTYPE_SPECIAL"),IF(AQ230&lt;&gt;"",VLOOKUP(AQ230,'ESO zone constants'!$D$5:$H$4955,5,FALSE),""),"")</f>
        <v/>
      </c>
      <c r="AS230" s="40"/>
      <c r="AT230" s="40"/>
      <c r="AU230" s="3" t="str">
        <f>IF(AND(G230&lt;&gt;"LIBSETS_SETTYPE_BATTLEGROUND",G230&lt;&gt;"LIBSETS_SETTYPE_SPECIAL"),IF(AV230&lt;&gt;"",VLOOKUP(AV230,'ESO zone constants'!$D$5:$H$4955,5,FALSE),""),"")</f>
        <v/>
      </c>
      <c r="AX230" s="40"/>
      <c r="AY230" s="40"/>
      <c r="AZ230" s="79" t="s">
        <v>2658</v>
      </c>
      <c r="BA230" s="79"/>
      <c r="BB230" s="79"/>
      <c r="BC230" s="79"/>
      <c r="BD230" s="21" t="str">
        <f t="shared" si="24"/>
        <v>[274] = {wayshrines={195,195,195,}, dlcId=DLC_BASE_GAME</v>
      </c>
      <c r="BE230" s="21" t="str">
        <f t="shared" si="25"/>
        <v>, zoneIds={449,101,101}, veteran={[EQUIP_TYPE_HEAD]=true, [EQUIP_TYPE_SHOULDERS]=false}</v>
      </c>
      <c r="BF230" s="21" t="str">
        <f t="shared" si="23"/>
        <v>, setType=LIBSETS_SETTYPE_MONSTER, undauntedChestId=1</v>
      </c>
      <c r="BG230" s="21" t="str">
        <f t="shared" si="26"/>
        <v>, dropMechanic={LIBSETS_DROP_MECHANIC_MONSTER_NAME}, dropMechanicDropLocationNames={['en']={'Drodda of Icereach','','','','','',},['de']={'Drodda von Eiskap','','','','','',},}</v>
      </c>
      <c r="BH230" s="21" t="str">
        <f t="shared" si="27"/>
        <v>}, --Iceheart / Eisherz   [Direfrost Keep, Eastmarch, Eastmarch]</v>
      </c>
    </row>
    <row r="231" spans="1:60" x14ac:dyDescent="0.25">
      <c r="A231" s="5">
        <v>275</v>
      </c>
      <c r="B231" t="s">
        <v>1082</v>
      </c>
      <c r="C231" t="s">
        <v>26</v>
      </c>
      <c r="D231" s="3">
        <f t="shared" si="22"/>
        <v>275</v>
      </c>
      <c r="G231" s="8" t="s">
        <v>1477</v>
      </c>
      <c r="H231" s="87">
        <v>1</v>
      </c>
      <c r="I231" t="s">
        <v>1464</v>
      </c>
      <c r="J231" t="s">
        <v>91</v>
      </c>
      <c r="K231">
        <v>188</v>
      </c>
      <c r="L231">
        <v>188</v>
      </c>
      <c r="M231">
        <v>188</v>
      </c>
      <c r="O231" s="62" t="s">
        <v>65</v>
      </c>
      <c r="Q231" s="3">
        <f>IF(AND(P231&lt;&gt;"",ISNUMBER(P231),NOT(ISNA(P231))),P231,IF(R231&lt;&gt;"",VLOOKUP(R231,'ESO zone constants'!$D$5:$H$10003,5,FALSE),""))</f>
        <v>131</v>
      </c>
      <c r="R231" t="str">
        <f>IF(AND(O231&lt;&gt;"",NOT(ISERROR(O231))),O231,
IF(AND(P231&lt;&gt;"",ISNUMBER(P231),P231&gt;0,NOT(ISNA(P231))),VLOOKUP(P231,'ESO zone constants'!$A$5:$D$10001,4,FALSE),
IF(AND(K231&lt;&gt;"",K231&gt;0,NOT(ISERROR(K231))),VLOOKUP(K231,'ESO dumped WayshrineInfo'!$K$3:$N$9996,4,FALSE),"")))</f>
        <v>Tempest Island</v>
      </c>
      <c r="T231" s="19" t="str">
        <f>IF(AND(S231&lt;&gt;"",NOT(ISERROR(S231))),S231,IF(Q231&lt;&gt;"",IF(NOT(ISERROR(VLOOKUP(Q231,'ESO Dungeon constants'!$D$3:$H$9999,5,FALSE))),VLOOKUP(Q231,'ESO Dungeon constants'!$D$3:$I$9999,6,FALSE),VLOOKUP(Q231,'ESO zone constants'!$H$3:$K$9989,4,FALSE)),""))</f>
        <v>DLC_BASE_GAME</v>
      </c>
      <c r="U231" s="3" t="str">
        <f>IF(T231&lt;&gt;"",VLOOKUP(T231,'LibSets constants'!$B$4:$C$1012,2,FALSE),"")</f>
        <v>Included in base game</v>
      </c>
      <c r="V231" s="33" t="s">
        <v>1540</v>
      </c>
      <c r="W231" s="41" t="s">
        <v>1548</v>
      </c>
      <c r="X231" s="41" t="s">
        <v>1639</v>
      </c>
      <c r="Y231" s="62"/>
      <c r="Z231" s="3">
        <f>IF(AND(G231&lt;&gt;"LIBSETS_SETTYPE_BATTLEGROUND",G231&lt;&gt;"LIBSETS_SETTYPE_SPECIAL"),
IF(AND(Y231&lt;&gt;"",ISNUMBER(Y231),NOT(ISNA(Y231))),Y231,
   IF(AND(L231&lt;&gt;"",ISNUMBER(L231),L231&gt;0,NOT(ISNA(L231))),VLOOKUP(L231,'ESO dumped WayshrineInfo'!$K$3:$L$9996,2,FALSE),"")
),"")</f>
        <v>58</v>
      </c>
      <c r="AA231" t="str">
        <f>IF(AND(Z231&lt;&gt;"",ISNUMBER(Z231),NOT(ISNA(Z231))),VLOOKUP(Z231,'ESO zone constants'!$A$5:$D$10001,4,FALSE),"")</f>
        <v>Malabal Tor</v>
      </c>
      <c r="AC231" s="40"/>
      <c r="AD231" s="40"/>
      <c r="AE231" s="40"/>
      <c r="AF231" s="3">
        <f>IF(AND(G231&lt;&gt;"LIBSETS_SETTYPE_BATTLEGROUND",G231&lt;&gt;"LIBSETS_SETTYPE_SPECIAL"),
IF(AND(AE231&lt;&gt;"",ISNUMBER(AE231),NOT(ISNA(AE231))),AE231,
   IF(AND(M231&lt;&gt;"",ISNUMBER(M231),M231&gt;0,NOT(ISNA(M231))),VLOOKUP(M231,'ESO dumped WayshrineInfo'!$K$3:$L$9996,2,FALSE),"")
),"")</f>
        <v>58</v>
      </c>
      <c r="AG231" t="str">
        <f>IF(AND(AF231&lt;&gt;"",ISNUMBER(AF231),NOT(ISNA(AF231))),VLOOKUP(AF231,'ESO zone constants'!$A$5:$D$10001,4,FALSE),"")</f>
        <v>Malabal Tor</v>
      </c>
      <c r="AH231" s="42"/>
      <c r="AI231" s="40"/>
      <c r="AJ231" s="40"/>
      <c r="AK231" s="3" t="str">
        <f>IF(AND(G231&lt;&gt;"LIBSETS_SETTYPE_BATTLEGROUND",G231&lt;&gt;"LIBSETS_SETTYPE_SPECIAL"),IF(AL231&lt;&gt;"",VLOOKUP(AL231,'ESO zone constants'!$D$5:$H$4955,5,FALSE),""),"")</f>
        <v/>
      </c>
      <c r="AN231" s="40"/>
      <c r="AO231" s="40"/>
      <c r="AP231" s="3" t="str">
        <f>IF(AND(G231&lt;&gt;"LIBSETS_SETTYPE_BATTLEGROUND",G231&lt;&gt;"LIBSETS_SETTYPE_SPECIAL"),IF(AQ231&lt;&gt;"",VLOOKUP(AQ231,'ESO zone constants'!$D$5:$H$4955,5,FALSE),""),"")</f>
        <v/>
      </c>
      <c r="AS231" s="40"/>
      <c r="AT231" s="40"/>
      <c r="AU231" s="3" t="str">
        <f>IF(AND(G231&lt;&gt;"LIBSETS_SETTYPE_BATTLEGROUND",G231&lt;&gt;"LIBSETS_SETTYPE_SPECIAL"),IF(AV231&lt;&gt;"",VLOOKUP(AV231,'ESO zone constants'!$D$5:$H$4955,5,FALSE),""),"")</f>
        <v/>
      </c>
      <c r="AV231" s="40"/>
      <c r="AX231" s="40"/>
      <c r="AY231" s="40"/>
      <c r="AZ231" s="79" t="s">
        <v>2658</v>
      </c>
      <c r="BA231" s="79"/>
      <c r="BB231" s="79"/>
      <c r="BC231" s="79"/>
      <c r="BD231" s="21" t="str">
        <f t="shared" si="24"/>
        <v>[275] = {wayshrines={188,188,188,}, dlcId=DLC_BASE_GAME</v>
      </c>
      <c r="BE231" s="21" t="str">
        <f t="shared" si="25"/>
        <v>, zoneIds={131,58,58}, veteran={[EQUIP_TYPE_HEAD]=true, [EQUIP_TYPE_SHOULDERS]=false}</v>
      </c>
      <c r="BF231" s="21" t="str">
        <f t="shared" si="23"/>
        <v>, setType=LIBSETS_SETTYPE_MONSTER, undauntedChestId=1</v>
      </c>
      <c r="BG231" s="21" t="str">
        <f t="shared" si="26"/>
        <v>, dropMechanic={LIBSETS_DROP_MECHANIC_MONSTER_NAME}, dropMechanicDropLocationNames={['en']={'Stormreeve Neidir','','','','','',},['de']={'Sturmvogt Neidir','','','','','',},}</v>
      </c>
      <c r="BH231" s="21" t="str">
        <f t="shared" si="27"/>
        <v>}, --Stormfist / Sturmfaust   [Tempest Island, Malabal Tor, Malabal Tor]</v>
      </c>
    </row>
    <row r="232" spans="1:60" x14ac:dyDescent="0.25">
      <c r="A232" s="5">
        <v>276</v>
      </c>
      <c r="B232" t="s">
        <v>1083</v>
      </c>
      <c r="C232" t="s">
        <v>29</v>
      </c>
      <c r="D232" s="3">
        <f t="shared" si="22"/>
        <v>276</v>
      </c>
      <c r="G232" s="8" t="s">
        <v>1477</v>
      </c>
      <c r="H232" s="87">
        <v>1</v>
      </c>
      <c r="I232" t="s">
        <v>1464</v>
      </c>
      <c r="J232" t="s">
        <v>91</v>
      </c>
      <c r="K232">
        <v>196</v>
      </c>
      <c r="L232">
        <v>196</v>
      </c>
      <c r="M232">
        <v>196</v>
      </c>
      <c r="O232" s="62" t="s">
        <v>68</v>
      </c>
      <c r="Q232" s="3">
        <f>IF(AND(P232&lt;&gt;"",ISNUMBER(P232),NOT(ISNA(P232))),P232,IF(R232&lt;&gt;"",VLOOKUP(R232,'ESO zone constants'!$D$5:$H$10003,5,FALSE),""))</f>
        <v>22</v>
      </c>
      <c r="R232" t="str">
        <f>IF(AND(O232&lt;&gt;"",NOT(ISERROR(O232))),O232,
IF(AND(P232&lt;&gt;"",ISNUMBER(P232),P232&gt;0,NOT(ISNA(P232))),VLOOKUP(P232,'ESO zone constants'!$A$5:$D$10001,4,FALSE),
IF(AND(K232&lt;&gt;"",K232&gt;0,NOT(ISERROR(K232))),VLOOKUP(K232,'ESO dumped WayshrineInfo'!$K$3:$N$9996,4,FALSE),"")))</f>
        <v>Volenfell</v>
      </c>
      <c r="T232" s="19" t="str">
        <f>IF(AND(S232&lt;&gt;"",NOT(ISERROR(S232))),S232,IF(Q232&lt;&gt;"",IF(NOT(ISERROR(VLOOKUP(Q232,'ESO Dungeon constants'!$D$3:$H$9999,5,FALSE))),VLOOKUP(Q232,'ESO Dungeon constants'!$D$3:$I$9999,6,FALSE),VLOOKUP(Q232,'ESO zone constants'!$H$3:$K$9989,4,FALSE)),""))</f>
        <v>DLC_BASE_GAME</v>
      </c>
      <c r="U232" s="3" t="str">
        <f>IF(T232&lt;&gt;"",VLOOKUP(T232,'LibSets constants'!$B$4:$C$1012,2,FALSE),"")</f>
        <v>Included in base game</v>
      </c>
      <c r="V232" s="33" t="s">
        <v>1540</v>
      </c>
      <c r="W232" s="3" t="s">
        <v>1365</v>
      </c>
      <c r="X232" s="3" t="s">
        <v>1615</v>
      </c>
      <c r="Y232" s="62"/>
      <c r="Z232" s="3">
        <f>IF(AND(G232&lt;&gt;"LIBSETS_SETTYPE_BATTLEGROUND",G232&lt;&gt;"LIBSETS_SETTYPE_SPECIAL"),
IF(AND(Y232&lt;&gt;"",ISNUMBER(Y232),NOT(ISNA(Y232))),Y232,
   IF(AND(L232&lt;&gt;"",ISNUMBER(L232),L232&gt;0,NOT(ISNA(L232))),VLOOKUP(L232,'ESO dumped WayshrineInfo'!$K$3:$L$9996,2,FALSE),"")
),"")</f>
        <v>104</v>
      </c>
      <c r="AA232" t="str">
        <f>IF(AND(Z232&lt;&gt;"",ISNUMBER(Z232),NOT(ISNA(Z232))),VLOOKUP(Z232,'ESO zone constants'!$A$5:$D$10001,4,FALSE),"")</f>
        <v>Alik'r Desert</v>
      </c>
      <c r="AC232" s="40"/>
      <c r="AD232" s="40"/>
      <c r="AE232" s="40"/>
      <c r="AF232" s="3">
        <f>IF(AND(G232&lt;&gt;"LIBSETS_SETTYPE_BATTLEGROUND",G232&lt;&gt;"LIBSETS_SETTYPE_SPECIAL"),
IF(AND(AE232&lt;&gt;"",ISNUMBER(AE232),NOT(ISNA(AE232))),AE232,
   IF(AND(M232&lt;&gt;"",ISNUMBER(M232),M232&gt;0,NOT(ISNA(M232))),VLOOKUP(M232,'ESO dumped WayshrineInfo'!$K$3:$L$9996,2,FALSE),"")
),"")</f>
        <v>104</v>
      </c>
      <c r="AG232" t="str">
        <f>IF(AND(AF232&lt;&gt;"",ISNUMBER(AF232),NOT(ISNA(AF232))),VLOOKUP(AF232,'ESO zone constants'!$A$5:$D$10001,4,FALSE),"")</f>
        <v>Alik'r Desert</v>
      </c>
      <c r="AH232" s="42"/>
      <c r="AI232" s="40"/>
      <c r="AJ232" s="40"/>
      <c r="AK232" s="3" t="str">
        <f>IF(AND(G232&lt;&gt;"LIBSETS_SETTYPE_BATTLEGROUND",G232&lt;&gt;"LIBSETS_SETTYPE_SPECIAL"),IF(AL232&lt;&gt;"",VLOOKUP(AL232,'ESO zone constants'!$D$5:$H$4955,5,FALSE),""),"")</f>
        <v/>
      </c>
      <c r="AN232" s="40"/>
      <c r="AO232" s="40"/>
      <c r="AP232" s="3" t="str">
        <f>IF(AND(G232&lt;&gt;"LIBSETS_SETTYPE_BATTLEGROUND",G232&lt;&gt;"LIBSETS_SETTYPE_SPECIAL"),IF(AQ232&lt;&gt;"",VLOOKUP(AQ232,'ESO zone constants'!$D$5:$H$4955,5,FALSE),""),"")</f>
        <v/>
      </c>
      <c r="AS232" s="40"/>
      <c r="AT232" s="40"/>
      <c r="AU232" s="3" t="str">
        <f>IF(AND(G232&lt;&gt;"LIBSETS_SETTYPE_BATTLEGROUND",G232&lt;&gt;"LIBSETS_SETTYPE_SPECIAL"),IF(AV232&lt;&gt;"",VLOOKUP(AV232,'ESO zone constants'!$D$5:$H$4955,5,FALSE),""),"")</f>
        <v/>
      </c>
      <c r="AX232" s="40"/>
      <c r="AY232" s="40"/>
      <c r="AZ232" s="79" t="s">
        <v>2658</v>
      </c>
      <c r="BA232" s="79"/>
      <c r="BB232" s="79"/>
      <c r="BC232" s="79"/>
      <c r="BD232" s="21" t="str">
        <f t="shared" si="24"/>
        <v>[276] = {wayshrines={196,196,196,}, dlcId=DLC_BASE_GAME</v>
      </c>
      <c r="BE232" s="21" t="str">
        <f t="shared" si="25"/>
        <v>, zoneIds={22,104,104}, veteran={[EQUIP_TYPE_HEAD]=true, [EQUIP_TYPE_SHOULDERS]=false}</v>
      </c>
      <c r="BF232" s="21" t="str">
        <f t="shared" si="23"/>
        <v>, setType=LIBSETS_SETTYPE_MONSTER, undauntedChestId=1</v>
      </c>
      <c r="BG232" s="21" t="str">
        <f t="shared" si="26"/>
        <v>, dropMechanic={LIBSETS_DROP_MECHANIC_MONSTER_NAME}, dropMechanicDropLocationNames={['en']={'The Guardian Council','','','','','',},['de']={'Die Wächter','','','','','',},}</v>
      </c>
      <c r="BH232" s="21" t="str">
        <f t="shared" si="27"/>
        <v>}, --Tremorscale / Bebenschuppe   [Volenfell, Alik'r Desert, Alik'r Desert]</v>
      </c>
    </row>
    <row r="233" spans="1:60" x14ac:dyDescent="0.25">
      <c r="A233" s="5">
        <v>277</v>
      </c>
      <c r="B233" t="s">
        <v>1084</v>
      </c>
      <c r="C233" t="s">
        <v>17</v>
      </c>
      <c r="D233" s="3">
        <f t="shared" si="22"/>
        <v>277</v>
      </c>
      <c r="G233" s="8" t="s">
        <v>1477</v>
      </c>
      <c r="H233" s="87">
        <v>1</v>
      </c>
      <c r="I233" t="s">
        <v>1464</v>
      </c>
      <c r="J233" t="s">
        <v>91</v>
      </c>
      <c r="K233">
        <v>186</v>
      </c>
      <c r="L233">
        <v>186</v>
      </c>
      <c r="M233">
        <v>186</v>
      </c>
      <c r="O233" s="62" t="s">
        <v>57</v>
      </c>
      <c r="Q233" s="3">
        <f>IF(AND(P233&lt;&gt;"",ISNUMBER(P233),NOT(ISNA(P233))),P233,IF(R233&lt;&gt;"",VLOOKUP(R233,'ESO zone constants'!$D$5:$H$10003,5,FALSE),""))</f>
        <v>38</v>
      </c>
      <c r="R233" t="str">
        <f>IF(AND(O233&lt;&gt;"",NOT(ISERROR(O233))),O233,
IF(AND(P233&lt;&gt;"",ISNUMBER(P233),P233&gt;0,NOT(ISNA(P233))),VLOOKUP(P233,'ESO zone constants'!$A$5:$D$10001,4,FALSE),
IF(AND(K233&lt;&gt;"",K233&gt;0,NOT(ISERROR(K233))),VLOOKUP(K233,'ESO dumped WayshrineInfo'!$K$3:$N$9996,4,FALSE),"")))</f>
        <v>Blackheart Haven</v>
      </c>
      <c r="T233" s="19" t="str">
        <f>IF(AND(S233&lt;&gt;"",NOT(ISERROR(S233))),S233,IF(Q233&lt;&gt;"",IF(NOT(ISERROR(VLOOKUP(Q233,'ESO Dungeon constants'!$D$3:$H$9999,5,FALSE))),VLOOKUP(Q233,'ESO Dungeon constants'!$D$3:$I$9999,6,FALSE),VLOOKUP(Q233,'ESO zone constants'!$H$3:$K$9989,4,FALSE)),""))</f>
        <v>DLC_BASE_GAME</v>
      </c>
      <c r="U233" s="3" t="str">
        <f>IF(T233&lt;&gt;"",VLOOKUP(T233,'LibSets constants'!$B$4:$C$1012,2,FALSE),"")</f>
        <v>Included in base game</v>
      </c>
      <c r="V233" s="33" t="s">
        <v>1540</v>
      </c>
      <c r="W233" s="3" t="s">
        <v>1364</v>
      </c>
      <c r="X233" s="3" t="s">
        <v>1630</v>
      </c>
      <c r="Y233" s="62"/>
      <c r="Z233" s="3">
        <f>IF(AND(G233&lt;&gt;"LIBSETS_SETTYPE_BATTLEGROUND",G233&lt;&gt;"LIBSETS_SETTYPE_SPECIAL"),
IF(AND(Y233&lt;&gt;"",ISNUMBER(Y233),NOT(ISNA(Y233))),Y233,
   IF(AND(L233&lt;&gt;"",ISNUMBER(L233),L233&gt;0,NOT(ISNA(L233))),VLOOKUP(L233,'ESO dumped WayshrineInfo'!$K$3:$L$9996,2,FALSE),"")
),"")</f>
        <v>92</v>
      </c>
      <c r="AA233" t="str">
        <f>IF(AND(Z233&lt;&gt;"",ISNUMBER(Z233),NOT(ISNA(Z233))),VLOOKUP(Z233,'ESO zone constants'!$A$5:$D$10001,4,FALSE),"")</f>
        <v>Bangkorai</v>
      </c>
      <c r="AC233" s="40"/>
      <c r="AD233" s="40"/>
      <c r="AE233" s="40"/>
      <c r="AF233" s="3">
        <f>IF(AND(G233&lt;&gt;"LIBSETS_SETTYPE_BATTLEGROUND",G233&lt;&gt;"LIBSETS_SETTYPE_SPECIAL"),
IF(AND(AE233&lt;&gt;"",ISNUMBER(AE233),NOT(ISNA(AE233))),AE233,
   IF(AND(M233&lt;&gt;"",ISNUMBER(M233),M233&gt;0,NOT(ISNA(M233))),VLOOKUP(M233,'ESO dumped WayshrineInfo'!$K$3:$L$9996,2,FALSE),"")
),"")</f>
        <v>92</v>
      </c>
      <c r="AG233" t="str">
        <f>IF(AND(AF233&lt;&gt;"",ISNUMBER(AF233),NOT(ISNA(AF233))),VLOOKUP(AF233,'ESO zone constants'!$A$5:$D$10001,4,FALSE),"")</f>
        <v>Bangkorai</v>
      </c>
      <c r="AH233" s="42"/>
      <c r="AI233" s="40"/>
      <c r="AJ233" s="40"/>
      <c r="AK233" s="3" t="str">
        <f>IF(AND(G233&lt;&gt;"LIBSETS_SETTYPE_BATTLEGROUND",G233&lt;&gt;"LIBSETS_SETTYPE_SPECIAL"),IF(AL233&lt;&gt;"",VLOOKUP(AL233,'ESO zone constants'!$D$5:$H$4955,5,FALSE),""),"")</f>
        <v/>
      </c>
      <c r="AN233" s="40"/>
      <c r="AO233" s="40"/>
      <c r="AP233" s="3" t="str">
        <f>IF(AND(G233&lt;&gt;"LIBSETS_SETTYPE_BATTLEGROUND",G233&lt;&gt;"LIBSETS_SETTYPE_SPECIAL"),IF(AQ233&lt;&gt;"",VLOOKUP(AQ233,'ESO zone constants'!$D$5:$H$4955,5,FALSE),""),"")</f>
        <v/>
      </c>
      <c r="AS233" s="40"/>
      <c r="AT233" s="40"/>
      <c r="AU233" s="3" t="str">
        <f>IF(AND(G233&lt;&gt;"LIBSETS_SETTYPE_BATTLEGROUND",G233&lt;&gt;"LIBSETS_SETTYPE_SPECIAL"),IF(AV233&lt;&gt;"",VLOOKUP(AV233,'ESO zone constants'!$D$5:$H$4955,5,FALSE),""),"")</f>
        <v/>
      </c>
      <c r="AX233" s="40"/>
      <c r="AY233" s="40"/>
      <c r="AZ233" s="79" t="s">
        <v>2658</v>
      </c>
      <c r="BA233" s="79"/>
      <c r="BB233" s="79"/>
      <c r="BC233" s="79"/>
      <c r="BD233" s="21" t="str">
        <f t="shared" si="24"/>
        <v>[277] = {wayshrines={186,186,186,}, dlcId=DLC_BASE_GAME</v>
      </c>
      <c r="BE233" s="21" t="str">
        <f t="shared" si="25"/>
        <v>, zoneIds={38,92,92}, veteran={[EQUIP_TYPE_HEAD]=true, [EQUIP_TYPE_SHOULDERS]=false}</v>
      </c>
      <c r="BF233" s="21" t="str">
        <f t="shared" si="23"/>
        <v>, setType=LIBSETS_SETTYPE_MONSTER, undauntedChestId=1</v>
      </c>
      <c r="BG233" s="21" t="str">
        <f t="shared" si="26"/>
        <v>, dropMechanic={LIBSETS_DROP_MECHANIC_MONSTER_NAME}, dropMechanicDropLocationNames={['en']={'Captain Blackheart','','','','','',},['de']={'Kapitän Schwarzherz','','','','','',},}</v>
      </c>
      <c r="BH233" s="21" t="str">
        <f t="shared" si="27"/>
        <v>}, --Pirate Skeleton / Piratenskelett   [Blackheart Haven, Bangkorai, Bangkorai]</v>
      </c>
    </row>
    <row r="234" spans="1:60" x14ac:dyDescent="0.25">
      <c r="A234" s="5">
        <v>278</v>
      </c>
      <c r="B234" t="s">
        <v>1085</v>
      </c>
      <c r="C234" t="s">
        <v>1086</v>
      </c>
      <c r="D234" s="3">
        <f t="shared" si="22"/>
        <v>278</v>
      </c>
      <c r="G234" s="8" t="s">
        <v>1477</v>
      </c>
      <c r="H234" s="87">
        <v>1</v>
      </c>
      <c r="I234" t="s">
        <v>1464</v>
      </c>
      <c r="J234" t="s">
        <v>91</v>
      </c>
      <c r="K234">
        <v>187</v>
      </c>
      <c r="L234">
        <v>187</v>
      </c>
      <c r="M234">
        <v>187</v>
      </c>
      <c r="O234" s="62" t="s">
        <v>70</v>
      </c>
      <c r="Q234" s="3">
        <f>IF(AND(P234&lt;&gt;"",ISNUMBER(P234),NOT(ISNA(P234))),P234,IF(R234&lt;&gt;"",VLOOKUP(R234,'ESO zone constants'!$D$5:$H$10003,5,FALSE),""))</f>
        <v>64</v>
      </c>
      <c r="R234" t="str">
        <f>IF(AND(O234&lt;&gt;"",NOT(ISERROR(O234))),O234,
IF(AND(P234&lt;&gt;"",ISNUMBER(P234),P234&gt;0,NOT(ISNA(P234))),VLOOKUP(P234,'ESO zone constants'!$A$5:$D$10001,4,FALSE),
IF(AND(K234&lt;&gt;"",K234&gt;0,NOT(ISERROR(K234))),VLOOKUP(K234,'ESO dumped WayshrineInfo'!$K$3:$N$9996,4,FALSE),"")))</f>
        <v>Blessed Crucible</v>
      </c>
      <c r="T234" s="19" t="str">
        <f>IF(AND(S234&lt;&gt;"",NOT(ISERROR(S234))),S234,IF(Q234&lt;&gt;"",IF(NOT(ISERROR(VLOOKUP(Q234,'ESO Dungeon constants'!$D$3:$H$9999,5,FALSE))),VLOOKUP(Q234,'ESO Dungeon constants'!$D$3:$I$9999,6,FALSE),VLOOKUP(Q234,'ESO zone constants'!$H$3:$K$9989,4,FALSE)),""))</f>
        <v>DLC_BASE_GAME</v>
      </c>
      <c r="U234" s="3" t="str">
        <f>IF(T234&lt;&gt;"",VLOOKUP(T234,'LibSets constants'!$B$4:$C$1012,2,FALSE),"")</f>
        <v>Included in base game</v>
      </c>
      <c r="V234" s="33" t="s">
        <v>1540</v>
      </c>
      <c r="W234" s="3" t="s">
        <v>1617</v>
      </c>
      <c r="X234" s="3" t="s">
        <v>1618</v>
      </c>
      <c r="Y234" s="62"/>
      <c r="Z234" s="3">
        <f>IF(AND(G234&lt;&gt;"LIBSETS_SETTYPE_BATTLEGROUND",G234&lt;&gt;"LIBSETS_SETTYPE_SPECIAL"),
IF(AND(Y234&lt;&gt;"",ISNUMBER(Y234),NOT(ISNA(Y234))),Y234,
   IF(AND(L234&lt;&gt;"",ISNUMBER(L234),L234&gt;0,NOT(ISNA(L234))),VLOOKUP(L234,'ESO dumped WayshrineInfo'!$K$3:$L$9996,2,FALSE),"")
),"")</f>
        <v>103</v>
      </c>
      <c r="AA234" t="str">
        <f>IF(AND(Z234&lt;&gt;"",ISNUMBER(Z234),NOT(ISNA(Z234))),VLOOKUP(Z234,'ESO zone constants'!$A$5:$D$10001,4,FALSE),"")</f>
        <v>The Rift</v>
      </c>
      <c r="AC234" s="40"/>
      <c r="AD234" s="40"/>
      <c r="AE234" s="40"/>
      <c r="AF234" s="3">
        <f>IF(AND(G234&lt;&gt;"LIBSETS_SETTYPE_BATTLEGROUND",G234&lt;&gt;"LIBSETS_SETTYPE_SPECIAL"),
IF(AND(AE234&lt;&gt;"",ISNUMBER(AE234),NOT(ISNA(AE234))),AE234,
   IF(AND(M234&lt;&gt;"",ISNUMBER(M234),M234&gt;0,NOT(ISNA(M234))),VLOOKUP(M234,'ESO dumped WayshrineInfo'!$K$3:$L$9996,2,FALSE),"")
),"")</f>
        <v>103</v>
      </c>
      <c r="AG234" t="str">
        <f>IF(AND(AF234&lt;&gt;"",ISNUMBER(AF234),NOT(ISNA(AF234))),VLOOKUP(AF234,'ESO zone constants'!$A$5:$D$10001,4,FALSE),"")</f>
        <v>The Rift</v>
      </c>
      <c r="AH234" s="42"/>
      <c r="AI234" s="40"/>
      <c r="AJ234" s="40"/>
      <c r="AK234" s="3" t="str">
        <f>IF(AND(G234&lt;&gt;"LIBSETS_SETTYPE_BATTLEGROUND",G234&lt;&gt;"LIBSETS_SETTYPE_SPECIAL"),IF(AL234&lt;&gt;"",VLOOKUP(AL234,'ESO zone constants'!$D$5:$H$4955,5,FALSE),""),"")</f>
        <v/>
      </c>
      <c r="AN234" s="40"/>
      <c r="AO234" s="40"/>
      <c r="AP234" s="3" t="str">
        <f>IF(AND(G234&lt;&gt;"LIBSETS_SETTYPE_BATTLEGROUND",G234&lt;&gt;"LIBSETS_SETTYPE_SPECIAL"),IF(AQ234&lt;&gt;"",VLOOKUP(AQ234,'ESO zone constants'!$D$5:$H$4955,5,FALSE),""),"")</f>
        <v/>
      </c>
      <c r="AS234" s="40"/>
      <c r="AT234" s="40"/>
      <c r="AU234" s="3" t="str">
        <f>IF(AND(G234&lt;&gt;"LIBSETS_SETTYPE_BATTLEGROUND",G234&lt;&gt;"LIBSETS_SETTYPE_SPECIAL"),IF(AV234&lt;&gt;"",VLOOKUP(AV234,'ESO zone constants'!$D$5:$H$4955,5,FALSE),""),"")</f>
        <v/>
      </c>
      <c r="AX234" s="40"/>
      <c r="AY234" s="40"/>
      <c r="AZ234" s="79" t="s">
        <v>2658</v>
      </c>
      <c r="BA234" s="79"/>
      <c r="BB234" s="79"/>
      <c r="BC234" s="79"/>
      <c r="BD234" s="21" t="str">
        <f t="shared" si="24"/>
        <v>[278] = {wayshrines={187,187,187,}, dlcId=DLC_BASE_GAME</v>
      </c>
      <c r="BE234" s="21" t="str">
        <f t="shared" si="25"/>
        <v>, zoneIds={64,103,103}, veteran={[EQUIP_TYPE_HEAD]=true, [EQUIP_TYPE_SHOULDERS]=false}</v>
      </c>
      <c r="BF234" s="21" t="str">
        <f t="shared" si="23"/>
        <v>, setType=LIBSETS_SETTYPE_MONSTER, undauntedChestId=1</v>
      </c>
      <c r="BG234" s="21" t="str">
        <f t="shared" si="26"/>
        <v>, dropMechanic={LIBSETS_DROP_MECHANIC_MONSTER_NAME}, dropMechanicDropLocationNames={['en']={'The Lava Queen','','','','','',},['de']={'Die Lavakönigin','','','','','',},}</v>
      </c>
      <c r="BH234" s="21" t="str">
        <f t="shared" si="27"/>
        <v>}, --The Troll King / Trollkönig   [Blessed Crucible, The Rift, The Rift]</v>
      </c>
    </row>
    <row r="235" spans="1:60" x14ac:dyDescent="0.25">
      <c r="A235" s="5">
        <v>279</v>
      </c>
      <c r="B235" t="s">
        <v>19</v>
      </c>
      <c r="C235" t="s">
        <v>19</v>
      </c>
      <c r="D235" s="3">
        <f t="shared" si="22"/>
        <v>279</v>
      </c>
      <c r="G235" s="8" t="s">
        <v>1477</v>
      </c>
      <c r="H235" s="87">
        <v>1</v>
      </c>
      <c r="I235" t="s">
        <v>1464</v>
      </c>
      <c r="J235" t="s">
        <v>91</v>
      </c>
      <c r="K235">
        <v>185</v>
      </c>
      <c r="L235">
        <v>185</v>
      </c>
      <c r="M235">
        <v>185</v>
      </c>
      <c r="O235" s="62" t="s">
        <v>59</v>
      </c>
      <c r="Q235" s="3">
        <f>IF(AND(P235&lt;&gt;"",ISNUMBER(P235),NOT(ISNA(P235))),P235,IF(R235&lt;&gt;"",VLOOKUP(R235,'ESO zone constants'!$D$5:$H$10003,5,FALSE),""))</f>
        <v>31</v>
      </c>
      <c r="R235" t="str">
        <f>IF(AND(O235&lt;&gt;"",NOT(ISERROR(O235))),O235,
IF(AND(P235&lt;&gt;"",ISNUMBER(P235),P235&gt;0,NOT(ISNA(P235))),VLOOKUP(P235,'ESO zone constants'!$A$5:$D$10001,4,FALSE),
IF(AND(K235&lt;&gt;"",K235&gt;0,NOT(ISERROR(K235))),VLOOKUP(K235,'ESO dumped WayshrineInfo'!$K$3:$N$9996,4,FALSE),"")))</f>
        <v>Selene's Web</v>
      </c>
      <c r="T235" s="19" t="str">
        <f>IF(AND(S235&lt;&gt;"",NOT(ISERROR(S235))),S235,IF(Q235&lt;&gt;"",IF(NOT(ISERROR(VLOOKUP(Q235,'ESO Dungeon constants'!$D$3:$H$9999,5,FALSE))),VLOOKUP(Q235,'ESO Dungeon constants'!$D$3:$I$9999,6,FALSE),VLOOKUP(Q235,'ESO zone constants'!$H$3:$K$9989,4,FALSE)),""))</f>
        <v>DLC_BASE_GAME</v>
      </c>
      <c r="U235" s="3" t="str">
        <f>IF(T235&lt;&gt;"",VLOOKUP(T235,'LibSets constants'!$B$4:$C$1012,2,FALSE),"")</f>
        <v>Included in base game</v>
      </c>
      <c r="V235" s="33" t="s">
        <v>1540</v>
      </c>
      <c r="W235" s="3" t="s">
        <v>19</v>
      </c>
      <c r="X235" s="3" t="s">
        <v>19</v>
      </c>
      <c r="Y235" s="62"/>
      <c r="Z235" s="3">
        <f>IF(AND(G235&lt;&gt;"LIBSETS_SETTYPE_BATTLEGROUND",G235&lt;&gt;"LIBSETS_SETTYPE_SPECIAL"),
IF(AND(Y235&lt;&gt;"",ISNUMBER(Y235),NOT(ISNA(Y235))),Y235,
   IF(AND(L235&lt;&gt;"",ISNUMBER(L235),L235&gt;0,NOT(ISNA(L235))),VLOOKUP(L235,'ESO dumped WayshrineInfo'!$K$3:$L$9996,2,FALSE),"")
),"")</f>
        <v>382</v>
      </c>
      <c r="AA235" t="str">
        <f>IF(AND(Z235&lt;&gt;"",ISNUMBER(Z235),NOT(ISNA(Z235))),VLOOKUP(Z235,'ESO zone constants'!$A$5:$D$10001,4,FALSE),"")</f>
        <v>Reaper's March</v>
      </c>
      <c r="AC235" s="40"/>
      <c r="AD235" s="40"/>
      <c r="AE235" s="40"/>
      <c r="AF235" s="3">
        <f>IF(AND(G235&lt;&gt;"LIBSETS_SETTYPE_BATTLEGROUND",G235&lt;&gt;"LIBSETS_SETTYPE_SPECIAL"),
IF(AND(AE235&lt;&gt;"",ISNUMBER(AE235),NOT(ISNA(AE235))),AE235,
   IF(AND(M235&lt;&gt;"",ISNUMBER(M235),M235&gt;0,NOT(ISNA(M235))),VLOOKUP(M235,'ESO dumped WayshrineInfo'!$K$3:$L$9996,2,FALSE),"")
),"")</f>
        <v>382</v>
      </c>
      <c r="AG235" t="str">
        <f>IF(AND(AF235&lt;&gt;"",ISNUMBER(AF235),NOT(ISNA(AF235))),VLOOKUP(AF235,'ESO zone constants'!$A$5:$D$10001,4,FALSE),"")</f>
        <v>Reaper's March</v>
      </c>
      <c r="AH235" s="42"/>
      <c r="AI235" s="40"/>
      <c r="AJ235" s="40"/>
      <c r="AK235" s="3" t="str">
        <f>IF(AND(G235&lt;&gt;"LIBSETS_SETTYPE_BATTLEGROUND",G235&lt;&gt;"LIBSETS_SETTYPE_SPECIAL"),IF(AL235&lt;&gt;"",VLOOKUP(AL235,'ESO zone constants'!$D$5:$H$4955,5,FALSE),""),"")</f>
        <v/>
      </c>
      <c r="AN235" s="40"/>
      <c r="AO235" s="40"/>
      <c r="AP235" s="3" t="str">
        <f>IF(AND(G235&lt;&gt;"LIBSETS_SETTYPE_BATTLEGROUND",G235&lt;&gt;"LIBSETS_SETTYPE_SPECIAL"),IF(AQ235&lt;&gt;"",VLOOKUP(AQ235,'ESO zone constants'!$D$5:$H$4955,5,FALSE),""),"")</f>
        <v/>
      </c>
      <c r="AS235" s="40"/>
      <c r="AT235" s="40"/>
      <c r="AU235" s="3" t="str">
        <f>IF(AND(G235&lt;&gt;"LIBSETS_SETTYPE_BATTLEGROUND",G235&lt;&gt;"LIBSETS_SETTYPE_SPECIAL"),IF(AV235&lt;&gt;"",VLOOKUP(AV235,'ESO zone constants'!$D$5:$H$4955,5,FALSE),""),"")</f>
        <v/>
      </c>
      <c r="AX235" s="40"/>
      <c r="AY235" s="40"/>
      <c r="AZ235" s="79" t="s">
        <v>2658</v>
      </c>
      <c r="BA235" s="79"/>
      <c r="BB235" s="79"/>
      <c r="BC235" s="79"/>
      <c r="BD235" s="21" t="str">
        <f t="shared" si="24"/>
        <v>[279] = {wayshrines={185,185,185,}, dlcId=DLC_BASE_GAME</v>
      </c>
      <c r="BE235" s="21" t="str">
        <f t="shared" si="25"/>
        <v>, zoneIds={31,382,382}, veteran={[EQUIP_TYPE_HEAD]=true, [EQUIP_TYPE_SHOULDERS]=false}</v>
      </c>
      <c r="BF235" s="21" t="str">
        <f t="shared" si="23"/>
        <v>, setType=LIBSETS_SETTYPE_MONSTER, undauntedChestId=1</v>
      </c>
      <c r="BG235" s="21" t="str">
        <f t="shared" si="26"/>
        <v>, dropMechanic={LIBSETS_DROP_MECHANIC_MONSTER_NAME}, dropMechanicDropLocationNames={['en']={'Selene','','','','','',},['de']={'Selene','','','','','',},}</v>
      </c>
      <c r="BH235" s="21" t="str">
        <f t="shared" si="27"/>
        <v>}, --Selene / Selene   [Selene's Web, Reaper's March, Reaper's March]</v>
      </c>
    </row>
    <row r="236" spans="1:60" x14ac:dyDescent="0.25">
      <c r="A236" s="5">
        <v>280</v>
      </c>
      <c r="B236" t="s">
        <v>6</v>
      </c>
      <c r="C236" t="s">
        <v>6</v>
      </c>
      <c r="D236" s="3">
        <f t="shared" si="22"/>
        <v>280</v>
      </c>
      <c r="G236" s="8" t="s">
        <v>1477</v>
      </c>
      <c r="H236" s="87">
        <v>1</v>
      </c>
      <c r="I236" t="s">
        <v>1464</v>
      </c>
      <c r="J236" t="s">
        <v>91</v>
      </c>
      <c r="K236">
        <v>184</v>
      </c>
      <c r="L236">
        <v>184</v>
      </c>
      <c r="M236">
        <v>184</v>
      </c>
      <c r="O236" s="62" t="s">
        <v>47</v>
      </c>
      <c r="Q236" s="3">
        <f>IF(AND(P236&lt;&gt;"",ISNUMBER(P236),NOT(ISNA(P236))),P236,IF(R236&lt;&gt;"",VLOOKUP(R236,'ESO zone constants'!$D$5:$H$10003,5,FALSE),""))</f>
        <v>11</v>
      </c>
      <c r="R236" t="str">
        <f>IF(AND(O236&lt;&gt;"",NOT(ISERROR(O236))),O236,
IF(AND(P236&lt;&gt;"",ISNUMBER(P236),P236&gt;0,NOT(ISNA(P236))),VLOOKUP(P236,'ESO zone constants'!$A$5:$D$10001,4,FALSE),
IF(AND(K236&lt;&gt;"",K236&gt;0,NOT(ISERROR(K236))),VLOOKUP(K236,'ESO dumped WayshrineInfo'!$K$3:$N$9996,4,FALSE),"")))</f>
        <v>Vaults of Madness</v>
      </c>
      <c r="T236" s="19" t="str">
        <f>IF(AND(S236&lt;&gt;"",NOT(ISERROR(S236))),S236,IF(Q236&lt;&gt;"",IF(NOT(ISERROR(VLOOKUP(Q236,'ESO Dungeon constants'!$D$3:$H$9999,5,FALSE))),VLOOKUP(Q236,'ESO Dungeon constants'!$D$3:$I$9999,6,FALSE),VLOOKUP(Q236,'ESO zone constants'!$H$3:$K$9989,4,FALSE)),""))</f>
        <v>DLC_BASE_GAME</v>
      </c>
      <c r="U236" s="3" t="str">
        <f>IF(T236&lt;&gt;"",VLOOKUP(T236,'LibSets constants'!$B$4:$C$1012,2,FALSE),"")</f>
        <v>Included in base game</v>
      </c>
      <c r="V236" s="33" t="s">
        <v>1540</v>
      </c>
      <c r="W236" s="3" t="s">
        <v>1549</v>
      </c>
      <c r="X236" s="3" t="s">
        <v>1624</v>
      </c>
      <c r="Y236" s="62"/>
      <c r="Z236" s="3">
        <f>IF(AND(G236&lt;&gt;"LIBSETS_SETTYPE_BATTLEGROUND",G236&lt;&gt;"LIBSETS_SETTYPE_SPECIAL"),
IF(AND(Y236&lt;&gt;"",ISNUMBER(Y236),NOT(ISNA(Y236))),Y236,
   IF(AND(L236&lt;&gt;"",ISNUMBER(L236),L236&gt;0,NOT(ISNA(L236))),VLOOKUP(L236,'ESO dumped WayshrineInfo'!$K$3:$L$9996,2,FALSE),"")
),"")</f>
        <v>347</v>
      </c>
      <c r="AA236" t="str">
        <f>IF(AND(Z236&lt;&gt;"",ISNUMBER(Z236),NOT(ISNA(Z236))),VLOOKUP(Z236,'ESO zone constants'!$A$5:$D$10001,4,FALSE),"")</f>
        <v>Coldharbour</v>
      </c>
      <c r="AC236" s="40"/>
      <c r="AD236" s="40"/>
      <c r="AE236" s="40"/>
      <c r="AF236" s="3">
        <f>IF(AND(G236&lt;&gt;"LIBSETS_SETTYPE_BATTLEGROUND",G236&lt;&gt;"LIBSETS_SETTYPE_SPECIAL"),
IF(AND(AE236&lt;&gt;"",ISNUMBER(AE236),NOT(ISNA(AE236))),AE236,
   IF(AND(M236&lt;&gt;"",ISNUMBER(M236),M236&gt;0,NOT(ISNA(M236))),VLOOKUP(M236,'ESO dumped WayshrineInfo'!$K$3:$L$9996,2,FALSE),"")
),"")</f>
        <v>347</v>
      </c>
      <c r="AG236" t="str">
        <f>IF(AND(AF236&lt;&gt;"",ISNUMBER(AF236),NOT(ISNA(AF236))),VLOOKUP(AF236,'ESO zone constants'!$A$5:$D$10001,4,FALSE),"")</f>
        <v>Coldharbour</v>
      </c>
      <c r="AH236" s="42"/>
      <c r="AI236" s="40"/>
      <c r="AJ236" s="40"/>
      <c r="AK236" s="3" t="str">
        <f>IF(AND(G236&lt;&gt;"LIBSETS_SETTYPE_BATTLEGROUND",G236&lt;&gt;"LIBSETS_SETTYPE_SPECIAL"),IF(AL236&lt;&gt;"",VLOOKUP(AL236,'ESO zone constants'!$D$5:$H$4955,5,FALSE),""),"")</f>
        <v/>
      </c>
      <c r="AN236" s="40"/>
      <c r="AO236" s="40"/>
      <c r="AP236" s="3" t="str">
        <f>IF(AND(G236&lt;&gt;"LIBSETS_SETTYPE_BATTLEGROUND",G236&lt;&gt;"LIBSETS_SETTYPE_SPECIAL"),IF(AQ236&lt;&gt;"",VLOOKUP(AQ236,'ESO zone constants'!$D$5:$H$4955,5,FALSE),""),"")</f>
        <v/>
      </c>
      <c r="AS236" s="40"/>
      <c r="AT236" s="40"/>
      <c r="AU236" s="3" t="str">
        <f>IF(AND(G236&lt;&gt;"LIBSETS_SETTYPE_BATTLEGROUND",G236&lt;&gt;"LIBSETS_SETTYPE_SPECIAL"),IF(AV236&lt;&gt;"",VLOOKUP(AV236,'ESO zone constants'!$D$5:$H$4955,5,FALSE),""),"")</f>
        <v/>
      </c>
      <c r="AX236" s="40"/>
      <c r="AY236" s="40"/>
      <c r="AZ236" s="79" t="s">
        <v>2658</v>
      </c>
      <c r="BA236" s="79"/>
      <c r="BB236" s="79"/>
      <c r="BC236" s="79"/>
      <c r="BD236" s="21" t="str">
        <f t="shared" si="24"/>
        <v>[280] = {wayshrines={184,184,184,}, dlcId=DLC_BASE_GAME</v>
      </c>
      <c r="BE236" s="21" t="str">
        <f t="shared" si="25"/>
        <v>, zoneIds={11,347,347}, veteran={[EQUIP_TYPE_HEAD]=true, [EQUIP_TYPE_SHOULDERS]=false}</v>
      </c>
      <c r="BF236" s="21" t="str">
        <f t="shared" si="23"/>
        <v>, setType=LIBSETS_SETTYPE_MONSTER, undauntedChestId=1</v>
      </c>
      <c r="BG236" s="21" t="str">
        <f t="shared" si="26"/>
        <v>, dropMechanic={LIBSETS_DROP_MECHANIC_MONSTER_NAME}, dropMechanicDropLocationNames={['en']={'Mad Architect','','','','','',},['de']={'Der Verrückte Architekt','','','','','',},}</v>
      </c>
      <c r="BH236" s="21" t="str">
        <f t="shared" si="27"/>
        <v>}, --Grothdarr / Grothdarr   [Vaults of Madness, Coldharbour, Coldharbour]</v>
      </c>
    </row>
    <row r="237" spans="1:60" x14ac:dyDescent="0.25">
      <c r="A237" s="12">
        <v>281</v>
      </c>
      <c r="B237" t="s">
        <v>1087</v>
      </c>
      <c r="C237" t="s">
        <v>1088</v>
      </c>
      <c r="D237" s="3">
        <f t="shared" si="22"/>
        <v>281</v>
      </c>
      <c r="G237" s="8" t="s">
        <v>1478</v>
      </c>
      <c r="I237" t="s">
        <v>91</v>
      </c>
      <c r="J237" t="s">
        <v>91</v>
      </c>
      <c r="K237">
        <v>138</v>
      </c>
      <c r="L237">
        <v>141</v>
      </c>
      <c r="M237">
        <v>181</v>
      </c>
      <c r="Q237" s="3">
        <f>IF(AND(P237&lt;&gt;"",ISNUMBER(P237),NOT(ISNA(P237))),P237,IF(R237&lt;&gt;"",VLOOKUP(R237,'ESO zone constants'!$D$5:$H$10003,5,FALSE),""))</f>
        <v>534</v>
      </c>
      <c r="R237" t="str">
        <f>IF(AND(O237&lt;&gt;"",NOT(ISERROR(O237))),O237,
IF(AND(P237&lt;&gt;"",ISNUMBER(P237),P237&gt;0,NOT(ISNA(P237))),VLOOKUP(P237,'ESO zone constants'!$A$5:$D$10001,4,FALSE),
IF(AND(K237&lt;&gt;"",K237&gt;0,NOT(ISERROR(K237))),VLOOKUP(K237,'ESO dumped WayshrineInfo'!$K$3:$N$9996,4,FALSE),"")))</f>
        <v>Stros M'Kai</v>
      </c>
      <c r="T237" s="19" t="str">
        <f>IF(AND(S237&lt;&gt;"",NOT(ISERROR(S237))),S237,IF(Q237&lt;&gt;"",IF(NOT(ISERROR(VLOOKUP(Q237,'ESO Dungeon constants'!$D$3:$H$9999,5,FALSE))),VLOOKUP(Q237,'ESO Dungeon constants'!$D$3:$I$9999,6,FALSE),VLOOKUP(Q237,'ESO zone constants'!$H$3:$K$9989,4,FALSE)),""))</f>
        <v>DLC_BASE_GAME</v>
      </c>
      <c r="U237" s="3" t="str">
        <f>IF(T237&lt;&gt;"",VLOOKUP(T237,'LibSets constants'!$B$4:$C$1012,2,FALSE),"")</f>
        <v>Included in base game</v>
      </c>
      <c r="V237" s="42" t="s">
        <v>1559</v>
      </c>
      <c r="Y237" s="62"/>
      <c r="Z237" s="3">
        <f>IF(AND(G237&lt;&gt;"LIBSETS_SETTYPE_BATTLEGROUND",G237&lt;&gt;"LIBSETS_SETTYPE_SPECIAL"),
IF(AND(Y237&lt;&gt;"",ISNUMBER(Y237),NOT(ISNA(Y237))),Y237,
   IF(AND(L237&lt;&gt;"",ISNUMBER(L237),L237&gt;0,NOT(ISNA(L237))),VLOOKUP(L237,'ESO dumped WayshrineInfo'!$K$3:$L$9996,2,FALSE),"")
),"")</f>
        <v>537</v>
      </c>
      <c r="AA237" t="str">
        <f>IF(AND(Z237&lt;&gt;"",ISNUMBER(Z237),NOT(ISNA(Z237))),VLOOKUP(Z237,'ESO zone constants'!$A$5:$D$10001,4,FALSE),"")</f>
        <v>Khenarthi's Roost</v>
      </c>
      <c r="AB237" s="33" t="s">
        <v>1559</v>
      </c>
      <c r="AC237" s="39"/>
      <c r="AD237" s="39"/>
      <c r="AE237" s="39"/>
      <c r="AF237" s="3">
        <f>IF(AND(G237&lt;&gt;"LIBSETS_SETTYPE_BATTLEGROUND",G237&lt;&gt;"LIBSETS_SETTYPE_SPECIAL"),
IF(AND(AE237&lt;&gt;"",ISNUMBER(AE237),NOT(ISNA(AE237))),AE237,
   IF(AND(M237&lt;&gt;"",ISNUMBER(M237),M237&gt;0,NOT(ISNA(M237))),VLOOKUP(M237,'ESO dumped WayshrineInfo'!$K$3:$L$9996,2,FALSE),"")
),"")</f>
        <v>535</v>
      </c>
      <c r="AG237" t="str">
        <f>IF(AND(AF237&lt;&gt;"",ISNUMBER(AF237),NOT(ISNA(AF237))),VLOOKUP(AF237,'ESO zone constants'!$A$5:$D$10001,4,FALSE),"")</f>
        <v>Betnikh</v>
      </c>
      <c r="AH237" s="42" t="s">
        <v>1559</v>
      </c>
      <c r="AI237" s="39"/>
      <c r="AJ237" s="39"/>
      <c r="AK237" s="3">
        <f>IF(AND(G237&lt;&gt;"LIBSETS_SETTYPE_BATTLEGROUND",G237&lt;&gt;"LIBSETS_SETTYPE_SPECIAL"),IF(AL237&lt;&gt;"",VLOOKUP(AL237,'ESO zone constants'!$D$5:$H$4955,5,FALSE),""),"")</f>
        <v>280</v>
      </c>
      <c r="AL237" s="4" t="s">
        <v>197</v>
      </c>
      <c r="AM237" s="33" t="s">
        <v>1559</v>
      </c>
      <c r="AN237" s="39"/>
      <c r="AO237" s="39"/>
      <c r="AP237" s="3">
        <f>IF(AND(G237&lt;&gt;"LIBSETS_SETTYPE_BATTLEGROUND",G237&lt;&gt;"LIBSETS_SETTYPE_SPECIAL"),IF(AQ237&lt;&gt;"",VLOOKUP(AQ237,'ESO zone constants'!$D$5:$H$4955,5,FALSE),""),"")</f>
        <v>281</v>
      </c>
      <c r="AQ237" t="s">
        <v>198</v>
      </c>
      <c r="AR237" s="33" t="s">
        <v>1559</v>
      </c>
      <c r="AS237" s="39"/>
      <c r="AT237" s="39"/>
      <c r="AU237" s="3" t="str">
        <f>IF(AND(G237&lt;&gt;"LIBSETS_SETTYPE_BATTLEGROUND",G237&lt;&gt;"LIBSETS_SETTYPE_SPECIAL"),IF(AV237&lt;&gt;"",VLOOKUP(AV237,'ESO zone constants'!$D$5:$H$4955,5,FALSE),""),"")</f>
        <v/>
      </c>
      <c r="AV237" s="4"/>
      <c r="AX237" s="39"/>
      <c r="AY237" s="39"/>
      <c r="AZ237" s="79" t="s">
        <v>2659</v>
      </c>
      <c r="BA237" s="79"/>
      <c r="BB237" s="79"/>
      <c r="BC237" s="79"/>
      <c r="BD237" s="21" t="str">
        <f t="shared" si="24"/>
        <v>[281] = {wayshrines={138,141,181,}, dlcId=DLC_BASE_GAME</v>
      </c>
      <c r="BE237" s="21" t="str">
        <f t="shared" si="25"/>
        <v>, zoneIds={534,537,535,280,281}, veteran=false</v>
      </c>
      <c r="BF237" s="21" t="str">
        <f t="shared" si="23"/>
        <v>, setType=LIBSETS_SETTYPE_OVERLAND</v>
      </c>
      <c r="BG237" s="21" t="str">
        <f t="shared" si="26"/>
        <v>, isProcSetAllowedInPvP=1, dropMechanic={LIBSETS_DROP_MECHANIC_OVERLAND_CHEST,LIBSETS_DROP_MECHANIC_OVERLAND_CHEST,LIBSETS_DROP_MECHANIC_OVERLAND_CHEST,LIBSETS_DROP_MECHANIC_OVERLAND_CHEST,LIBSETS_DROP_MECHANIC_OVERLAND_CHEST}</v>
      </c>
      <c r="BH237" s="21" t="str">
        <f t="shared" si="27"/>
        <v>}, --Armor of the Trainee / Rüstung des Auszubildenden   [Stros M'Kai, Khenarthi's Roost, Betnikh, Bleakrock Isle, Bal Foyen]</v>
      </c>
    </row>
    <row r="238" spans="1:60" x14ac:dyDescent="0.25">
      <c r="A238" s="12">
        <v>282</v>
      </c>
      <c r="B238" t="s">
        <v>1089</v>
      </c>
      <c r="C238" t="s">
        <v>1090</v>
      </c>
      <c r="D238" s="3">
        <f t="shared" si="22"/>
        <v>282</v>
      </c>
      <c r="G238" s="8" t="s">
        <v>1478</v>
      </c>
      <c r="I238" t="s">
        <v>91</v>
      </c>
      <c r="J238" t="s">
        <v>91</v>
      </c>
      <c r="K238">
        <v>55</v>
      </c>
      <c r="L238">
        <v>55</v>
      </c>
      <c r="M238">
        <v>55</v>
      </c>
      <c r="O238" s="62" t="s">
        <v>105</v>
      </c>
      <c r="Q238" s="3">
        <f>IF(AND(P238&lt;&gt;"",ISNUMBER(P238),NOT(ISNA(P238))),P238,IF(R238&lt;&gt;"",VLOOKUP(R238,'ESO zone constants'!$D$5:$H$10003,5,FALSE),""))</f>
        <v>20</v>
      </c>
      <c r="R238" t="str">
        <f>IF(AND(O238&lt;&gt;"",NOT(ISERROR(O238))),O238,
IF(AND(P238&lt;&gt;"",ISNUMBER(P238),P238&gt;0,NOT(ISNA(P238))),VLOOKUP(P238,'ESO zone constants'!$A$5:$D$10001,4,FALSE),
IF(AND(K238&lt;&gt;"",K238&gt;0,NOT(ISERROR(K238))),VLOOKUP(K238,'ESO dumped WayshrineInfo'!$K$3:$N$9996,4,FALSE),"")))</f>
        <v>Rivenspire</v>
      </c>
      <c r="T238" s="19" t="str">
        <f>IF(AND(S238&lt;&gt;"",NOT(ISERROR(S238))),S238,IF(Q238&lt;&gt;"",IF(NOT(ISERROR(VLOOKUP(Q238,'ESO Dungeon constants'!$D$3:$H$9999,5,FALSE))),VLOOKUP(Q238,'ESO Dungeon constants'!$D$3:$I$9999,6,FALSE),VLOOKUP(Q238,'ESO zone constants'!$H$3:$K$9989,4,FALSE)),""))</f>
        <v>DLC_BASE_GAME</v>
      </c>
      <c r="U238" s="3" t="str">
        <f>IF(T238&lt;&gt;"",VLOOKUP(T238,'LibSets constants'!$B$4:$C$1012,2,FALSE),"")</f>
        <v>Included in base game</v>
      </c>
      <c r="V238" s="33" t="s">
        <v>1556</v>
      </c>
      <c r="Y238" s="62"/>
      <c r="Z238" s="3">
        <f>IF(AND(G238&lt;&gt;"LIBSETS_SETTYPE_BATTLEGROUND",G238&lt;&gt;"LIBSETS_SETTYPE_SPECIAL"),
IF(AND(Y238&lt;&gt;"",ISNUMBER(Y238),NOT(ISNA(Y238))),Y238,
   IF(AND(L238&lt;&gt;"",ISNUMBER(L238),L238&gt;0,NOT(ISNA(L238))),VLOOKUP(L238,'ESO dumped WayshrineInfo'!$K$3:$L$9996,2,FALSE),"")
),"")</f>
        <v>20</v>
      </c>
      <c r="AA238" t="str">
        <f>IF(AND(Z238&lt;&gt;"",ISNUMBER(Z238),NOT(ISNA(Z238))),VLOOKUP(Z238,'ESO zone constants'!$A$5:$D$10001,4,FALSE),"")</f>
        <v>Rivenspire</v>
      </c>
      <c r="AB238" s="33" t="s">
        <v>1557</v>
      </c>
      <c r="AC238" s="39"/>
      <c r="AD238" s="39"/>
      <c r="AE238" s="39"/>
      <c r="AF238" s="3">
        <f>IF(AND(G238&lt;&gt;"LIBSETS_SETTYPE_BATTLEGROUND",G238&lt;&gt;"LIBSETS_SETTYPE_SPECIAL"),
IF(AND(AE238&lt;&gt;"",ISNUMBER(AE238),NOT(ISNA(AE238))),AE238,
   IF(AND(M238&lt;&gt;"",ISNUMBER(M238),M238&gt;0,NOT(ISNA(M238))),VLOOKUP(M238,'ESO dumped WayshrineInfo'!$K$3:$L$9996,2,FALSE),"")
),"")</f>
        <v>20</v>
      </c>
      <c r="AG238" t="str">
        <f>IF(AND(AF238&lt;&gt;"",ISNUMBER(AF238),NOT(ISNA(AF238))),VLOOKUP(AF238,'ESO zone constants'!$A$5:$D$10001,4,FALSE),"")</f>
        <v>Rivenspire</v>
      </c>
      <c r="AH238" s="42" t="s">
        <v>1558</v>
      </c>
      <c r="AI238" s="39"/>
      <c r="AJ238" s="39"/>
      <c r="AK238" s="3">
        <f>IF(AND(G238&lt;&gt;"LIBSETS_SETTYPE_BATTLEGROUND",G238&lt;&gt;"LIBSETS_SETTYPE_SPECIAL"),IF(AL238&lt;&gt;"",VLOOKUP(AL238,'ESO zone constants'!$D$5:$H$4955,5,FALSE),""),"")</f>
        <v>20</v>
      </c>
      <c r="AL238" t="s">
        <v>105</v>
      </c>
      <c r="AM238" s="33" t="s">
        <v>1559</v>
      </c>
      <c r="AN238" s="39"/>
      <c r="AO238" s="39"/>
      <c r="AP238" s="3" t="str">
        <f>IF(AND(G238&lt;&gt;"LIBSETS_SETTYPE_BATTLEGROUND",G238&lt;&gt;"LIBSETS_SETTYPE_SPECIAL"),IF(AQ238&lt;&gt;"",VLOOKUP(AQ238,'ESO zone constants'!$D$5:$H$4955,5,FALSE),""),"")</f>
        <v/>
      </c>
      <c r="AS238" s="39"/>
      <c r="AT238" s="39"/>
      <c r="AU238" s="3" t="str">
        <f>IF(AND(G238&lt;&gt;"LIBSETS_SETTYPE_BATTLEGROUND",G238&lt;&gt;"LIBSETS_SETTYPE_SPECIAL"),IF(AV238&lt;&gt;"",VLOOKUP(AV238,'ESO zone constants'!$D$5:$H$4955,5,FALSE),""),"")</f>
        <v/>
      </c>
      <c r="AX238" s="39"/>
      <c r="AY238" s="39"/>
      <c r="AZ238" s="79" t="s">
        <v>2658</v>
      </c>
      <c r="BA238" s="79"/>
      <c r="BB238" s="79"/>
      <c r="BC238" s="79"/>
      <c r="BD238" s="21" t="str">
        <f t="shared" si="24"/>
        <v>[282] = {wayshrines={55,55,55,}, dlcId=DLC_BASE_GAME</v>
      </c>
      <c r="BE238" s="21" t="str">
        <f t="shared" si="25"/>
        <v>, zoneIds={20,20,20,20}, veteran=false</v>
      </c>
      <c r="BF238" s="21" t="str">
        <f t="shared" si="23"/>
        <v>, setType=LIBSETS_SETTYPE_OVERLAND</v>
      </c>
      <c r="BG238" s="21" t="str">
        <f t="shared" si="26"/>
        <v>, dropMechanic={LIBSETS_DROP_MECHANIC_OVERLAND_BOSS_DELVE,LIBSETS_DROP_MECHANIC_OVERLAND_WORLDBOSS,LIBSETS_DROP_MECHANIC_OVERLAND_BOSS_PUBLIC_DUNGEON,LIBSETS_DROP_MECHANIC_OVERLAND_CHEST}</v>
      </c>
      <c r="BH238" s="21" t="str">
        <f t="shared" si="27"/>
        <v>}, --Vampire Cloak / Vampirumhang   [Rivenspire, Rivenspire, Rivenspire, Rivenspire]</v>
      </c>
    </row>
    <row r="239" spans="1:60" x14ac:dyDescent="0.25">
      <c r="A239" s="12">
        <v>283</v>
      </c>
      <c r="B239" t="s">
        <v>1091</v>
      </c>
      <c r="C239" t="s">
        <v>1092</v>
      </c>
      <c r="D239" s="3">
        <f t="shared" si="22"/>
        <v>283</v>
      </c>
      <c r="G239" s="8" t="s">
        <v>1478</v>
      </c>
      <c r="I239" t="s">
        <v>91</v>
      </c>
      <c r="J239" t="s">
        <v>91</v>
      </c>
      <c r="K239">
        <v>61</v>
      </c>
      <c r="L239">
        <v>61</v>
      </c>
      <c r="M239">
        <v>61</v>
      </c>
      <c r="O239" s="62" t="s">
        <v>112</v>
      </c>
      <c r="Q239" s="3">
        <f>IF(AND(P239&lt;&gt;"",ISNUMBER(P239),NOT(ISNA(P239))),P239,IF(R239&lt;&gt;"",VLOOKUP(R239,'ESO zone constants'!$D$5:$H$10003,5,FALSE),""))</f>
        <v>104</v>
      </c>
      <c r="R239" t="str">
        <f>IF(AND(O239&lt;&gt;"",NOT(ISERROR(O239))),O239,
IF(AND(P239&lt;&gt;"",ISNUMBER(P239),P239&gt;0,NOT(ISNA(P239))),VLOOKUP(P239,'ESO zone constants'!$A$5:$D$10001,4,FALSE),
IF(AND(K239&lt;&gt;"",K239&gt;0,NOT(ISERROR(K239))),VLOOKUP(K239,'ESO dumped WayshrineInfo'!$K$3:$N$9996,4,FALSE),"")))</f>
        <v>Alik'r Desert</v>
      </c>
      <c r="T239" s="19" t="str">
        <f>IF(AND(S239&lt;&gt;"",NOT(ISERROR(S239))),S239,IF(Q239&lt;&gt;"",IF(NOT(ISERROR(VLOOKUP(Q239,'ESO Dungeon constants'!$D$3:$H$9999,5,FALSE))),VLOOKUP(Q239,'ESO Dungeon constants'!$D$3:$I$9999,6,FALSE),VLOOKUP(Q239,'ESO zone constants'!$H$3:$K$9989,4,FALSE)),""))</f>
        <v>DLC_BASE_GAME</v>
      </c>
      <c r="U239" s="3" t="str">
        <f>IF(T239&lt;&gt;"",VLOOKUP(T239,'LibSets constants'!$B$4:$C$1012,2,FALSE),"")</f>
        <v>Included in base game</v>
      </c>
      <c r="V239" s="33" t="s">
        <v>1556</v>
      </c>
      <c r="Y239" s="62"/>
      <c r="Z239" s="3">
        <f>IF(AND(G239&lt;&gt;"LIBSETS_SETTYPE_BATTLEGROUND",G239&lt;&gt;"LIBSETS_SETTYPE_SPECIAL"),
IF(AND(Y239&lt;&gt;"",ISNUMBER(Y239),NOT(ISNA(Y239))),Y239,
   IF(AND(L239&lt;&gt;"",ISNUMBER(L239),L239&gt;0,NOT(ISNA(L239))),VLOOKUP(L239,'ESO dumped WayshrineInfo'!$K$3:$L$9996,2,FALSE),"")
),"")</f>
        <v>104</v>
      </c>
      <c r="AA239" t="str">
        <f>IF(AND(Z239&lt;&gt;"",ISNUMBER(Z239),NOT(ISNA(Z239))),VLOOKUP(Z239,'ESO zone constants'!$A$5:$D$10001,4,FALSE),"")</f>
        <v>Alik'r Desert</v>
      </c>
      <c r="AB239" s="33" t="s">
        <v>1557</v>
      </c>
      <c r="AC239" s="39"/>
      <c r="AD239" s="39"/>
      <c r="AE239" s="39"/>
      <c r="AF239" s="3">
        <f>IF(AND(G239&lt;&gt;"LIBSETS_SETTYPE_BATTLEGROUND",G239&lt;&gt;"LIBSETS_SETTYPE_SPECIAL"),
IF(AND(AE239&lt;&gt;"",ISNUMBER(AE239),NOT(ISNA(AE239))),AE239,
   IF(AND(M239&lt;&gt;"",ISNUMBER(M239),M239&gt;0,NOT(ISNA(M239))),VLOOKUP(M239,'ESO dumped WayshrineInfo'!$K$3:$L$9996,2,FALSE),"")
),"")</f>
        <v>104</v>
      </c>
      <c r="AG239" t="str">
        <f>IF(AND(AF239&lt;&gt;"",ISNUMBER(AF239),NOT(ISNA(AF239))),VLOOKUP(AF239,'ESO zone constants'!$A$5:$D$10001,4,FALSE),"")</f>
        <v>Alik'r Desert</v>
      </c>
      <c r="AH239" s="42" t="s">
        <v>1558</v>
      </c>
      <c r="AI239" s="39"/>
      <c r="AJ239" s="39"/>
      <c r="AK239" s="3">
        <f>IF(AND(G239&lt;&gt;"LIBSETS_SETTYPE_BATTLEGROUND",G239&lt;&gt;"LIBSETS_SETTYPE_SPECIAL"),IF(AL239&lt;&gt;"",VLOOKUP(AL239,'ESO zone constants'!$D$5:$H$4955,5,FALSE),""),"")</f>
        <v>104</v>
      </c>
      <c r="AL239" t="s">
        <v>112</v>
      </c>
      <c r="AM239" s="33" t="s">
        <v>1559</v>
      </c>
      <c r="AN239" s="39"/>
      <c r="AO239" s="39"/>
      <c r="AP239" s="3" t="str">
        <f>IF(AND(G239&lt;&gt;"LIBSETS_SETTYPE_BATTLEGROUND",G239&lt;&gt;"LIBSETS_SETTYPE_SPECIAL"),IF(AQ239&lt;&gt;"",VLOOKUP(AQ239,'ESO zone constants'!$D$5:$H$4955,5,FALSE),""),"")</f>
        <v/>
      </c>
      <c r="AS239" s="39"/>
      <c r="AT239" s="39"/>
      <c r="AU239" s="3" t="str">
        <f>IF(AND(G239&lt;&gt;"LIBSETS_SETTYPE_BATTLEGROUND",G239&lt;&gt;"LIBSETS_SETTYPE_SPECIAL"),IF(AV239&lt;&gt;"",VLOOKUP(AV239,'ESO zone constants'!$D$5:$H$4955,5,FALSE),""),"")</f>
        <v/>
      </c>
      <c r="AX239" s="39"/>
      <c r="AY239" s="39"/>
      <c r="AZ239" s="79" t="s">
        <v>2659</v>
      </c>
      <c r="BA239" s="79"/>
      <c r="BB239" s="79"/>
      <c r="BC239" s="79"/>
      <c r="BD239" s="21" t="str">
        <f t="shared" si="24"/>
        <v>[283] = {wayshrines={61,61,61,}, dlcId=DLC_BASE_GAME</v>
      </c>
      <c r="BE239" s="21" t="str">
        <f t="shared" si="25"/>
        <v>, zoneIds={104,104,104,104}, veteran=false</v>
      </c>
      <c r="BF239" s="21" t="str">
        <f t="shared" si="23"/>
        <v>, setType=LIBSETS_SETTYPE_OVERLAND</v>
      </c>
      <c r="BG239" s="21" t="str">
        <f t="shared" si="26"/>
        <v>, isProcSetAllowedInPvP=1, dropMechanic={LIBSETS_DROP_MECHANIC_OVERLAND_BOSS_DELVE,LIBSETS_DROP_MECHANIC_OVERLAND_WORLDBOSS,LIBSETS_DROP_MECHANIC_OVERLAND_BOSS_PUBLIC_DUNGEON,LIBSETS_DROP_MECHANIC_OVERLAND_CHEST}</v>
      </c>
      <c r="BH239" s="21" t="str">
        <f t="shared" si="27"/>
        <v>}, --Sword-Singer / Schwertsänger   [Alik'r Desert, Alik'r Desert, Alik'r Desert, Alik'r Desert]</v>
      </c>
    </row>
    <row r="240" spans="1:60" x14ac:dyDescent="0.25">
      <c r="A240" s="12">
        <v>284</v>
      </c>
      <c r="B240" t="s">
        <v>1093</v>
      </c>
      <c r="C240" t="s">
        <v>1094</v>
      </c>
      <c r="D240" s="3">
        <f t="shared" si="22"/>
        <v>284</v>
      </c>
      <c r="G240" s="8" t="s">
        <v>1478</v>
      </c>
      <c r="I240" t="s">
        <v>91</v>
      </c>
      <c r="J240" t="s">
        <v>91</v>
      </c>
      <c r="K240">
        <v>61</v>
      </c>
      <c r="L240">
        <v>61</v>
      </c>
      <c r="M240">
        <v>61</v>
      </c>
      <c r="O240" s="62" t="s">
        <v>112</v>
      </c>
      <c r="Q240" s="3">
        <f>IF(AND(P240&lt;&gt;"",ISNUMBER(P240),NOT(ISNA(P240))),P240,IF(R240&lt;&gt;"",VLOOKUP(R240,'ESO zone constants'!$D$5:$H$10003,5,FALSE),""))</f>
        <v>104</v>
      </c>
      <c r="R240" t="str">
        <f>IF(AND(O240&lt;&gt;"",NOT(ISERROR(O240))),O240,
IF(AND(P240&lt;&gt;"",ISNUMBER(P240),P240&gt;0,NOT(ISNA(P240))),VLOOKUP(P240,'ESO zone constants'!$A$5:$D$10001,4,FALSE),
IF(AND(K240&lt;&gt;"",K240&gt;0,NOT(ISERROR(K240))),VLOOKUP(K240,'ESO dumped WayshrineInfo'!$K$3:$N$9996,4,FALSE),"")))</f>
        <v>Alik'r Desert</v>
      </c>
      <c r="T240" s="19" t="str">
        <f>IF(AND(S240&lt;&gt;"",NOT(ISERROR(S240))),S240,IF(Q240&lt;&gt;"",IF(NOT(ISERROR(VLOOKUP(Q240,'ESO Dungeon constants'!$D$3:$H$9999,5,FALSE))),VLOOKUP(Q240,'ESO Dungeon constants'!$D$3:$I$9999,6,FALSE),VLOOKUP(Q240,'ESO zone constants'!$H$3:$K$9989,4,FALSE)),""))</f>
        <v>DLC_BASE_GAME</v>
      </c>
      <c r="U240" s="3" t="str">
        <f>IF(T240&lt;&gt;"",VLOOKUP(T240,'LibSets constants'!$B$4:$C$1012,2,FALSE),"")</f>
        <v>Included in base game</v>
      </c>
      <c r="V240" s="33" t="s">
        <v>1556</v>
      </c>
      <c r="Y240" s="62"/>
      <c r="Z240" s="3">
        <f>IF(AND(G240&lt;&gt;"LIBSETS_SETTYPE_BATTLEGROUND",G240&lt;&gt;"LIBSETS_SETTYPE_SPECIAL"),
IF(AND(Y240&lt;&gt;"",ISNUMBER(Y240),NOT(ISNA(Y240))),Y240,
   IF(AND(L240&lt;&gt;"",ISNUMBER(L240),L240&gt;0,NOT(ISNA(L240))),VLOOKUP(L240,'ESO dumped WayshrineInfo'!$K$3:$L$9996,2,FALSE),"")
),"")</f>
        <v>104</v>
      </c>
      <c r="AA240" t="str">
        <f>IF(AND(Z240&lt;&gt;"",ISNUMBER(Z240),NOT(ISNA(Z240))),VLOOKUP(Z240,'ESO zone constants'!$A$5:$D$10001,4,FALSE),"")</f>
        <v>Alik'r Desert</v>
      </c>
      <c r="AB240" s="33" t="s">
        <v>1557</v>
      </c>
      <c r="AC240" s="39"/>
      <c r="AD240" s="39"/>
      <c r="AE240" s="39"/>
      <c r="AF240" s="3">
        <f>IF(AND(G240&lt;&gt;"LIBSETS_SETTYPE_BATTLEGROUND",G240&lt;&gt;"LIBSETS_SETTYPE_SPECIAL"),
IF(AND(AE240&lt;&gt;"",ISNUMBER(AE240),NOT(ISNA(AE240))),AE240,
   IF(AND(M240&lt;&gt;"",ISNUMBER(M240),M240&gt;0,NOT(ISNA(M240))),VLOOKUP(M240,'ESO dumped WayshrineInfo'!$K$3:$L$9996,2,FALSE),"")
),"")</f>
        <v>104</v>
      </c>
      <c r="AG240" t="str">
        <f>IF(AND(AF240&lt;&gt;"",ISNUMBER(AF240),NOT(ISNA(AF240))),VLOOKUP(AF240,'ESO zone constants'!$A$5:$D$10001,4,FALSE),"")</f>
        <v>Alik'r Desert</v>
      </c>
      <c r="AH240" s="42" t="s">
        <v>1558</v>
      </c>
      <c r="AI240" s="39"/>
      <c r="AJ240" s="39"/>
      <c r="AK240" s="3">
        <f>IF(AND(G240&lt;&gt;"LIBSETS_SETTYPE_BATTLEGROUND",G240&lt;&gt;"LIBSETS_SETTYPE_SPECIAL"),IF(AL240&lt;&gt;"",VLOOKUP(AL240,'ESO zone constants'!$D$5:$H$4955,5,FALSE),""),"")</f>
        <v>104</v>
      </c>
      <c r="AL240" t="s">
        <v>112</v>
      </c>
      <c r="AM240" s="33" t="s">
        <v>1559</v>
      </c>
      <c r="AN240" s="39"/>
      <c r="AO240" s="39"/>
      <c r="AP240" s="3" t="str">
        <f>IF(AND(G240&lt;&gt;"LIBSETS_SETTYPE_BATTLEGROUND",G240&lt;&gt;"LIBSETS_SETTYPE_SPECIAL"),IF(AQ240&lt;&gt;"",VLOOKUP(AQ240,'ESO zone constants'!$D$5:$H$4955,5,FALSE),""),"")</f>
        <v/>
      </c>
      <c r="AS240" s="39"/>
      <c r="AT240" s="39"/>
      <c r="AU240" s="3" t="str">
        <f>IF(AND(G240&lt;&gt;"LIBSETS_SETTYPE_BATTLEGROUND",G240&lt;&gt;"LIBSETS_SETTYPE_SPECIAL"),IF(AV240&lt;&gt;"",VLOOKUP(AV240,'ESO zone constants'!$D$5:$H$4955,5,FALSE),""),"")</f>
        <v/>
      </c>
      <c r="AX240" s="39"/>
      <c r="AY240" s="39"/>
      <c r="AZ240" s="79" t="s">
        <v>2658</v>
      </c>
      <c r="BA240" s="79"/>
      <c r="BB240" s="79"/>
      <c r="BC240" s="79"/>
      <c r="BD240" s="21" t="str">
        <f t="shared" si="24"/>
        <v>[284] = {wayshrines={61,61,61,}, dlcId=DLC_BASE_GAME</v>
      </c>
      <c r="BE240" s="21" t="str">
        <f t="shared" si="25"/>
        <v>, zoneIds={104,104,104,104}, veteran=false</v>
      </c>
      <c r="BF240" s="21" t="str">
        <f t="shared" si="23"/>
        <v>, setType=LIBSETS_SETTYPE_OVERLAND</v>
      </c>
      <c r="BG240" s="21" t="str">
        <f t="shared" si="26"/>
        <v>, dropMechanic={LIBSETS_DROP_MECHANIC_OVERLAND_BOSS_DELVE,LIBSETS_DROP_MECHANIC_OVERLAND_WORLDBOSS,LIBSETS_DROP_MECHANIC_OVERLAND_BOSS_PUBLIC_DUNGEON,LIBSETS_DROP_MECHANIC_OVERLAND_CHEST}</v>
      </c>
      <c r="BH240" s="21" t="str">
        <f t="shared" si="27"/>
        <v>}, --Order of Diagna / Orden von Diagna   [Alik'r Desert, Alik'r Desert, Alik'r Desert, Alik'r Desert]</v>
      </c>
    </row>
    <row r="241" spans="1:60" x14ac:dyDescent="0.25">
      <c r="A241" s="12">
        <v>285</v>
      </c>
      <c r="B241" t="s">
        <v>1095</v>
      </c>
      <c r="C241" t="s">
        <v>1096</v>
      </c>
      <c r="D241" s="3">
        <f t="shared" si="22"/>
        <v>285</v>
      </c>
      <c r="G241" s="8" t="s">
        <v>1478</v>
      </c>
      <c r="I241" t="s">
        <v>91</v>
      </c>
      <c r="J241" t="s">
        <v>91</v>
      </c>
      <c r="K241">
        <v>36</v>
      </c>
      <c r="L241">
        <v>36</v>
      </c>
      <c r="M241">
        <v>36</v>
      </c>
      <c r="O241" s="62" t="s">
        <v>109</v>
      </c>
      <c r="Q241" s="3">
        <f>IF(AND(P241&lt;&gt;"",ISNUMBER(P241),NOT(ISNA(P241))),P241,IF(R241&lt;&gt;"",VLOOKUP(R241,'ESO zone constants'!$D$5:$H$10003,5,FALSE),""))</f>
        <v>92</v>
      </c>
      <c r="R241" t="str">
        <f>IF(AND(O241&lt;&gt;"",NOT(ISERROR(O241))),O241,
IF(AND(P241&lt;&gt;"",ISNUMBER(P241),P241&gt;0,NOT(ISNA(P241))),VLOOKUP(P241,'ESO zone constants'!$A$5:$D$10001,4,FALSE),
IF(AND(K241&lt;&gt;"",K241&gt;0,NOT(ISERROR(K241))),VLOOKUP(K241,'ESO dumped WayshrineInfo'!$K$3:$N$9996,4,FALSE),"")))</f>
        <v>Bangkorai</v>
      </c>
      <c r="T241" s="19" t="str">
        <f>IF(AND(S241&lt;&gt;"",NOT(ISERROR(S241))),S241,IF(Q241&lt;&gt;"",IF(NOT(ISERROR(VLOOKUP(Q241,'ESO Dungeon constants'!$D$3:$H$9999,5,FALSE))),VLOOKUP(Q241,'ESO Dungeon constants'!$D$3:$I$9999,6,FALSE),VLOOKUP(Q241,'ESO zone constants'!$H$3:$K$9989,4,FALSE)),""))</f>
        <v>DLC_BASE_GAME</v>
      </c>
      <c r="U241" s="3" t="str">
        <f>IF(T241&lt;&gt;"",VLOOKUP(T241,'LibSets constants'!$B$4:$C$1012,2,FALSE),"")</f>
        <v>Included in base game</v>
      </c>
      <c r="V241" s="33" t="s">
        <v>1556</v>
      </c>
      <c r="Y241" s="62"/>
      <c r="Z241" s="3">
        <f>IF(AND(G241&lt;&gt;"LIBSETS_SETTYPE_BATTLEGROUND",G241&lt;&gt;"LIBSETS_SETTYPE_SPECIAL"),
IF(AND(Y241&lt;&gt;"",ISNUMBER(Y241),NOT(ISNA(Y241))),Y241,
   IF(AND(L241&lt;&gt;"",ISNUMBER(L241),L241&gt;0,NOT(ISNA(L241))),VLOOKUP(L241,'ESO dumped WayshrineInfo'!$K$3:$L$9996,2,FALSE),"")
),"")</f>
        <v>92</v>
      </c>
      <c r="AA241" t="str">
        <f>IF(AND(Z241&lt;&gt;"",ISNUMBER(Z241),NOT(ISNA(Z241))),VLOOKUP(Z241,'ESO zone constants'!$A$5:$D$10001,4,FALSE),"")</f>
        <v>Bangkorai</v>
      </c>
      <c r="AB241" s="33" t="s">
        <v>1557</v>
      </c>
      <c r="AC241" s="39"/>
      <c r="AD241" s="39"/>
      <c r="AE241" s="39"/>
      <c r="AF241" s="3">
        <f>IF(AND(G241&lt;&gt;"LIBSETS_SETTYPE_BATTLEGROUND",G241&lt;&gt;"LIBSETS_SETTYPE_SPECIAL"),
IF(AND(AE241&lt;&gt;"",ISNUMBER(AE241),NOT(ISNA(AE241))),AE241,
   IF(AND(M241&lt;&gt;"",ISNUMBER(M241),M241&gt;0,NOT(ISNA(M241))),VLOOKUP(M241,'ESO dumped WayshrineInfo'!$K$3:$L$9996,2,FALSE),"")
),"")</f>
        <v>92</v>
      </c>
      <c r="AG241" t="str">
        <f>IF(AND(AF241&lt;&gt;"",ISNUMBER(AF241),NOT(ISNA(AF241))),VLOOKUP(AF241,'ESO zone constants'!$A$5:$D$10001,4,FALSE),"")</f>
        <v>Bangkorai</v>
      </c>
      <c r="AH241" s="42" t="s">
        <v>1558</v>
      </c>
      <c r="AI241" s="39"/>
      <c r="AJ241" s="39"/>
      <c r="AK241" s="3">
        <f>IF(AND(G241&lt;&gt;"LIBSETS_SETTYPE_BATTLEGROUND",G241&lt;&gt;"LIBSETS_SETTYPE_SPECIAL"),IF(AL241&lt;&gt;"",VLOOKUP(AL241,'ESO zone constants'!$D$5:$H$4955,5,FALSE),""),"")</f>
        <v>92</v>
      </c>
      <c r="AL241" t="s">
        <v>109</v>
      </c>
      <c r="AM241" s="33" t="s">
        <v>1559</v>
      </c>
      <c r="AN241" s="39"/>
      <c r="AO241" s="39"/>
      <c r="AP241" s="3" t="str">
        <f>IF(AND(G241&lt;&gt;"LIBSETS_SETTYPE_BATTLEGROUND",G241&lt;&gt;"LIBSETS_SETTYPE_SPECIAL"),IF(AQ241&lt;&gt;"",VLOOKUP(AQ241,'ESO zone constants'!$D$5:$H$4955,5,FALSE),""),"")</f>
        <v/>
      </c>
      <c r="AS241" s="39"/>
      <c r="AT241" s="39"/>
      <c r="AU241" s="3" t="str">
        <f>IF(AND(G241&lt;&gt;"LIBSETS_SETTYPE_BATTLEGROUND",G241&lt;&gt;"LIBSETS_SETTYPE_SPECIAL"),IF(AV241&lt;&gt;"",VLOOKUP(AV241,'ESO zone constants'!$D$5:$H$4955,5,FALSE),""),"")</f>
        <v/>
      </c>
      <c r="AX241" s="39"/>
      <c r="AY241" s="39"/>
      <c r="AZ241" s="79" t="s">
        <v>2658</v>
      </c>
      <c r="BA241" s="79"/>
      <c r="BB241" s="79"/>
      <c r="BC241" s="79"/>
      <c r="BD241" s="21" t="str">
        <f t="shared" si="24"/>
        <v>[285] = {wayshrines={36,36,36,}, dlcId=DLC_BASE_GAME</v>
      </c>
      <c r="BE241" s="21" t="str">
        <f t="shared" si="25"/>
        <v>, zoneIds={92,92,92,92}, veteran=false</v>
      </c>
      <c r="BF241" s="21" t="str">
        <f t="shared" si="23"/>
        <v>, setType=LIBSETS_SETTYPE_OVERLAND</v>
      </c>
      <c r="BG241" s="21" t="str">
        <f t="shared" si="26"/>
        <v>, dropMechanic={LIBSETS_DROP_MECHANIC_OVERLAND_BOSS_DELVE,LIBSETS_DROP_MECHANIC_OVERLAND_WORLDBOSS,LIBSETS_DROP_MECHANIC_OVERLAND_BOSS_PUBLIC_DUNGEON,LIBSETS_DROP_MECHANIC_OVERLAND_CHEST}</v>
      </c>
      <c r="BH241" s="21" t="str">
        <f t="shared" si="27"/>
        <v>}, --Vampire Lord / Vampirfürst   [Bangkorai, Bangkorai, Bangkorai, Bangkorai]</v>
      </c>
    </row>
    <row r="242" spans="1:60" x14ac:dyDescent="0.25">
      <c r="A242" s="12">
        <v>286</v>
      </c>
      <c r="B242" t="s">
        <v>1097</v>
      </c>
      <c r="C242" t="s">
        <v>2536</v>
      </c>
      <c r="D242" s="3">
        <f t="shared" si="22"/>
        <v>286</v>
      </c>
      <c r="E242" s="40"/>
      <c r="G242" s="8" t="s">
        <v>1478</v>
      </c>
      <c r="I242" t="s">
        <v>91</v>
      </c>
      <c r="J242" t="s">
        <v>91</v>
      </c>
      <c r="K242">
        <v>36</v>
      </c>
      <c r="L242">
        <v>36</v>
      </c>
      <c r="M242">
        <v>36</v>
      </c>
      <c r="O242" s="62" t="s">
        <v>109</v>
      </c>
      <c r="Q242" s="3">
        <f>IF(AND(P242&lt;&gt;"",ISNUMBER(P242),NOT(ISNA(P242))),P242,IF(R242&lt;&gt;"",VLOOKUP(R242,'ESO zone constants'!$D$5:$H$10003,5,FALSE),""))</f>
        <v>92</v>
      </c>
      <c r="R242" t="str">
        <f>IF(AND(O242&lt;&gt;"",NOT(ISERROR(O242))),O242,
IF(AND(P242&lt;&gt;"",ISNUMBER(P242),P242&gt;0,NOT(ISNA(P242))),VLOOKUP(P242,'ESO zone constants'!$A$5:$D$10001,4,FALSE),
IF(AND(K242&lt;&gt;"",K242&gt;0,NOT(ISERROR(K242))),VLOOKUP(K242,'ESO dumped WayshrineInfo'!$K$3:$N$9996,4,FALSE),"")))</f>
        <v>Bangkorai</v>
      </c>
      <c r="T242" s="19" t="str">
        <f>IF(AND(S242&lt;&gt;"",NOT(ISERROR(S242))),S242,IF(Q242&lt;&gt;"",IF(NOT(ISERROR(VLOOKUP(Q242,'ESO Dungeon constants'!$D$3:$H$9999,5,FALSE))),VLOOKUP(Q242,'ESO Dungeon constants'!$D$3:$I$9999,6,FALSE),VLOOKUP(Q242,'ESO zone constants'!$H$3:$K$9989,4,FALSE)),""))</f>
        <v>DLC_BASE_GAME</v>
      </c>
      <c r="U242" s="3" t="str">
        <f>IF(T242&lt;&gt;"",VLOOKUP(T242,'LibSets constants'!$B$4:$C$1012,2,FALSE),"")</f>
        <v>Included in base game</v>
      </c>
      <c r="V242" s="33" t="s">
        <v>1556</v>
      </c>
      <c r="Y242" s="62"/>
      <c r="Z242" s="3">
        <f>IF(AND(G242&lt;&gt;"LIBSETS_SETTYPE_BATTLEGROUND",G242&lt;&gt;"LIBSETS_SETTYPE_SPECIAL"),
IF(AND(Y242&lt;&gt;"",ISNUMBER(Y242),NOT(ISNA(Y242))),Y242,
   IF(AND(L242&lt;&gt;"",ISNUMBER(L242),L242&gt;0,NOT(ISNA(L242))),VLOOKUP(L242,'ESO dumped WayshrineInfo'!$K$3:$L$9996,2,FALSE),"")
),"")</f>
        <v>92</v>
      </c>
      <c r="AA242" t="str">
        <f>IF(AND(Z242&lt;&gt;"",ISNUMBER(Z242),NOT(ISNA(Z242))),VLOOKUP(Z242,'ESO zone constants'!$A$5:$D$10001,4,FALSE),"")</f>
        <v>Bangkorai</v>
      </c>
      <c r="AB242" s="33" t="s">
        <v>1557</v>
      </c>
      <c r="AC242" s="39"/>
      <c r="AD242" s="39"/>
      <c r="AE242" s="39"/>
      <c r="AF242" s="3">
        <f>IF(AND(G242&lt;&gt;"LIBSETS_SETTYPE_BATTLEGROUND",G242&lt;&gt;"LIBSETS_SETTYPE_SPECIAL"),
IF(AND(AE242&lt;&gt;"",ISNUMBER(AE242),NOT(ISNA(AE242))),AE242,
   IF(AND(M242&lt;&gt;"",ISNUMBER(M242),M242&gt;0,NOT(ISNA(M242))),VLOOKUP(M242,'ESO dumped WayshrineInfo'!$K$3:$L$9996,2,FALSE),"")
),"")</f>
        <v>92</v>
      </c>
      <c r="AG242" t="str">
        <f>IF(AND(AF242&lt;&gt;"",ISNUMBER(AF242),NOT(ISNA(AF242))),VLOOKUP(AF242,'ESO zone constants'!$A$5:$D$10001,4,FALSE),"")</f>
        <v>Bangkorai</v>
      </c>
      <c r="AH242" s="42" t="s">
        <v>1558</v>
      </c>
      <c r="AI242" s="39"/>
      <c r="AJ242" s="39"/>
      <c r="AK242" s="3">
        <f>IF(AND(G242&lt;&gt;"LIBSETS_SETTYPE_BATTLEGROUND",G242&lt;&gt;"LIBSETS_SETTYPE_SPECIAL"),IF(AL242&lt;&gt;"",VLOOKUP(AL242,'ESO zone constants'!$D$5:$H$4955,5,FALSE),""),"")</f>
        <v>92</v>
      </c>
      <c r="AL242" t="s">
        <v>109</v>
      </c>
      <c r="AM242" s="33" t="s">
        <v>1559</v>
      </c>
      <c r="AN242" s="39"/>
      <c r="AO242" s="39"/>
      <c r="AP242" s="3" t="str">
        <f>IF(AND(G242&lt;&gt;"LIBSETS_SETTYPE_BATTLEGROUND",G242&lt;&gt;"LIBSETS_SETTYPE_SPECIAL"),IF(AQ242&lt;&gt;"",VLOOKUP(AQ242,'ESO zone constants'!$D$5:$H$4955,5,FALSE),""),"")</f>
        <v/>
      </c>
      <c r="AS242" s="39"/>
      <c r="AT242" s="39"/>
      <c r="AU242" s="3" t="str">
        <f>IF(AND(G242&lt;&gt;"LIBSETS_SETTYPE_BATTLEGROUND",G242&lt;&gt;"LIBSETS_SETTYPE_SPECIAL"),IF(AV242&lt;&gt;"",VLOOKUP(AV242,'ESO zone constants'!$D$5:$H$4955,5,FALSE),""),"")</f>
        <v/>
      </c>
      <c r="AX242" s="39"/>
      <c r="AY242" s="39"/>
      <c r="AZ242" s="79" t="s">
        <v>2659</v>
      </c>
      <c r="BA242" s="79"/>
      <c r="BB242" s="79"/>
      <c r="BC242" s="79"/>
      <c r="BD242" s="21" t="str">
        <f t="shared" si="24"/>
        <v>[286] = {wayshrines={36,36,36,}, dlcId=DLC_BASE_GAME</v>
      </c>
      <c r="BE242" s="21" t="str">
        <f t="shared" si="25"/>
        <v>, zoneIds={92,92,92,92}, veteran=false</v>
      </c>
      <c r="BF242" s="21" t="str">
        <f t="shared" si="23"/>
        <v>, setType=LIBSETS_SETTYPE_OVERLAND</v>
      </c>
      <c r="BG242" s="21" t="str">
        <f t="shared" si="26"/>
        <v>, isProcSetAllowedInPvP=1, dropMechanic={LIBSETS_DROP_MECHANIC_OVERLAND_BOSS_DELVE,LIBSETS_DROP_MECHANIC_OVERLAND_WORLDBOSS,LIBSETS_DROP_MECHANIC_OVERLAND_BOSS_PUBLIC_DUNGEON,LIBSETS_DROP_MECHANIC_OVERLAND_CHEST}</v>
      </c>
      <c r="BH242" s="21" t="str">
        <f t="shared" si="27"/>
        <v>}, --Spriggan\'s Thorns / Dornen des Zweiglings   [Bangkorai, Bangkorai, Bangkorai, Bangkorai]</v>
      </c>
    </row>
    <row r="243" spans="1:60" x14ac:dyDescent="0.25">
      <c r="A243" s="12">
        <v>287</v>
      </c>
      <c r="B243" t="s">
        <v>1098</v>
      </c>
      <c r="C243" t="s">
        <v>1099</v>
      </c>
      <c r="D243" s="3">
        <f t="shared" si="22"/>
        <v>287</v>
      </c>
      <c r="G243" s="8" t="s">
        <v>1478</v>
      </c>
      <c r="I243" t="s">
        <v>91</v>
      </c>
      <c r="J243" t="s">
        <v>91</v>
      </c>
      <c r="K243">
        <v>214</v>
      </c>
      <c r="L243">
        <v>214</v>
      </c>
      <c r="M243">
        <v>214</v>
      </c>
      <c r="O243" s="62" t="s">
        <v>266</v>
      </c>
      <c r="Q243" s="3">
        <f>IF(AND(P243&lt;&gt;"",ISNUMBER(P243),NOT(ISNA(P243))),P243,IF(R243&lt;&gt;"",VLOOKUP(R243,'ESO zone constants'!$D$5:$H$10003,5,FALSE),""))</f>
        <v>383</v>
      </c>
      <c r="R243" t="str">
        <f>IF(AND(O243&lt;&gt;"",NOT(ISERROR(O243))),O243,
IF(AND(P243&lt;&gt;"",ISNUMBER(P243),P243&gt;0,NOT(ISNA(P243))),VLOOKUP(P243,'ESO zone constants'!$A$5:$D$10001,4,FALSE),
IF(AND(K243&lt;&gt;"",K243&gt;0,NOT(ISERROR(K243))),VLOOKUP(K243,'ESO dumped WayshrineInfo'!$K$3:$N$9996,4,FALSE),"")))</f>
        <v>Grahtwood</v>
      </c>
      <c r="T243" s="19" t="str">
        <f>IF(AND(S243&lt;&gt;"",NOT(ISERROR(S243))),S243,IF(Q243&lt;&gt;"",IF(NOT(ISERROR(VLOOKUP(Q243,'ESO Dungeon constants'!$D$3:$H$9999,5,FALSE))),VLOOKUP(Q243,'ESO Dungeon constants'!$D$3:$I$9999,6,FALSE),VLOOKUP(Q243,'ESO zone constants'!$H$3:$K$9989,4,FALSE)),""))</f>
        <v>DLC_BASE_GAME</v>
      </c>
      <c r="U243" s="3" t="str">
        <f>IF(T243&lt;&gt;"",VLOOKUP(T243,'LibSets constants'!$B$4:$C$1012,2,FALSE),"")</f>
        <v>Included in base game</v>
      </c>
      <c r="V243" s="33" t="s">
        <v>1556</v>
      </c>
      <c r="Y243" s="62"/>
      <c r="Z243" s="3">
        <f>IF(AND(G243&lt;&gt;"LIBSETS_SETTYPE_BATTLEGROUND",G243&lt;&gt;"LIBSETS_SETTYPE_SPECIAL"),
IF(AND(Y243&lt;&gt;"",ISNUMBER(Y243),NOT(ISNA(Y243))),Y243,
   IF(AND(L243&lt;&gt;"",ISNUMBER(L243),L243&gt;0,NOT(ISNA(L243))),VLOOKUP(L243,'ESO dumped WayshrineInfo'!$K$3:$L$9996,2,FALSE),"")
),"")</f>
        <v>383</v>
      </c>
      <c r="AA243" t="str">
        <f>IF(AND(Z243&lt;&gt;"",ISNUMBER(Z243),NOT(ISNA(Z243))),VLOOKUP(Z243,'ESO zone constants'!$A$5:$D$10001,4,FALSE),"")</f>
        <v>Grahtwood</v>
      </c>
      <c r="AB243" s="33" t="s">
        <v>1557</v>
      </c>
      <c r="AC243" s="39"/>
      <c r="AD243" s="39"/>
      <c r="AE243" s="39"/>
      <c r="AF243" s="3">
        <f>IF(AND(G243&lt;&gt;"LIBSETS_SETTYPE_BATTLEGROUND",G243&lt;&gt;"LIBSETS_SETTYPE_SPECIAL"),
IF(AND(AE243&lt;&gt;"",ISNUMBER(AE243),NOT(ISNA(AE243))),AE243,
   IF(AND(M243&lt;&gt;"",ISNUMBER(M243),M243&gt;0,NOT(ISNA(M243))),VLOOKUP(M243,'ESO dumped WayshrineInfo'!$K$3:$L$9996,2,FALSE),"")
),"")</f>
        <v>383</v>
      </c>
      <c r="AG243" t="str">
        <f>IF(AND(AF243&lt;&gt;"",ISNUMBER(AF243),NOT(ISNA(AF243))),VLOOKUP(AF243,'ESO zone constants'!$A$5:$D$10001,4,FALSE),"")</f>
        <v>Grahtwood</v>
      </c>
      <c r="AH243" s="42" t="s">
        <v>1558</v>
      </c>
      <c r="AI243" s="39"/>
      <c r="AJ243" s="39"/>
      <c r="AK243" s="3">
        <f>IF(AND(G243&lt;&gt;"LIBSETS_SETTYPE_BATTLEGROUND",G243&lt;&gt;"LIBSETS_SETTYPE_SPECIAL"),IF(AL243&lt;&gt;"",VLOOKUP(AL243,'ESO zone constants'!$D$5:$H$4955,5,FALSE),""),"")</f>
        <v>383</v>
      </c>
      <c r="AL243" t="s">
        <v>266</v>
      </c>
      <c r="AM243" s="33" t="s">
        <v>1559</v>
      </c>
      <c r="AN243" s="39"/>
      <c r="AO243" s="39"/>
      <c r="AP243" s="3" t="str">
        <f>IF(AND(G243&lt;&gt;"LIBSETS_SETTYPE_BATTLEGROUND",G243&lt;&gt;"LIBSETS_SETTYPE_SPECIAL"),IF(AQ243&lt;&gt;"",VLOOKUP(AQ243,'ESO zone constants'!$D$5:$H$4955,5,FALSE),""),"")</f>
        <v/>
      </c>
      <c r="AS243" s="39"/>
      <c r="AT243" s="39"/>
      <c r="AU243" s="3" t="str">
        <f>IF(AND(G243&lt;&gt;"LIBSETS_SETTYPE_BATTLEGROUND",G243&lt;&gt;"LIBSETS_SETTYPE_SPECIAL"),IF(AV243&lt;&gt;"",VLOOKUP(AV243,'ESO zone constants'!$D$5:$H$4955,5,FALSE),""),"")</f>
        <v/>
      </c>
      <c r="AX243" s="39"/>
      <c r="AY243" s="39"/>
      <c r="AZ243" s="79" t="s">
        <v>2658</v>
      </c>
      <c r="BA243" s="79"/>
      <c r="BB243" s="79"/>
      <c r="BC243" s="79"/>
      <c r="BD243" s="21" t="str">
        <f t="shared" si="24"/>
        <v>[287] = {wayshrines={214,214,214,}, dlcId=DLC_BASE_GAME</v>
      </c>
      <c r="BE243" s="21" t="str">
        <f t="shared" si="25"/>
        <v>, zoneIds={383,383,383,383}, veteran=false</v>
      </c>
      <c r="BF243" s="21" t="str">
        <f t="shared" si="23"/>
        <v>, setType=LIBSETS_SETTYPE_OVERLAND</v>
      </c>
      <c r="BG243" s="21" t="str">
        <f t="shared" si="26"/>
        <v>, dropMechanic={LIBSETS_DROP_MECHANIC_OVERLAND_BOSS_DELVE,LIBSETS_DROP_MECHANIC_OVERLAND_WORLDBOSS,LIBSETS_DROP_MECHANIC_OVERLAND_BOSS_PUBLIC_DUNGEON,LIBSETS_DROP_MECHANIC_OVERLAND_CHEST}</v>
      </c>
      <c r="BH243" s="21" t="str">
        <f t="shared" si="27"/>
        <v>}, --Green Pact / Der Grüne Pakt   [Grahtwood, Grahtwood, Grahtwood, Grahtwood]</v>
      </c>
    </row>
    <row r="244" spans="1:60" s="14" customFormat="1" x14ac:dyDescent="0.25">
      <c r="A244" s="12">
        <v>288</v>
      </c>
      <c r="B244" t="s">
        <v>1100</v>
      </c>
      <c r="C244" t="s">
        <v>2601</v>
      </c>
      <c r="D244" s="3">
        <f t="shared" si="22"/>
        <v>288</v>
      </c>
      <c r="E244" s="40"/>
      <c r="F244"/>
      <c r="G244" s="8" t="s">
        <v>1478</v>
      </c>
      <c r="H244"/>
      <c r="I244" t="s">
        <v>91</v>
      </c>
      <c r="J244" t="s">
        <v>91</v>
      </c>
      <c r="K244">
        <v>143</v>
      </c>
      <c r="L244">
        <v>143</v>
      </c>
      <c r="M244">
        <v>143</v>
      </c>
      <c r="N244"/>
      <c r="O244" s="62" t="s">
        <v>113</v>
      </c>
      <c r="P244" s="62"/>
      <c r="Q244" s="3">
        <f>IF(AND(P244&lt;&gt;"",ISNUMBER(P244),NOT(ISNA(P244))),P244,IF(R244&lt;&gt;"",VLOOKUP(R244,'ESO zone constants'!$D$5:$H$10003,5,FALSE),""))</f>
        <v>108</v>
      </c>
      <c r="R244" t="str">
        <f>IF(AND(O244&lt;&gt;"",NOT(ISERROR(O244))),O244,
IF(AND(P244&lt;&gt;"",ISNUMBER(P244),P244&gt;0,NOT(ISNA(P244))),VLOOKUP(P244,'ESO zone constants'!$A$5:$D$10001,4,FALSE),
IF(AND(K244&lt;&gt;"",K244&gt;0,NOT(ISERROR(K244))),VLOOKUP(K244,'ESO dumped WayshrineInfo'!$K$3:$N$9996,4,FALSE),"")))</f>
        <v>Greenshade</v>
      </c>
      <c r="S244" s="62"/>
      <c r="T244" s="19" t="str">
        <f>IF(AND(S244&lt;&gt;"",NOT(ISERROR(S244))),S244,IF(Q244&lt;&gt;"",IF(NOT(ISERROR(VLOOKUP(Q244,'ESO Dungeon constants'!$D$3:$H$9999,5,FALSE))),VLOOKUP(Q244,'ESO Dungeon constants'!$D$3:$I$9999,6,FALSE),VLOOKUP(Q244,'ESO zone constants'!$H$3:$K$9989,4,FALSE)),""))</f>
        <v>DLC_BASE_GAME</v>
      </c>
      <c r="U244" s="3" t="str">
        <f>IF(T244&lt;&gt;"",VLOOKUP(T244,'LibSets constants'!$B$4:$C$1012,2,FALSE),"")</f>
        <v>Included in base game</v>
      </c>
      <c r="V244" s="33" t="s">
        <v>1556</v>
      </c>
      <c r="W244" s="3"/>
      <c r="X244" s="3"/>
      <c r="Y244" s="62"/>
      <c r="Z244" s="3">
        <f>IF(AND(G244&lt;&gt;"LIBSETS_SETTYPE_BATTLEGROUND",G244&lt;&gt;"LIBSETS_SETTYPE_SPECIAL"),
IF(AND(Y244&lt;&gt;"",ISNUMBER(Y244),NOT(ISNA(Y244))),Y244,
   IF(AND(L244&lt;&gt;"",ISNUMBER(L244),L244&gt;0,NOT(ISNA(L244))),VLOOKUP(L244,'ESO dumped WayshrineInfo'!$K$3:$L$9996,2,FALSE),"")
),"")</f>
        <v>108</v>
      </c>
      <c r="AA244" t="str">
        <f>IF(AND(Z244&lt;&gt;"",ISNUMBER(Z244),NOT(ISNA(Z244))),VLOOKUP(Z244,'ESO zone constants'!$A$5:$D$10001,4,FALSE),"")</f>
        <v>Greenshade</v>
      </c>
      <c r="AB244" s="33" t="s">
        <v>1557</v>
      </c>
      <c r="AC244" s="41"/>
      <c r="AD244" s="41"/>
      <c r="AE244" s="41"/>
      <c r="AF244" s="3">
        <f>IF(AND(G244&lt;&gt;"LIBSETS_SETTYPE_BATTLEGROUND",G244&lt;&gt;"LIBSETS_SETTYPE_SPECIAL"),
IF(AND(AE244&lt;&gt;"",ISNUMBER(AE244),NOT(ISNA(AE244))),AE244,
   IF(AND(M244&lt;&gt;"",ISNUMBER(M244),M244&gt;0,NOT(ISNA(M244))),VLOOKUP(M244,'ESO dumped WayshrineInfo'!$K$3:$L$9996,2,FALSE),"")
),"")</f>
        <v>108</v>
      </c>
      <c r="AG244" t="str">
        <f>IF(AND(AF244&lt;&gt;"",ISNUMBER(AF244),NOT(ISNA(AF244))),VLOOKUP(AF244,'ESO zone constants'!$A$5:$D$10001,4,FALSE),"")</f>
        <v>Greenshade</v>
      </c>
      <c r="AH244" s="42" t="s">
        <v>1558</v>
      </c>
      <c r="AI244" s="41"/>
      <c r="AJ244" s="41"/>
      <c r="AK244" s="3">
        <f>IF(AND(G244&lt;&gt;"LIBSETS_SETTYPE_BATTLEGROUND",G244&lt;&gt;"LIBSETS_SETTYPE_SPECIAL"),IF(AL244&lt;&gt;"",VLOOKUP(AL244,'ESO zone constants'!$D$5:$H$4955,5,FALSE),""),"")</f>
        <v>108</v>
      </c>
      <c r="AL244" t="s">
        <v>113</v>
      </c>
      <c r="AM244" s="33" t="s">
        <v>1559</v>
      </c>
      <c r="AN244" s="41"/>
      <c r="AO244" s="41"/>
      <c r="AP244" s="3" t="str">
        <f>IF(AND(G244&lt;&gt;"LIBSETS_SETTYPE_BATTLEGROUND",G244&lt;&gt;"LIBSETS_SETTYPE_SPECIAL"),IF(AQ244&lt;&gt;"",VLOOKUP(AQ244,'ESO zone constants'!$D$5:$H$4955,5,FALSE),""),"")</f>
        <v/>
      </c>
      <c r="AQ244"/>
      <c r="AR244" s="33"/>
      <c r="AS244" s="41"/>
      <c r="AT244" s="41"/>
      <c r="AU244" s="3" t="str">
        <f>IF(AND(G244&lt;&gt;"LIBSETS_SETTYPE_BATTLEGROUND",G244&lt;&gt;"LIBSETS_SETTYPE_SPECIAL"),IF(AV244&lt;&gt;"",VLOOKUP(AV244,'ESO zone constants'!$D$5:$H$4955,5,FALSE),""),"")</f>
        <v/>
      </c>
      <c r="AV244"/>
      <c r="AW244" s="33"/>
      <c r="AX244" s="41"/>
      <c r="AY244" s="41"/>
      <c r="AZ244" s="79" t="s">
        <v>2659</v>
      </c>
      <c r="BA244" s="79"/>
      <c r="BB244" s="79"/>
      <c r="BC244" s="79"/>
      <c r="BD244" s="21" t="str">
        <f t="shared" si="24"/>
        <v>[288] = {wayshrines={143,143,143,}, dlcId=DLC_BASE_GAME</v>
      </c>
      <c r="BE244" s="21" t="str">
        <f t="shared" si="25"/>
        <v>, zoneIds={108,108,108,108}, veteran=false</v>
      </c>
      <c r="BF244" s="21" t="str">
        <f t="shared" si="23"/>
        <v>, setType=LIBSETS_SETTYPE_OVERLAND</v>
      </c>
      <c r="BG244" s="21" t="str">
        <f t="shared" si="26"/>
        <v>, isProcSetAllowedInPvP=1, dropMechanic={LIBSETS_DROP_MECHANIC_OVERLAND_BOSS_DELVE,LIBSETS_DROP_MECHANIC_OVERLAND_WORLDBOSS,LIBSETS_DROP_MECHANIC_OVERLAND_BOSS_PUBLIC_DUNGEON,LIBSETS_DROP_MECHANIC_OVERLAND_CHEST}</v>
      </c>
      <c r="BH244" s="21" t="str">
        <f t="shared" si="27"/>
        <v>}, --Beekeeper\'s Gear / Werkzeug des Bienenhüters   [Greenshade, Greenshade, Greenshade, Greenshade]</v>
      </c>
    </row>
    <row r="245" spans="1:60" x14ac:dyDescent="0.25">
      <c r="A245" s="12">
        <v>289</v>
      </c>
      <c r="B245" t="s">
        <v>1101</v>
      </c>
      <c r="C245" t="s">
        <v>2535</v>
      </c>
      <c r="D245" s="3">
        <f t="shared" si="22"/>
        <v>289</v>
      </c>
      <c r="G245" s="8" t="s">
        <v>1478</v>
      </c>
      <c r="I245" t="s">
        <v>91</v>
      </c>
      <c r="J245" t="s">
        <v>91</v>
      </c>
      <c r="K245">
        <v>102</v>
      </c>
      <c r="L245">
        <v>102</v>
      </c>
      <c r="M245">
        <v>102</v>
      </c>
      <c r="O245" s="62" t="s">
        <v>108</v>
      </c>
      <c r="Q245" s="3">
        <f>IF(AND(P245&lt;&gt;"",ISNUMBER(P245),NOT(ISNA(P245))),P245,IF(R245&lt;&gt;"",VLOOKUP(R245,'ESO zone constants'!$D$5:$H$10003,5,FALSE),""))</f>
        <v>58</v>
      </c>
      <c r="R245" t="str">
        <f>IF(AND(O245&lt;&gt;"",NOT(ISERROR(O245))),O245,
IF(AND(P245&lt;&gt;"",ISNUMBER(P245),P245&gt;0,NOT(ISNA(P245))),VLOOKUP(P245,'ESO zone constants'!$A$5:$D$10001,4,FALSE),
IF(AND(K245&lt;&gt;"",K245&gt;0,NOT(ISERROR(K245))),VLOOKUP(K245,'ESO dumped WayshrineInfo'!$K$3:$N$9996,4,FALSE),"")))</f>
        <v>Malabal Tor</v>
      </c>
      <c r="T245" s="19" t="str">
        <f>IF(AND(S245&lt;&gt;"",NOT(ISERROR(S245))),S245,IF(Q245&lt;&gt;"",IF(NOT(ISERROR(VLOOKUP(Q245,'ESO Dungeon constants'!$D$3:$H$9999,5,FALSE))),VLOOKUP(Q245,'ESO Dungeon constants'!$D$3:$I$9999,6,FALSE),VLOOKUP(Q245,'ESO zone constants'!$H$3:$K$9989,4,FALSE)),""))</f>
        <v>DLC_BASE_GAME</v>
      </c>
      <c r="U245" s="3" t="str">
        <f>IF(T245&lt;&gt;"",VLOOKUP(T245,'LibSets constants'!$B$4:$C$1012,2,FALSE),"")</f>
        <v>Included in base game</v>
      </c>
      <c r="V245" s="33" t="s">
        <v>1556</v>
      </c>
      <c r="Y245" s="62"/>
      <c r="Z245" s="3">
        <f>IF(AND(G245&lt;&gt;"LIBSETS_SETTYPE_BATTLEGROUND",G245&lt;&gt;"LIBSETS_SETTYPE_SPECIAL"),
IF(AND(Y245&lt;&gt;"",ISNUMBER(Y245),NOT(ISNA(Y245))),Y245,
   IF(AND(L245&lt;&gt;"",ISNUMBER(L245),L245&gt;0,NOT(ISNA(L245))),VLOOKUP(L245,'ESO dumped WayshrineInfo'!$K$3:$L$9996,2,FALSE),"")
),"")</f>
        <v>58</v>
      </c>
      <c r="AA245" t="str">
        <f>IF(AND(Z245&lt;&gt;"",ISNUMBER(Z245),NOT(ISNA(Z245))),VLOOKUP(Z245,'ESO zone constants'!$A$5:$D$10001,4,FALSE),"")</f>
        <v>Malabal Tor</v>
      </c>
      <c r="AB245" s="33" t="s">
        <v>1557</v>
      </c>
      <c r="AC245" s="41"/>
      <c r="AD245" s="41"/>
      <c r="AE245" s="41"/>
      <c r="AF245" s="3">
        <f>IF(AND(G245&lt;&gt;"LIBSETS_SETTYPE_BATTLEGROUND",G245&lt;&gt;"LIBSETS_SETTYPE_SPECIAL"),
IF(AND(AE245&lt;&gt;"",ISNUMBER(AE245),NOT(ISNA(AE245))),AE245,
   IF(AND(M245&lt;&gt;"",ISNUMBER(M245),M245&gt;0,NOT(ISNA(M245))),VLOOKUP(M245,'ESO dumped WayshrineInfo'!$K$3:$L$9996,2,FALSE),"")
),"")</f>
        <v>58</v>
      </c>
      <c r="AG245" t="str">
        <f>IF(AND(AF245&lt;&gt;"",ISNUMBER(AF245),NOT(ISNA(AF245))),VLOOKUP(AF245,'ESO zone constants'!$A$5:$D$10001,4,FALSE),"")</f>
        <v>Malabal Tor</v>
      </c>
      <c r="AH245" s="42" t="s">
        <v>1558</v>
      </c>
      <c r="AI245" s="41"/>
      <c r="AJ245" s="41"/>
      <c r="AK245" s="3">
        <f>IF(AND(G245&lt;&gt;"LIBSETS_SETTYPE_BATTLEGROUND",G245&lt;&gt;"LIBSETS_SETTYPE_SPECIAL"),IF(AL245&lt;&gt;"",VLOOKUP(AL245,'ESO zone constants'!$D$5:$H$4955,5,FALSE),""),"")</f>
        <v>58</v>
      </c>
      <c r="AL245" t="s">
        <v>108</v>
      </c>
      <c r="AM245" s="33" t="s">
        <v>1559</v>
      </c>
      <c r="AN245" s="41"/>
      <c r="AO245" s="41"/>
      <c r="AP245" s="3" t="str">
        <f>IF(AND(G245&lt;&gt;"LIBSETS_SETTYPE_BATTLEGROUND",G245&lt;&gt;"LIBSETS_SETTYPE_SPECIAL"),IF(AQ245&lt;&gt;"",VLOOKUP(AQ245,'ESO zone constants'!$D$5:$H$4955,5,FALSE),""),"")</f>
        <v/>
      </c>
      <c r="AS245" s="41"/>
      <c r="AT245" s="41"/>
      <c r="AU245" s="3" t="str">
        <f>IF(AND(G245&lt;&gt;"LIBSETS_SETTYPE_BATTLEGROUND",G245&lt;&gt;"LIBSETS_SETTYPE_SPECIAL"),IF(AV245&lt;&gt;"",VLOOKUP(AV245,'ESO zone constants'!$D$5:$H$4955,5,FALSE),""),"")</f>
        <v/>
      </c>
      <c r="AX245" s="41"/>
      <c r="AY245" s="41"/>
      <c r="AZ245" s="79" t="s">
        <v>2659</v>
      </c>
      <c r="BA245" s="79"/>
      <c r="BB245" s="79"/>
      <c r="BC245" s="79"/>
      <c r="BD245" s="21" t="str">
        <f t="shared" si="24"/>
        <v>[289] = {wayshrines={102,102,102,}, dlcId=DLC_BASE_GAME</v>
      </c>
      <c r="BE245" s="21" t="str">
        <f t="shared" si="25"/>
        <v>, zoneIds={58,58,58,58}, veteran=false</v>
      </c>
      <c r="BF245" s="21" t="str">
        <f t="shared" si="23"/>
        <v>, setType=LIBSETS_SETTYPE_OVERLAND</v>
      </c>
      <c r="BG245" s="21" t="str">
        <f t="shared" si="26"/>
        <v>, isProcSetAllowedInPvP=1, dropMechanic={LIBSETS_DROP_MECHANIC_OVERLAND_BOSS_DELVE,LIBSETS_DROP_MECHANIC_OVERLAND_WORLDBOSS,LIBSETS_DROP_MECHANIC_OVERLAND_BOSS_PUBLIC_DUNGEON,LIBSETS_DROP_MECHANIC_OVERLAND_CHEST}</v>
      </c>
      <c r="BH245" s="21" t="str">
        <f t="shared" si="27"/>
        <v>}, --Spinner\'s Garments / Gewänder des Webers   [Malabal Tor, Malabal Tor, Malabal Tor, Malabal Tor]</v>
      </c>
    </row>
    <row r="246" spans="1:60" x14ac:dyDescent="0.25">
      <c r="A246" s="12">
        <v>290</v>
      </c>
      <c r="B246" t="s">
        <v>1102</v>
      </c>
      <c r="C246" t="s">
        <v>1103</v>
      </c>
      <c r="D246" s="3">
        <f t="shared" si="22"/>
        <v>290</v>
      </c>
      <c r="G246" s="8" t="s">
        <v>1478</v>
      </c>
      <c r="I246" t="s">
        <v>91</v>
      </c>
      <c r="J246" t="s">
        <v>91</v>
      </c>
      <c r="K246">
        <v>162</v>
      </c>
      <c r="L246">
        <v>162</v>
      </c>
      <c r="M246">
        <v>162</v>
      </c>
      <c r="O246" s="62" t="s">
        <v>265</v>
      </c>
      <c r="Q246" s="3">
        <f>IF(AND(P246&lt;&gt;"",ISNUMBER(P246),NOT(ISNA(P246))),P246,IF(R246&lt;&gt;"",VLOOKUP(R246,'ESO zone constants'!$D$5:$H$10003,5,FALSE),""))</f>
        <v>382</v>
      </c>
      <c r="R246" t="str">
        <f>IF(AND(O246&lt;&gt;"",NOT(ISERROR(O246))),O246,
IF(AND(P246&lt;&gt;"",ISNUMBER(P246),P246&gt;0,NOT(ISNA(P246))),VLOOKUP(P246,'ESO zone constants'!$A$5:$D$10001,4,FALSE),
IF(AND(K246&lt;&gt;"",K246&gt;0,NOT(ISERROR(K246))),VLOOKUP(K246,'ESO dumped WayshrineInfo'!$K$3:$N$9996,4,FALSE),"")))</f>
        <v>Reaper's March</v>
      </c>
      <c r="T246" s="19" t="str">
        <f>IF(AND(S246&lt;&gt;"",NOT(ISERROR(S246))),S246,IF(Q246&lt;&gt;"",IF(NOT(ISERROR(VLOOKUP(Q246,'ESO Dungeon constants'!$D$3:$H$9999,5,FALSE))),VLOOKUP(Q246,'ESO Dungeon constants'!$D$3:$I$9999,6,FALSE),VLOOKUP(Q246,'ESO zone constants'!$H$3:$K$9989,4,FALSE)),""))</f>
        <v>DLC_BASE_GAME</v>
      </c>
      <c r="U246" s="3" t="str">
        <f>IF(T246&lt;&gt;"",VLOOKUP(T246,'LibSets constants'!$B$4:$C$1012,2,FALSE),"")</f>
        <v>Included in base game</v>
      </c>
      <c r="V246" s="33" t="s">
        <v>1556</v>
      </c>
      <c r="Y246" s="62"/>
      <c r="Z246" s="3">
        <f>IF(AND(G246&lt;&gt;"LIBSETS_SETTYPE_BATTLEGROUND",G246&lt;&gt;"LIBSETS_SETTYPE_SPECIAL"),
IF(AND(Y246&lt;&gt;"",ISNUMBER(Y246),NOT(ISNA(Y246))),Y246,
   IF(AND(L246&lt;&gt;"",ISNUMBER(L246),L246&gt;0,NOT(ISNA(L246))),VLOOKUP(L246,'ESO dumped WayshrineInfo'!$K$3:$L$9996,2,FALSE),"")
),"")</f>
        <v>382</v>
      </c>
      <c r="AA246" t="str">
        <f>IF(AND(Z246&lt;&gt;"",ISNUMBER(Z246),NOT(ISNA(Z246))),VLOOKUP(Z246,'ESO zone constants'!$A$5:$D$10001,4,FALSE),"")</f>
        <v>Reaper's March</v>
      </c>
      <c r="AB246" s="33" t="s">
        <v>1557</v>
      </c>
      <c r="AC246" s="41"/>
      <c r="AD246" s="41"/>
      <c r="AE246" s="41"/>
      <c r="AF246" s="3">
        <f>IF(AND(G246&lt;&gt;"LIBSETS_SETTYPE_BATTLEGROUND",G246&lt;&gt;"LIBSETS_SETTYPE_SPECIAL"),
IF(AND(AE246&lt;&gt;"",ISNUMBER(AE246),NOT(ISNA(AE246))),AE246,
   IF(AND(M246&lt;&gt;"",ISNUMBER(M246),M246&gt;0,NOT(ISNA(M246))),VLOOKUP(M246,'ESO dumped WayshrineInfo'!$K$3:$L$9996,2,FALSE),"")
),"")</f>
        <v>382</v>
      </c>
      <c r="AG246" t="str">
        <f>IF(AND(AF246&lt;&gt;"",ISNUMBER(AF246),NOT(ISNA(AF246))),VLOOKUP(AF246,'ESO zone constants'!$A$5:$D$10001,4,FALSE),"")</f>
        <v>Reaper's March</v>
      </c>
      <c r="AH246" s="42" t="s">
        <v>1558</v>
      </c>
      <c r="AI246" s="41"/>
      <c r="AJ246" s="41"/>
      <c r="AK246" s="3">
        <f>IF(AND(G246&lt;&gt;"LIBSETS_SETTYPE_BATTLEGROUND",G246&lt;&gt;"LIBSETS_SETTYPE_SPECIAL"),IF(AL246&lt;&gt;"",VLOOKUP(AL246,'ESO zone constants'!$D$5:$H$4955,5,FALSE),""),"")</f>
        <v>382</v>
      </c>
      <c r="AL246" t="s">
        <v>265</v>
      </c>
      <c r="AM246" s="33" t="s">
        <v>1559</v>
      </c>
      <c r="AN246" s="41"/>
      <c r="AO246" s="41"/>
      <c r="AP246" s="3" t="str">
        <f>IF(AND(G246&lt;&gt;"LIBSETS_SETTYPE_BATTLEGROUND",G246&lt;&gt;"LIBSETS_SETTYPE_SPECIAL"),IF(AQ246&lt;&gt;"",VLOOKUP(AQ246,'ESO zone constants'!$D$5:$H$4955,5,FALSE),""),"")</f>
        <v/>
      </c>
      <c r="AS246" s="41"/>
      <c r="AT246" s="41"/>
      <c r="AU246" s="3" t="str">
        <f>IF(AND(G246&lt;&gt;"LIBSETS_SETTYPE_BATTLEGROUND",G246&lt;&gt;"LIBSETS_SETTYPE_SPECIAL"),IF(AV246&lt;&gt;"",VLOOKUP(AV246,'ESO zone constants'!$D$5:$H$4955,5,FALSE),""),"")</f>
        <v/>
      </c>
      <c r="AX246" s="41"/>
      <c r="AY246" s="41"/>
      <c r="AZ246" s="79" t="s">
        <v>2658</v>
      </c>
      <c r="BA246" s="79"/>
      <c r="BB246" s="79"/>
      <c r="BC246" s="79"/>
      <c r="BD246" s="21" t="str">
        <f t="shared" si="24"/>
        <v>[290] = {wayshrines={162,162,162,}, dlcId=DLC_BASE_GAME</v>
      </c>
      <c r="BE246" s="21" t="str">
        <f t="shared" si="25"/>
        <v>, zoneIds={382,382,382,382}, veteran=false</v>
      </c>
      <c r="BF246" s="21" t="str">
        <f t="shared" si="23"/>
        <v>, setType=LIBSETS_SETTYPE_OVERLAND</v>
      </c>
      <c r="BG246" s="21" t="str">
        <f t="shared" si="26"/>
        <v>, dropMechanic={LIBSETS_DROP_MECHANIC_OVERLAND_BOSS_DELVE,LIBSETS_DROP_MECHANIC_OVERLAND_WORLDBOSS,LIBSETS_DROP_MECHANIC_OVERLAND_BOSS_PUBLIC_DUNGEON,LIBSETS_DROP_MECHANIC_OVERLAND_CHEST}</v>
      </c>
      <c r="BH246" s="21" t="str">
        <f t="shared" si="27"/>
        <v>}, --Skooma Smuggler / Skoomaschmuggler   [Reaper's March, Reaper's March, Reaper's March, Reaper's March]</v>
      </c>
    </row>
    <row r="247" spans="1:60" x14ac:dyDescent="0.25">
      <c r="A247" s="12">
        <v>291</v>
      </c>
      <c r="B247" t="s">
        <v>1104</v>
      </c>
      <c r="C247" t="s">
        <v>1105</v>
      </c>
      <c r="D247" s="3">
        <f t="shared" si="22"/>
        <v>291</v>
      </c>
      <c r="G247" s="8" t="s">
        <v>1478</v>
      </c>
      <c r="I247" t="s">
        <v>91</v>
      </c>
      <c r="J247" t="s">
        <v>91</v>
      </c>
      <c r="K247">
        <v>65</v>
      </c>
      <c r="L247">
        <v>65</v>
      </c>
      <c r="M247">
        <v>65</v>
      </c>
      <c r="O247" s="62" t="s">
        <v>106</v>
      </c>
      <c r="Q247" s="3">
        <f>IF(AND(P247&lt;&gt;"",ISNUMBER(P247),NOT(ISNA(P247))),P247,IF(R247&lt;&gt;"",VLOOKUP(R247,'ESO zone constants'!$D$5:$H$10003,5,FALSE),""))</f>
        <v>41</v>
      </c>
      <c r="R247" t="str">
        <f>IF(AND(O247&lt;&gt;"",NOT(ISERROR(O247))),O247,
IF(AND(P247&lt;&gt;"",ISNUMBER(P247),P247&gt;0,NOT(ISNA(P247))),VLOOKUP(P247,'ESO zone constants'!$A$5:$D$10001,4,FALSE),
IF(AND(K247&lt;&gt;"",K247&gt;0,NOT(ISERROR(K247))),VLOOKUP(K247,'ESO dumped WayshrineInfo'!$K$3:$N$9996,4,FALSE),"")))</f>
        <v>Stonefalls</v>
      </c>
      <c r="T247" s="19" t="str">
        <f>IF(AND(S247&lt;&gt;"",NOT(ISERROR(S247))),S247,IF(Q247&lt;&gt;"",IF(NOT(ISERROR(VLOOKUP(Q247,'ESO Dungeon constants'!$D$3:$H$9999,5,FALSE))),VLOOKUP(Q247,'ESO Dungeon constants'!$D$3:$I$9999,6,FALSE),VLOOKUP(Q247,'ESO zone constants'!$H$3:$K$9989,4,FALSE)),""))</f>
        <v>DLC_BASE_GAME</v>
      </c>
      <c r="U247" s="3" t="str">
        <f>IF(T247&lt;&gt;"",VLOOKUP(T247,'LibSets constants'!$B$4:$C$1012,2,FALSE),"")</f>
        <v>Included in base game</v>
      </c>
      <c r="V247" s="33" t="s">
        <v>1556</v>
      </c>
      <c r="Y247" s="62"/>
      <c r="Z247" s="3">
        <f>IF(AND(G247&lt;&gt;"LIBSETS_SETTYPE_BATTLEGROUND",G247&lt;&gt;"LIBSETS_SETTYPE_SPECIAL"),
IF(AND(Y247&lt;&gt;"",ISNUMBER(Y247),NOT(ISNA(Y247))),Y247,
   IF(AND(L247&lt;&gt;"",ISNUMBER(L247),L247&gt;0,NOT(ISNA(L247))),VLOOKUP(L247,'ESO dumped WayshrineInfo'!$K$3:$L$9996,2,FALSE),"")
),"")</f>
        <v>41</v>
      </c>
      <c r="AA247" t="str">
        <f>IF(AND(Z247&lt;&gt;"",ISNUMBER(Z247),NOT(ISNA(Z247))),VLOOKUP(Z247,'ESO zone constants'!$A$5:$D$10001,4,FALSE),"")</f>
        <v>Stonefalls</v>
      </c>
      <c r="AB247" s="33" t="s">
        <v>1557</v>
      </c>
      <c r="AC247" s="41"/>
      <c r="AD247" s="41"/>
      <c r="AE247" s="41"/>
      <c r="AF247" s="3">
        <f>IF(AND(G247&lt;&gt;"LIBSETS_SETTYPE_BATTLEGROUND",G247&lt;&gt;"LIBSETS_SETTYPE_SPECIAL"),
IF(AND(AE247&lt;&gt;"",ISNUMBER(AE247),NOT(ISNA(AE247))),AE247,
   IF(AND(M247&lt;&gt;"",ISNUMBER(M247),M247&gt;0,NOT(ISNA(M247))),VLOOKUP(M247,'ESO dumped WayshrineInfo'!$K$3:$L$9996,2,FALSE),"")
),"")</f>
        <v>41</v>
      </c>
      <c r="AG247" t="str">
        <f>IF(AND(AF247&lt;&gt;"",ISNUMBER(AF247),NOT(ISNA(AF247))),VLOOKUP(AF247,'ESO zone constants'!$A$5:$D$10001,4,FALSE),"")</f>
        <v>Stonefalls</v>
      </c>
      <c r="AH247" s="42" t="s">
        <v>1558</v>
      </c>
      <c r="AI247" s="41"/>
      <c r="AJ247" s="41"/>
      <c r="AK247" s="3">
        <f>IF(AND(G247&lt;&gt;"LIBSETS_SETTYPE_BATTLEGROUND",G247&lt;&gt;"LIBSETS_SETTYPE_SPECIAL"),IF(AL247&lt;&gt;"",VLOOKUP(AL247,'ESO zone constants'!$D$5:$H$4955,5,FALSE),""),"")</f>
        <v>41</v>
      </c>
      <c r="AL247" t="s">
        <v>106</v>
      </c>
      <c r="AM247" s="33" t="s">
        <v>1559</v>
      </c>
      <c r="AN247" s="41"/>
      <c r="AO247" s="41"/>
      <c r="AP247" s="3" t="str">
        <f>IF(AND(G247&lt;&gt;"LIBSETS_SETTYPE_BATTLEGROUND",G247&lt;&gt;"LIBSETS_SETTYPE_SPECIAL"),IF(AQ247&lt;&gt;"",VLOOKUP(AQ247,'ESO zone constants'!$D$5:$H$4955,5,FALSE),""),"")</f>
        <v/>
      </c>
      <c r="AS247" s="41"/>
      <c r="AT247" s="41"/>
      <c r="AU247" s="3" t="str">
        <f>IF(AND(G247&lt;&gt;"LIBSETS_SETTYPE_BATTLEGROUND",G247&lt;&gt;"LIBSETS_SETTYPE_SPECIAL"),IF(AV247&lt;&gt;"",VLOOKUP(AV247,'ESO zone constants'!$D$5:$H$4955,5,FALSE),""),"")</f>
        <v/>
      </c>
      <c r="AX247" s="41"/>
      <c r="AY247" s="41"/>
      <c r="AZ247" s="79" t="s">
        <v>2658</v>
      </c>
      <c r="BA247" s="79"/>
      <c r="BB247" s="79"/>
      <c r="BC247" s="79"/>
      <c r="BD247" s="21" t="str">
        <f t="shared" si="24"/>
        <v>[291] = {wayshrines={65,65,65,}, dlcId=DLC_BASE_GAME</v>
      </c>
      <c r="BE247" s="21" t="str">
        <f t="shared" si="25"/>
        <v>, zoneIds={41,41,41,41}, veteran=false</v>
      </c>
      <c r="BF247" s="21" t="str">
        <f t="shared" si="23"/>
        <v>, setType=LIBSETS_SETTYPE_OVERLAND</v>
      </c>
      <c r="BG247" s="21" t="str">
        <f t="shared" si="26"/>
        <v>, dropMechanic={LIBSETS_DROP_MECHANIC_OVERLAND_BOSS_DELVE,LIBSETS_DROP_MECHANIC_OVERLAND_WORLDBOSS,LIBSETS_DROP_MECHANIC_OVERLAND_BOSS_PUBLIC_DUNGEON,LIBSETS_DROP_MECHANIC_OVERLAND_CHEST}</v>
      </c>
      <c r="BH247" s="21" t="str">
        <f t="shared" si="27"/>
        <v>}, --Shalk Exoskeleton / Schröterpanzer   [Stonefalls, Stonefalls, Stonefalls, Stonefalls]</v>
      </c>
    </row>
    <row r="248" spans="1:60" x14ac:dyDescent="0.25">
      <c r="A248" s="12">
        <v>292</v>
      </c>
      <c r="B248" t="s">
        <v>1106</v>
      </c>
      <c r="C248" t="s">
        <v>2602</v>
      </c>
      <c r="D248" s="3">
        <f t="shared" si="22"/>
        <v>292</v>
      </c>
      <c r="G248" s="8" t="s">
        <v>1478</v>
      </c>
      <c r="I248" t="s">
        <v>91</v>
      </c>
      <c r="J248" t="s">
        <v>91</v>
      </c>
      <c r="K248">
        <v>28</v>
      </c>
      <c r="L248">
        <v>28</v>
      </c>
      <c r="M248">
        <v>28</v>
      </c>
      <c r="O248" s="62" t="s">
        <v>107</v>
      </c>
      <c r="Q248" s="3">
        <f>IF(AND(P248&lt;&gt;"",ISNUMBER(P248),NOT(ISNA(P248))),P248,IF(R248&lt;&gt;"",VLOOKUP(R248,'ESO zone constants'!$D$5:$H$10003,5,FALSE),""))</f>
        <v>57</v>
      </c>
      <c r="R248" t="str">
        <f>IF(AND(O248&lt;&gt;"",NOT(ISERROR(O248))),O248,
IF(AND(P248&lt;&gt;"",ISNUMBER(P248),P248&gt;0,NOT(ISNA(P248))),VLOOKUP(P248,'ESO zone constants'!$A$5:$D$10001,4,FALSE),
IF(AND(K248&lt;&gt;"",K248&gt;0,NOT(ISERROR(K248))),VLOOKUP(K248,'ESO dumped WayshrineInfo'!$K$3:$N$9996,4,FALSE),"")))</f>
        <v>Deshaan</v>
      </c>
      <c r="T248" s="19" t="str">
        <f>IF(AND(S248&lt;&gt;"",NOT(ISERROR(S248))),S248,IF(Q248&lt;&gt;"",IF(NOT(ISERROR(VLOOKUP(Q248,'ESO Dungeon constants'!$D$3:$H$9999,5,FALSE))),VLOOKUP(Q248,'ESO Dungeon constants'!$D$3:$I$9999,6,FALSE),VLOOKUP(Q248,'ESO zone constants'!$H$3:$K$9989,4,FALSE)),""))</f>
        <v>DLC_BASE_GAME</v>
      </c>
      <c r="U248" s="3" t="str">
        <f>IF(T248&lt;&gt;"",VLOOKUP(T248,'LibSets constants'!$B$4:$C$1012,2,FALSE),"")</f>
        <v>Included in base game</v>
      </c>
      <c r="V248" s="33" t="s">
        <v>1556</v>
      </c>
      <c r="Y248" s="62"/>
      <c r="Z248" s="3">
        <f>IF(AND(G248&lt;&gt;"LIBSETS_SETTYPE_BATTLEGROUND",G248&lt;&gt;"LIBSETS_SETTYPE_SPECIAL"),
IF(AND(Y248&lt;&gt;"",ISNUMBER(Y248),NOT(ISNA(Y248))),Y248,
   IF(AND(L248&lt;&gt;"",ISNUMBER(L248),L248&gt;0,NOT(ISNA(L248))),VLOOKUP(L248,'ESO dumped WayshrineInfo'!$K$3:$L$9996,2,FALSE),"")
),"")</f>
        <v>57</v>
      </c>
      <c r="AA248" t="str">
        <f>IF(AND(Z248&lt;&gt;"",ISNUMBER(Z248),NOT(ISNA(Z248))),VLOOKUP(Z248,'ESO zone constants'!$A$5:$D$10001,4,FALSE),"")</f>
        <v>Deshaan</v>
      </c>
      <c r="AB248" s="33" t="s">
        <v>1557</v>
      </c>
      <c r="AC248" s="41"/>
      <c r="AD248" s="41"/>
      <c r="AE248" s="41"/>
      <c r="AF248" s="3">
        <f>IF(AND(G248&lt;&gt;"LIBSETS_SETTYPE_BATTLEGROUND",G248&lt;&gt;"LIBSETS_SETTYPE_SPECIAL"),
IF(AND(AE248&lt;&gt;"",ISNUMBER(AE248),NOT(ISNA(AE248))),AE248,
   IF(AND(M248&lt;&gt;"",ISNUMBER(M248),M248&gt;0,NOT(ISNA(M248))),VLOOKUP(M248,'ESO dumped WayshrineInfo'!$K$3:$L$9996,2,FALSE),"")
),"")</f>
        <v>57</v>
      </c>
      <c r="AG248" t="str">
        <f>IF(AND(AF248&lt;&gt;"",ISNUMBER(AF248),NOT(ISNA(AF248))),VLOOKUP(AF248,'ESO zone constants'!$A$5:$D$10001,4,FALSE),"")</f>
        <v>Deshaan</v>
      </c>
      <c r="AH248" s="42" t="s">
        <v>1558</v>
      </c>
      <c r="AI248" s="41"/>
      <c r="AJ248" s="41"/>
      <c r="AK248" s="3">
        <f>IF(AND(G248&lt;&gt;"LIBSETS_SETTYPE_BATTLEGROUND",G248&lt;&gt;"LIBSETS_SETTYPE_SPECIAL"),IF(AL248&lt;&gt;"",VLOOKUP(AL248,'ESO zone constants'!$D$5:$H$4955,5,FALSE),""),"")</f>
        <v>57</v>
      </c>
      <c r="AL248" t="s">
        <v>107</v>
      </c>
      <c r="AM248" s="33" t="s">
        <v>1559</v>
      </c>
      <c r="AN248" s="41"/>
      <c r="AO248" s="41"/>
      <c r="AP248" s="3" t="str">
        <f>IF(AND(G248&lt;&gt;"LIBSETS_SETTYPE_BATTLEGROUND",G248&lt;&gt;"LIBSETS_SETTYPE_SPECIAL"),IF(AQ248&lt;&gt;"",VLOOKUP(AQ248,'ESO zone constants'!$D$5:$H$4955,5,FALSE),""),"")</f>
        <v/>
      </c>
      <c r="AS248" s="41"/>
      <c r="AT248" s="41"/>
      <c r="AU248" s="3" t="str">
        <f>IF(AND(G248&lt;&gt;"LIBSETS_SETTYPE_BATTLEGROUND",G248&lt;&gt;"LIBSETS_SETTYPE_SPECIAL"),IF(AV248&lt;&gt;"",VLOOKUP(AV248,'ESO zone constants'!$D$5:$H$4955,5,FALSE),""),"")</f>
        <v/>
      </c>
      <c r="AX248" s="41"/>
      <c r="AY248" s="41"/>
      <c r="AZ248" s="79" t="s">
        <v>2658</v>
      </c>
      <c r="BA248" s="79"/>
      <c r="BB248" s="79"/>
      <c r="BC248" s="79"/>
      <c r="BD248" s="21" t="str">
        <f t="shared" si="24"/>
        <v>[292] = {wayshrines={28,28,28,}, dlcId=DLC_BASE_GAME</v>
      </c>
      <c r="BE248" s="21" t="str">
        <f t="shared" si="25"/>
        <v>, zoneIds={57,57,57,57}, veteran=false</v>
      </c>
      <c r="BF248" s="21" t="str">
        <f t="shared" si="23"/>
        <v>, setType=LIBSETS_SETTYPE_OVERLAND</v>
      </c>
      <c r="BG248" s="21" t="str">
        <f t="shared" si="26"/>
        <v>, dropMechanic={LIBSETS_DROP_MECHANIC_OVERLAND_BOSS_DELVE,LIBSETS_DROP_MECHANIC_OVERLAND_WORLDBOSS,LIBSETS_DROP_MECHANIC_OVERLAND_BOSS_PUBLIC_DUNGEON,LIBSETS_DROP_MECHANIC_OVERLAND_CHEST}</v>
      </c>
      <c r="BH248" s="21" t="str">
        <f t="shared" si="27"/>
        <v>}, --Mother\'s Sorrow / Muttertränen   [Deshaan, Deshaan, Deshaan, Deshaan]</v>
      </c>
    </row>
    <row r="249" spans="1:60" x14ac:dyDescent="0.25">
      <c r="A249" s="12">
        <v>293</v>
      </c>
      <c r="B249" t="s">
        <v>1107</v>
      </c>
      <c r="C249" t="s">
        <v>1108</v>
      </c>
      <c r="D249" s="3">
        <f t="shared" si="22"/>
        <v>293</v>
      </c>
      <c r="G249" s="8" t="s">
        <v>1478</v>
      </c>
      <c r="I249" t="s">
        <v>91</v>
      </c>
      <c r="J249" t="s">
        <v>91</v>
      </c>
      <c r="K249">
        <v>28</v>
      </c>
      <c r="L249">
        <v>28</v>
      </c>
      <c r="M249">
        <v>28</v>
      </c>
      <c r="O249" s="62" t="s">
        <v>107</v>
      </c>
      <c r="Q249" s="3">
        <f>IF(AND(P249&lt;&gt;"",ISNUMBER(P249),NOT(ISNA(P249))),P249,IF(R249&lt;&gt;"",VLOOKUP(R249,'ESO zone constants'!$D$5:$H$10003,5,FALSE),""))</f>
        <v>57</v>
      </c>
      <c r="R249" t="str">
        <f>IF(AND(O249&lt;&gt;"",NOT(ISERROR(O249))),O249,
IF(AND(P249&lt;&gt;"",ISNUMBER(P249),P249&gt;0,NOT(ISNA(P249))),VLOOKUP(P249,'ESO zone constants'!$A$5:$D$10001,4,FALSE),
IF(AND(K249&lt;&gt;"",K249&gt;0,NOT(ISERROR(K249))),VLOOKUP(K249,'ESO dumped WayshrineInfo'!$K$3:$N$9996,4,FALSE),"")))</f>
        <v>Deshaan</v>
      </c>
      <c r="T249" s="19" t="str">
        <f>IF(AND(S249&lt;&gt;"",NOT(ISERROR(S249))),S249,IF(Q249&lt;&gt;"",IF(NOT(ISERROR(VLOOKUP(Q249,'ESO Dungeon constants'!$D$3:$H$9999,5,FALSE))),VLOOKUP(Q249,'ESO Dungeon constants'!$D$3:$I$9999,6,FALSE),VLOOKUP(Q249,'ESO zone constants'!$H$3:$K$9989,4,FALSE)),""))</f>
        <v>DLC_BASE_GAME</v>
      </c>
      <c r="U249" s="3" t="str">
        <f>IF(T249&lt;&gt;"",VLOOKUP(T249,'LibSets constants'!$B$4:$C$1012,2,FALSE),"")</f>
        <v>Included in base game</v>
      </c>
      <c r="V249" s="33" t="s">
        <v>1556</v>
      </c>
      <c r="Y249" s="62"/>
      <c r="Z249" s="3">
        <f>IF(AND(G249&lt;&gt;"LIBSETS_SETTYPE_BATTLEGROUND",G249&lt;&gt;"LIBSETS_SETTYPE_SPECIAL"),
IF(AND(Y249&lt;&gt;"",ISNUMBER(Y249),NOT(ISNA(Y249))),Y249,
   IF(AND(L249&lt;&gt;"",ISNUMBER(L249),L249&gt;0,NOT(ISNA(L249))),VLOOKUP(L249,'ESO dumped WayshrineInfo'!$K$3:$L$9996,2,FALSE),"")
),"")</f>
        <v>57</v>
      </c>
      <c r="AA249" t="str">
        <f>IF(AND(Z249&lt;&gt;"",ISNUMBER(Z249),NOT(ISNA(Z249))),VLOOKUP(Z249,'ESO zone constants'!$A$5:$D$10001,4,FALSE),"")</f>
        <v>Deshaan</v>
      </c>
      <c r="AB249" s="33" t="s">
        <v>1557</v>
      </c>
      <c r="AC249" s="41"/>
      <c r="AD249" s="41"/>
      <c r="AE249" s="41"/>
      <c r="AF249" s="3">
        <f>IF(AND(G249&lt;&gt;"LIBSETS_SETTYPE_BATTLEGROUND",G249&lt;&gt;"LIBSETS_SETTYPE_SPECIAL"),
IF(AND(AE249&lt;&gt;"",ISNUMBER(AE249),NOT(ISNA(AE249))),AE249,
   IF(AND(M249&lt;&gt;"",ISNUMBER(M249),M249&gt;0,NOT(ISNA(M249))),VLOOKUP(M249,'ESO dumped WayshrineInfo'!$K$3:$L$9996,2,FALSE),"")
),"")</f>
        <v>57</v>
      </c>
      <c r="AG249" t="str">
        <f>IF(AND(AF249&lt;&gt;"",ISNUMBER(AF249),NOT(ISNA(AF249))),VLOOKUP(AF249,'ESO zone constants'!$A$5:$D$10001,4,FALSE),"")</f>
        <v>Deshaan</v>
      </c>
      <c r="AH249" s="42" t="s">
        <v>1558</v>
      </c>
      <c r="AI249" s="41"/>
      <c r="AJ249" s="41"/>
      <c r="AK249" s="3">
        <f>IF(AND(G249&lt;&gt;"LIBSETS_SETTYPE_BATTLEGROUND",G249&lt;&gt;"LIBSETS_SETTYPE_SPECIAL"),IF(AL249&lt;&gt;"",VLOOKUP(AL249,'ESO zone constants'!$D$5:$H$4955,5,FALSE),""),"")</f>
        <v>57</v>
      </c>
      <c r="AL249" t="s">
        <v>107</v>
      </c>
      <c r="AM249" s="33" t="s">
        <v>1559</v>
      </c>
      <c r="AN249" s="41"/>
      <c r="AO249" s="41"/>
      <c r="AP249" s="3" t="str">
        <f>IF(AND(G249&lt;&gt;"LIBSETS_SETTYPE_BATTLEGROUND",G249&lt;&gt;"LIBSETS_SETTYPE_SPECIAL"),IF(AQ249&lt;&gt;"",VLOOKUP(AQ249,'ESO zone constants'!$D$5:$H$4955,5,FALSE),""),"")</f>
        <v/>
      </c>
      <c r="AS249" s="41"/>
      <c r="AT249" s="41"/>
      <c r="AU249" s="3" t="str">
        <f>IF(AND(G249&lt;&gt;"LIBSETS_SETTYPE_BATTLEGROUND",G249&lt;&gt;"LIBSETS_SETTYPE_SPECIAL"),IF(AV249&lt;&gt;"",VLOOKUP(AV249,'ESO zone constants'!$D$5:$H$4955,5,FALSE),""),"")</f>
        <v/>
      </c>
      <c r="AX249" s="41"/>
      <c r="AY249" s="41"/>
      <c r="AZ249" s="79" t="s">
        <v>2659</v>
      </c>
      <c r="BA249" s="79"/>
      <c r="BB249" s="79"/>
      <c r="BC249" s="79"/>
      <c r="BD249" s="21" t="str">
        <f t="shared" si="24"/>
        <v>[293] = {wayshrines={28,28,28,}, dlcId=DLC_BASE_GAME</v>
      </c>
      <c r="BE249" s="21" t="str">
        <f t="shared" si="25"/>
        <v>, zoneIds={57,57,57,57}, veteran=false</v>
      </c>
      <c r="BF249" s="21" t="str">
        <f t="shared" si="23"/>
        <v>, setType=LIBSETS_SETTYPE_OVERLAND</v>
      </c>
      <c r="BG249" s="21" t="str">
        <f t="shared" si="26"/>
        <v>, isProcSetAllowedInPvP=1, dropMechanic={LIBSETS_DROP_MECHANIC_OVERLAND_BOSS_DELVE,LIBSETS_DROP_MECHANIC_OVERLAND_WORLDBOSS,LIBSETS_DROP_MECHANIC_OVERLAND_BOSS_PUBLIC_DUNGEON,LIBSETS_DROP_MECHANIC_OVERLAND_CHEST}</v>
      </c>
      <c r="BH249" s="21" t="str">
        <f t="shared" si="27"/>
        <v>}, --Plague Doctor / Seuchendoktor   [Deshaan, Deshaan, Deshaan, Deshaan]</v>
      </c>
    </row>
    <row r="250" spans="1:60" x14ac:dyDescent="0.25">
      <c r="A250" s="12">
        <v>294</v>
      </c>
      <c r="B250" t="s">
        <v>1109</v>
      </c>
      <c r="C250" t="s">
        <v>2603</v>
      </c>
      <c r="D250" s="3">
        <f t="shared" si="22"/>
        <v>294</v>
      </c>
      <c r="G250" s="8" t="s">
        <v>1478</v>
      </c>
      <c r="I250" t="s">
        <v>91</v>
      </c>
      <c r="J250" t="s">
        <v>91</v>
      </c>
      <c r="K250">
        <v>109</v>
      </c>
      <c r="L250">
        <v>109</v>
      </c>
      <c r="M250">
        <v>109</v>
      </c>
      <c r="O250" s="62" t="s">
        <v>111</v>
      </c>
      <c r="Q250" s="3">
        <f>IF(AND(P250&lt;&gt;"",ISNUMBER(P250),NOT(ISNA(P250))),P250,IF(R250&lt;&gt;"",VLOOKUP(R250,'ESO zone constants'!$D$5:$H$10003,5,FALSE),""))</f>
        <v>103</v>
      </c>
      <c r="R250" t="str">
        <f>IF(AND(O250&lt;&gt;"",NOT(ISERROR(O250))),O250,
IF(AND(P250&lt;&gt;"",ISNUMBER(P250),P250&gt;0,NOT(ISNA(P250))),VLOOKUP(P250,'ESO zone constants'!$A$5:$D$10001,4,FALSE),
IF(AND(K250&lt;&gt;"",K250&gt;0,NOT(ISERROR(K250))),VLOOKUP(K250,'ESO dumped WayshrineInfo'!$K$3:$N$9996,4,FALSE),"")))</f>
        <v>The Rift</v>
      </c>
      <c r="T250" s="19" t="str">
        <f>IF(AND(S250&lt;&gt;"",NOT(ISERROR(S250))),S250,IF(Q250&lt;&gt;"",IF(NOT(ISERROR(VLOOKUP(Q250,'ESO Dungeon constants'!$D$3:$H$9999,5,FALSE))),VLOOKUP(Q250,'ESO Dungeon constants'!$D$3:$I$9999,6,FALSE),VLOOKUP(Q250,'ESO zone constants'!$H$3:$K$9989,4,FALSE)),""))</f>
        <v>DLC_BASE_GAME</v>
      </c>
      <c r="U250" s="3" t="str">
        <f>IF(T250&lt;&gt;"",VLOOKUP(T250,'LibSets constants'!$B$4:$C$1012,2,FALSE),"")</f>
        <v>Included in base game</v>
      </c>
      <c r="V250" s="33" t="s">
        <v>1556</v>
      </c>
      <c r="W250" s="41"/>
      <c r="X250" s="41"/>
      <c r="Z250" s="3">
        <f>IF(AND(G250&lt;&gt;"LIBSETS_SETTYPE_BATTLEGROUND",G250&lt;&gt;"LIBSETS_SETTYPE_SPECIAL"),
IF(AND(Y250&lt;&gt;"",ISNUMBER(Y250),NOT(ISNA(Y250))),Y250,
   IF(AND(L250&lt;&gt;"",ISNUMBER(L250),L250&gt;0,NOT(ISNA(L250))),VLOOKUP(L250,'ESO dumped WayshrineInfo'!$K$3:$L$9996,2,FALSE),"")
),"")</f>
        <v>103</v>
      </c>
      <c r="AA250" t="str">
        <f>IF(AND(Z250&lt;&gt;"",ISNUMBER(Z250),NOT(ISNA(Z250))),VLOOKUP(Z250,'ESO zone constants'!$A$5:$D$10001,4,FALSE),"")</f>
        <v>The Rift</v>
      </c>
      <c r="AB250" s="33" t="s">
        <v>1557</v>
      </c>
      <c r="AC250" s="41"/>
      <c r="AD250" s="41"/>
      <c r="AE250" s="41"/>
      <c r="AF250" s="3">
        <f>IF(AND(G250&lt;&gt;"LIBSETS_SETTYPE_BATTLEGROUND",G250&lt;&gt;"LIBSETS_SETTYPE_SPECIAL"),
IF(AND(AE250&lt;&gt;"",ISNUMBER(AE250),NOT(ISNA(AE250))),AE250,
   IF(AND(M250&lt;&gt;"",ISNUMBER(M250),M250&gt;0,NOT(ISNA(M250))),VLOOKUP(M250,'ESO dumped WayshrineInfo'!$K$3:$L$9996,2,FALSE),"")
),"")</f>
        <v>103</v>
      </c>
      <c r="AG250" t="str">
        <f>IF(AND(AF250&lt;&gt;"",ISNUMBER(AF250),NOT(ISNA(AF250))),VLOOKUP(AF250,'ESO zone constants'!$A$5:$D$10001,4,FALSE),"")</f>
        <v>The Rift</v>
      </c>
      <c r="AH250" s="42" t="s">
        <v>1558</v>
      </c>
      <c r="AI250" s="41"/>
      <c r="AJ250" s="41"/>
      <c r="AK250" s="3">
        <f>IF(AND(G250&lt;&gt;"LIBSETS_SETTYPE_BATTLEGROUND",G250&lt;&gt;"LIBSETS_SETTYPE_SPECIAL"),IF(AL250&lt;&gt;"",VLOOKUP(AL250,'ESO zone constants'!$D$5:$H$4955,5,FALSE),""),"")</f>
        <v>103</v>
      </c>
      <c r="AL250" t="s">
        <v>111</v>
      </c>
      <c r="AM250" s="33" t="s">
        <v>1559</v>
      </c>
      <c r="AN250" s="41"/>
      <c r="AO250" s="41"/>
      <c r="AP250" s="3" t="str">
        <f>IF(AND(G250&lt;&gt;"LIBSETS_SETTYPE_BATTLEGROUND",G250&lt;&gt;"LIBSETS_SETTYPE_SPECIAL"),IF(AQ250&lt;&gt;"",VLOOKUP(AQ250,'ESO zone constants'!$D$5:$H$4955,5,FALSE),""),"")</f>
        <v/>
      </c>
      <c r="AS250" s="41"/>
      <c r="AT250" s="41"/>
      <c r="AU250" s="3" t="str">
        <f>IF(AND(G250&lt;&gt;"LIBSETS_SETTYPE_BATTLEGROUND",G250&lt;&gt;"LIBSETS_SETTYPE_SPECIAL"),IF(AV250&lt;&gt;"",VLOOKUP(AV250,'ESO zone constants'!$D$5:$H$4955,5,FALSE),""),"")</f>
        <v/>
      </c>
      <c r="AX250" s="41"/>
      <c r="AY250" s="41"/>
      <c r="AZ250" s="79" t="s">
        <v>2659</v>
      </c>
      <c r="BA250" s="79"/>
      <c r="BB250" s="79"/>
      <c r="BC250" s="79"/>
      <c r="BD250" s="21" t="str">
        <f t="shared" si="24"/>
        <v>[294] = {wayshrines={109,109,109,}, dlcId=DLC_BASE_GAME</v>
      </c>
      <c r="BE250" s="21" t="str">
        <f t="shared" si="25"/>
        <v>, zoneIds={103,103,103,103}, veteran=false</v>
      </c>
      <c r="BF250" s="21" t="str">
        <f t="shared" si="23"/>
        <v>, setType=LIBSETS_SETTYPE_OVERLAND</v>
      </c>
      <c r="BG250" s="21" t="str">
        <f t="shared" si="26"/>
        <v>, isProcSetAllowedInPvP=1, dropMechanic={LIBSETS_DROP_MECHANIC_OVERLAND_BOSS_DELVE,LIBSETS_DROP_MECHANIC_OVERLAND_WORLDBOSS,LIBSETS_DROP_MECHANIC_OVERLAND_BOSS_PUBLIC_DUNGEON,LIBSETS_DROP_MECHANIC_OVERLAND_CHEST}</v>
      </c>
      <c r="BH250" s="21" t="str">
        <f t="shared" si="27"/>
        <v>}, --Ysgramor\'s Birthright / Ysgramors Geburtsrecht   [The Rift, The Rift, The Rift, The Rift]</v>
      </c>
    </row>
    <row r="251" spans="1:60" x14ac:dyDescent="0.25">
      <c r="A251" s="12">
        <v>295</v>
      </c>
      <c r="B251" t="s">
        <v>1110</v>
      </c>
      <c r="C251" t="s">
        <v>1111</v>
      </c>
      <c r="D251" s="3">
        <f t="shared" si="22"/>
        <v>295</v>
      </c>
      <c r="G251" s="8" t="s">
        <v>1475</v>
      </c>
      <c r="I251" t="s">
        <v>91</v>
      </c>
      <c r="J251" t="s">
        <v>91</v>
      </c>
      <c r="K251">
        <v>194</v>
      </c>
      <c r="L251">
        <v>194</v>
      </c>
      <c r="M251">
        <v>194</v>
      </c>
      <c r="O251" s="62" t="s">
        <v>96</v>
      </c>
      <c r="Q251" s="3">
        <f>IF(AND(P251&lt;&gt;"",ISNUMBER(P251),NOT(ISNA(P251))),P251,IF(R251&lt;&gt;"",VLOOKUP(R251,'ESO zone constants'!$D$5:$H$10003,5,FALSE),""))</f>
        <v>380</v>
      </c>
      <c r="R251" t="str">
        <f>IF(AND(O251&lt;&gt;"",NOT(ISERROR(O251))),O251,
IF(AND(P251&lt;&gt;"",ISNUMBER(P251),P251&gt;0,NOT(ISNA(P251))),VLOOKUP(P251,'ESO zone constants'!$A$5:$D$10001,4,FALSE),
IF(AND(K251&lt;&gt;"",K251&gt;0,NOT(ISERROR(K251))),VLOOKUP(K251,'ESO dumped WayshrineInfo'!$K$3:$N$9996,4,FALSE),"")))</f>
        <v>The Banished Cells I</v>
      </c>
      <c r="T251" s="19" t="str">
        <f>IF(AND(S251&lt;&gt;"",NOT(ISERROR(S251))),S251,IF(Q251&lt;&gt;"",IF(NOT(ISERROR(VLOOKUP(Q251,'ESO Dungeon constants'!$D$3:$H$9999,5,FALSE))),VLOOKUP(Q251,'ESO Dungeon constants'!$D$3:$I$9999,6,FALSE),VLOOKUP(Q251,'ESO zone constants'!$H$3:$K$9989,4,FALSE)),""))</f>
        <v>DLC_BASE_GAME</v>
      </c>
      <c r="U251" s="3" t="str">
        <f>IF(T251&lt;&gt;"",VLOOKUP(T251,'LibSets constants'!$B$4:$C$1012,2,FALSE),"")</f>
        <v>Included in base game</v>
      </c>
      <c r="V251" s="33" t="s">
        <v>3332</v>
      </c>
      <c r="Y251" s="62">
        <v>935</v>
      </c>
      <c r="Z251" s="3">
        <f>IF(AND(G251&lt;&gt;"LIBSETS_SETTYPE_BATTLEGROUND",G251&lt;&gt;"LIBSETS_SETTYPE_SPECIAL"),
IF(AND(Y251&lt;&gt;"",ISNUMBER(Y251),NOT(ISNA(Y251))),Y251,
   IF(AND(L251&lt;&gt;"",ISNUMBER(L251),L251&gt;0,NOT(ISNA(L251))),VLOOKUP(L251,'ESO dumped WayshrineInfo'!$K$3:$L$9996,2,FALSE),"")
),"")</f>
        <v>935</v>
      </c>
      <c r="AA251" t="str">
        <f>IF(AND(Z251&lt;&gt;"",ISNUMBER(Z251),NOT(ISNA(Z251))),VLOOKUP(Z251,'ESO zone constants'!$A$5:$D$10001,4,FALSE),"")</f>
        <v>The Banished Cells II</v>
      </c>
      <c r="AB251" s="33" t="s">
        <v>3332</v>
      </c>
      <c r="AC251" s="41"/>
      <c r="AD251" s="41"/>
      <c r="AE251" s="41"/>
      <c r="AF251" s="3">
        <f>IF(AND(G251&lt;&gt;"LIBSETS_SETTYPE_BATTLEGROUND",G251&lt;&gt;"LIBSETS_SETTYPE_SPECIAL"),
IF(AND(AE251&lt;&gt;"",ISNUMBER(AE251),NOT(ISNA(AE251))),AE251,
   IF(AND(M251&lt;&gt;"",ISNUMBER(M251),M251&gt;0,NOT(ISNA(M251))),VLOOKUP(M251,'ESO dumped WayshrineInfo'!$K$3:$L$9996,2,FALSE),"")
),"")</f>
        <v>381</v>
      </c>
      <c r="AG251" t="str">
        <f>IF(AND(AF251&lt;&gt;"",ISNUMBER(AF251),NOT(ISNA(AF251))),VLOOKUP(AF251,'ESO zone constants'!$A$5:$D$10001,4,FALSE),"")</f>
        <v>Auridon</v>
      </c>
      <c r="AH251" s="90" t="s">
        <v>3332</v>
      </c>
      <c r="AI251" s="41"/>
      <c r="AJ251" s="41"/>
      <c r="AK251" s="3" t="str">
        <f>IF(AND(G251&lt;&gt;"LIBSETS_SETTYPE_BATTLEGROUND",G251&lt;&gt;"LIBSETS_SETTYPE_SPECIAL"),IF(AL251&lt;&gt;"",VLOOKUP(AL251,'ESO zone constants'!$D$5:$H$4955,5,FALSE),""),"")</f>
        <v/>
      </c>
      <c r="AN251" s="41"/>
      <c r="AO251" s="41"/>
      <c r="AP251" s="3" t="str">
        <f>IF(AND(G251&lt;&gt;"LIBSETS_SETTYPE_BATTLEGROUND",G251&lt;&gt;"LIBSETS_SETTYPE_SPECIAL"),IF(AQ251&lt;&gt;"",VLOOKUP(AQ251,'ESO zone constants'!$D$5:$H$4955,5,FALSE),""),"")</f>
        <v/>
      </c>
      <c r="AS251" s="41"/>
      <c r="AT251" s="41"/>
      <c r="AU251" s="3" t="str">
        <f>IF(AND(G251&lt;&gt;"LIBSETS_SETTYPE_BATTLEGROUND",G251&lt;&gt;"LIBSETS_SETTYPE_SPECIAL"),IF(AV251&lt;&gt;"",VLOOKUP(AV251,'ESO zone constants'!$D$5:$H$4955,5,FALSE),""),"")</f>
        <v/>
      </c>
      <c r="AX251" s="41"/>
      <c r="AY251" s="41"/>
      <c r="AZ251" s="79" t="s">
        <v>2658</v>
      </c>
      <c r="BA251" s="79"/>
      <c r="BB251" s="79"/>
      <c r="BC251" s="79"/>
      <c r="BD251" s="21" t="str">
        <f t="shared" si="24"/>
        <v>[295] = {wayshrines={194,194,194,}, dlcId=DLC_BASE_GAME</v>
      </c>
      <c r="BE251" s="21" t="str">
        <f t="shared" si="25"/>
        <v>, zoneIds={380,935,381}, veteran=false</v>
      </c>
      <c r="BF251" s="21" t="str">
        <f t="shared" si="23"/>
        <v>, setType=LIBSETS_SETTYPE_DUNGEON</v>
      </c>
      <c r="BG251" s="21" t="str">
        <f t="shared" si="26"/>
        <v>, dropMechanic={LIBSETS_DROP_MECHANIC_GROUP_DUNGEON_BOSS,LIBSETS_DROP_MECHANIC_GROUP_DUNGEON_BOSS,LIBSETS_DROP_MECHANIC_GROUP_DUNGEON_BOSS}</v>
      </c>
      <c r="BH251" s="21" t="str">
        <f t="shared" si="27"/>
        <v>}, --Jailbreaker / Ausbrecher   [The Banished Cells I, The Banished Cells II, Auridon]</v>
      </c>
    </row>
    <row r="252" spans="1:60" x14ac:dyDescent="0.25">
      <c r="A252" s="12">
        <v>296</v>
      </c>
      <c r="B252" t="s">
        <v>1112</v>
      </c>
      <c r="C252" t="s">
        <v>1113</v>
      </c>
      <c r="D252" s="3">
        <f t="shared" si="22"/>
        <v>296</v>
      </c>
      <c r="G252" s="8" t="s">
        <v>1475</v>
      </c>
      <c r="I252" t="s">
        <v>91</v>
      </c>
      <c r="J252" t="s">
        <v>91</v>
      </c>
      <c r="K252">
        <v>193</v>
      </c>
      <c r="L252">
        <v>193</v>
      </c>
      <c r="M252">
        <v>193</v>
      </c>
      <c r="O252" s="62" t="s">
        <v>66</v>
      </c>
      <c r="Q252" s="3">
        <f>IF(AND(P252&lt;&gt;"",ISNUMBER(P252),NOT(ISNA(P252))),P252,IF(R252&lt;&gt;"",VLOOKUP(R252,'ESO zone constants'!$D$5:$H$10003,5,FALSE),""))</f>
        <v>144</v>
      </c>
      <c r="R252" t="str">
        <f>IF(AND(O252&lt;&gt;"",NOT(ISERROR(O252))),O252,
IF(AND(P252&lt;&gt;"",ISNUMBER(P252),P252&gt;0,NOT(ISNA(P252))),VLOOKUP(P252,'ESO zone constants'!$A$5:$D$10001,4,FALSE),
IF(AND(K252&lt;&gt;"",K252&gt;0,NOT(ISERROR(K252))),VLOOKUP(K252,'ESO dumped WayshrineInfo'!$K$3:$N$9996,4,FALSE),"")))</f>
        <v>Spindleclutch I</v>
      </c>
      <c r="T252" s="19" t="str">
        <f>IF(AND(S252&lt;&gt;"",NOT(ISERROR(S252))),S252,IF(Q252&lt;&gt;"",IF(NOT(ISERROR(VLOOKUP(Q252,'ESO Dungeon constants'!$D$3:$H$9999,5,FALSE))),VLOOKUP(Q252,'ESO Dungeon constants'!$D$3:$I$9999,6,FALSE),VLOOKUP(Q252,'ESO zone constants'!$H$3:$K$9989,4,FALSE)),""))</f>
        <v>DLC_BASE_GAME</v>
      </c>
      <c r="U252" s="3" t="str">
        <f>IF(T252&lt;&gt;"",VLOOKUP(T252,'LibSets constants'!$B$4:$C$1012,2,FALSE),"")</f>
        <v>Included in base game</v>
      </c>
      <c r="V252" s="33" t="s">
        <v>3332</v>
      </c>
      <c r="Y252" s="62">
        <v>936</v>
      </c>
      <c r="Z252" s="3">
        <f>IF(AND(G252&lt;&gt;"LIBSETS_SETTYPE_BATTLEGROUND",G252&lt;&gt;"LIBSETS_SETTYPE_SPECIAL"),
IF(AND(Y252&lt;&gt;"",ISNUMBER(Y252),NOT(ISNA(Y252))),Y252,
   IF(AND(L252&lt;&gt;"",ISNUMBER(L252),L252&gt;0,NOT(ISNA(L252))),VLOOKUP(L252,'ESO dumped WayshrineInfo'!$K$3:$L$9996,2,FALSE),"")
),"")</f>
        <v>936</v>
      </c>
      <c r="AA252" t="str">
        <f>IF(AND(Z252&lt;&gt;"",ISNUMBER(Z252),NOT(ISNA(Z252))),VLOOKUP(Z252,'ESO zone constants'!$A$5:$D$10001,4,FALSE),"")</f>
        <v>Spindleclutch II</v>
      </c>
      <c r="AB252" s="33" t="s">
        <v>3332</v>
      </c>
      <c r="AC252" s="41"/>
      <c r="AD252" s="41"/>
      <c r="AE252" s="41"/>
      <c r="AF252" s="3">
        <f>IF(AND(G252&lt;&gt;"LIBSETS_SETTYPE_BATTLEGROUND",G252&lt;&gt;"LIBSETS_SETTYPE_SPECIAL"),
IF(AND(AE252&lt;&gt;"",ISNUMBER(AE252),NOT(ISNA(AE252))),AE252,
   IF(AND(M252&lt;&gt;"",ISNUMBER(M252),M252&gt;0,NOT(ISNA(M252))),VLOOKUP(M252,'ESO dumped WayshrineInfo'!$K$3:$L$9996,2,FALSE),"")
),"")</f>
        <v>3</v>
      </c>
      <c r="AG252" t="str">
        <f>IF(AND(AF252&lt;&gt;"",ISNUMBER(AF252),NOT(ISNA(AF252))),VLOOKUP(AF252,'ESO zone constants'!$A$5:$D$10001,4,FALSE),"")</f>
        <v>Glenumbra</v>
      </c>
      <c r="AH252" s="90" t="s">
        <v>3332</v>
      </c>
      <c r="AI252" s="41"/>
      <c r="AJ252" s="41"/>
      <c r="AK252" s="3" t="str">
        <f>IF(AND(G252&lt;&gt;"LIBSETS_SETTYPE_BATTLEGROUND",G252&lt;&gt;"LIBSETS_SETTYPE_SPECIAL"),IF(AL252&lt;&gt;"",VLOOKUP(AL252,'ESO zone constants'!$D$5:$H$4955,5,FALSE),""),"")</f>
        <v/>
      </c>
      <c r="AN252" s="41"/>
      <c r="AO252" s="41"/>
      <c r="AP252" s="3" t="str">
        <f>IF(AND(G252&lt;&gt;"LIBSETS_SETTYPE_BATTLEGROUND",G252&lt;&gt;"LIBSETS_SETTYPE_SPECIAL"),IF(AQ252&lt;&gt;"",VLOOKUP(AQ252,'ESO zone constants'!$D$5:$H$4955,5,FALSE),""),"")</f>
        <v/>
      </c>
      <c r="AS252" s="41"/>
      <c r="AT252" s="41"/>
      <c r="AU252" s="3" t="str">
        <f>IF(AND(G252&lt;&gt;"LIBSETS_SETTYPE_BATTLEGROUND",G252&lt;&gt;"LIBSETS_SETTYPE_SPECIAL"),IF(AV252&lt;&gt;"",VLOOKUP(AV252,'ESO zone constants'!$D$5:$H$4955,5,FALSE),""),"")</f>
        <v/>
      </c>
      <c r="AX252" s="41"/>
      <c r="AY252" s="41"/>
      <c r="AZ252" s="79" t="s">
        <v>2658</v>
      </c>
      <c r="BA252" s="79"/>
      <c r="BB252" s="79"/>
      <c r="BC252" s="79"/>
      <c r="BD252" s="21" t="str">
        <f t="shared" si="24"/>
        <v>[296] = {wayshrines={193,193,193,}, dlcId=DLC_BASE_GAME</v>
      </c>
      <c r="BE252" s="21" t="str">
        <f t="shared" si="25"/>
        <v>, zoneIds={144,936,3}, veteran=false</v>
      </c>
      <c r="BF252" s="21" t="str">
        <f t="shared" si="23"/>
        <v>, setType=LIBSETS_SETTYPE_DUNGEON</v>
      </c>
      <c r="BG252" s="21" t="str">
        <f t="shared" si="26"/>
        <v>, dropMechanic={LIBSETS_DROP_MECHANIC_GROUP_DUNGEON_BOSS,LIBSETS_DROP_MECHANIC_GROUP_DUNGEON_BOSS,LIBSETS_DROP_MECHANIC_GROUP_DUNGEON_BOSS}</v>
      </c>
      <c r="BH252" s="21" t="str">
        <f t="shared" si="27"/>
        <v>}, --Spelunker / Höhlenforscher   [Spindleclutch I, Spindleclutch II, Glenumbra]</v>
      </c>
    </row>
    <row r="253" spans="1:60" x14ac:dyDescent="0.25">
      <c r="A253" s="12">
        <v>297</v>
      </c>
      <c r="B253" t="s">
        <v>1114</v>
      </c>
      <c r="C253" t="s">
        <v>1115</v>
      </c>
      <c r="D253" s="3">
        <f t="shared" si="22"/>
        <v>297</v>
      </c>
      <c r="G253" s="8" t="s">
        <v>1475</v>
      </c>
      <c r="I253" t="s">
        <v>91</v>
      </c>
      <c r="J253" t="s">
        <v>91</v>
      </c>
      <c r="K253">
        <v>98</v>
      </c>
      <c r="L253">
        <v>98</v>
      </c>
      <c r="M253">
        <v>98</v>
      </c>
      <c r="O253" s="62" t="s">
        <v>51</v>
      </c>
      <c r="Q253" s="3">
        <f>IF(AND(P253&lt;&gt;"",ISNUMBER(P253),NOT(ISNA(P253))),P253,IF(R253&lt;&gt;"",VLOOKUP(R253,'ESO zone constants'!$D$5:$H$10003,5,FALSE),""))</f>
        <v>283</v>
      </c>
      <c r="R253" t="str">
        <f>IF(AND(O253&lt;&gt;"",NOT(ISERROR(O253))),O253,
IF(AND(P253&lt;&gt;"",ISNUMBER(P253),P253&gt;0,NOT(ISNA(P253))),VLOOKUP(P253,'ESO zone constants'!$A$5:$D$10001,4,FALSE),
IF(AND(K253&lt;&gt;"",K253&gt;0,NOT(ISERROR(K253))),VLOOKUP(K253,'ESO dumped WayshrineInfo'!$K$3:$N$9996,4,FALSE),"")))</f>
        <v>Fungal Grotto I</v>
      </c>
      <c r="T253" s="19" t="str">
        <f>IF(AND(S253&lt;&gt;"",NOT(ISERROR(S253))),S253,IF(Q253&lt;&gt;"",IF(NOT(ISERROR(VLOOKUP(Q253,'ESO Dungeon constants'!$D$3:$H$9999,5,FALSE))),VLOOKUP(Q253,'ESO Dungeon constants'!$D$3:$I$9999,6,FALSE),VLOOKUP(Q253,'ESO zone constants'!$H$3:$K$9989,4,FALSE)),""))</f>
        <v>DLC_BASE_GAME</v>
      </c>
      <c r="U253" s="3" t="str">
        <f>IF(T253&lt;&gt;"",VLOOKUP(T253,'LibSets constants'!$B$4:$C$1012,2,FALSE),"")</f>
        <v>Included in base game</v>
      </c>
      <c r="V253" s="33" t="s">
        <v>3332</v>
      </c>
      <c r="Y253" s="62">
        <v>934</v>
      </c>
      <c r="Z253" s="3">
        <f>IF(AND(G253&lt;&gt;"LIBSETS_SETTYPE_BATTLEGROUND",G253&lt;&gt;"LIBSETS_SETTYPE_SPECIAL"),
IF(AND(Y253&lt;&gt;"",ISNUMBER(Y253),NOT(ISNA(Y253))),Y253,
   IF(AND(L253&lt;&gt;"",ISNUMBER(L253),L253&gt;0,NOT(ISNA(L253))),VLOOKUP(L253,'ESO dumped WayshrineInfo'!$K$3:$L$9996,2,FALSE),"")
),"")</f>
        <v>934</v>
      </c>
      <c r="AA253" t="str">
        <f>IF(AND(Z253&lt;&gt;"",ISNUMBER(Z253),NOT(ISNA(Z253))),VLOOKUP(Z253,'ESO zone constants'!$A$5:$D$10001,4,FALSE),"")</f>
        <v>Fungal Grotto II</v>
      </c>
      <c r="AB253" s="33" t="s">
        <v>3332</v>
      </c>
      <c r="AC253" s="41"/>
      <c r="AD253" s="41"/>
      <c r="AE253" s="41"/>
      <c r="AF253" s="3">
        <f>IF(AND(G253&lt;&gt;"LIBSETS_SETTYPE_BATTLEGROUND",G253&lt;&gt;"LIBSETS_SETTYPE_SPECIAL"),
IF(AND(AE253&lt;&gt;"",ISNUMBER(AE253),NOT(ISNA(AE253))),AE253,
   IF(AND(M253&lt;&gt;"",ISNUMBER(M253),M253&gt;0,NOT(ISNA(M253))),VLOOKUP(M253,'ESO dumped WayshrineInfo'!$K$3:$L$9996,2,FALSE),"")
),"")</f>
        <v>41</v>
      </c>
      <c r="AG253" t="str">
        <f>IF(AND(AF253&lt;&gt;"",ISNUMBER(AF253),NOT(ISNA(AF253))),VLOOKUP(AF253,'ESO zone constants'!$A$5:$D$10001,4,FALSE),"")</f>
        <v>Stonefalls</v>
      </c>
      <c r="AH253" s="90" t="s">
        <v>3332</v>
      </c>
      <c r="AI253" s="41"/>
      <c r="AJ253" s="41"/>
      <c r="AK253" s="3" t="str">
        <f>IF(AND(G253&lt;&gt;"LIBSETS_SETTYPE_BATTLEGROUND",G253&lt;&gt;"LIBSETS_SETTYPE_SPECIAL"),IF(AL253&lt;&gt;"",VLOOKUP(AL253,'ESO zone constants'!$D$5:$H$4955,5,FALSE),""),"")</f>
        <v/>
      </c>
      <c r="AN253" s="41"/>
      <c r="AO253" s="41"/>
      <c r="AP253" s="3" t="str">
        <f>IF(AND(G253&lt;&gt;"LIBSETS_SETTYPE_BATTLEGROUND",G253&lt;&gt;"LIBSETS_SETTYPE_SPECIAL"),IF(AQ253&lt;&gt;"",VLOOKUP(AQ253,'ESO zone constants'!$D$5:$H$4955,5,FALSE),""),"")</f>
        <v/>
      </c>
      <c r="AS253" s="41"/>
      <c r="AT253" s="41"/>
      <c r="AU253" s="3" t="str">
        <f>IF(AND(G253&lt;&gt;"LIBSETS_SETTYPE_BATTLEGROUND",G253&lt;&gt;"LIBSETS_SETTYPE_SPECIAL"),IF(AV253&lt;&gt;"",VLOOKUP(AV253,'ESO zone constants'!$D$5:$H$4955,5,FALSE),""),"")</f>
        <v/>
      </c>
      <c r="AX253" s="41"/>
      <c r="AY253" s="41"/>
      <c r="AZ253" s="79" t="s">
        <v>2659</v>
      </c>
      <c r="BA253" s="79"/>
      <c r="BB253" s="79"/>
      <c r="BC253" s="79"/>
      <c r="BD253" s="21" t="str">
        <f t="shared" si="24"/>
        <v>[297] = {wayshrines={98,98,98,}, dlcId=DLC_BASE_GAME</v>
      </c>
      <c r="BE253" s="21" t="str">
        <f t="shared" si="25"/>
        <v>, zoneIds={283,934,41}, veteran=false</v>
      </c>
      <c r="BF253" s="21" t="str">
        <f t="shared" si="23"/>
        <v>, setType=LIBSETS_SETTYPE_DUNGEON</v>
      </c>
      <c r="BG253" s="21" t="str">
        <f t="shared" si="26"/>
        <v>, isProcSetAllowedInPvP=1, dropMechanic={LIBSETS_DROP_MECHANIC_GROUP_DUNGEON_BOSS,LIBSETS_DROP_MECHANIC_GROUP_DUNGEON_BOSS,LIBSETS_DROP_MECHANIC_GROUP_DUNGEON_BOSS}</v>
      </c>
      <c r="BH253" s="21" t="str">
        <f t="shared" si="27"/>
        <v>}, --Spider Cultist Cowl / Spinnenkultistenkutte   [Fungal Grotto I, Fungal Grotto II, Stonefalls]</v>
      </c>
    </row>
    <row r="254" spans="1:60" x14ac:dyDescent="0.25">
      <c r="A254" s="12">
        <v>298</v>
      </c>
      <c r="B254" t="s">
        <v>1116</v>
      </c>
      <c r="C254" t="s">
        <v>1117</v>
      </c>
      <c r="D254" s="3">
        <f t="shared" si="22"/>
        <v>298</v>
      </c>
      <c r="G254" s="8" t="s">
        <v>1475</v>
      </c>
      <c r="I254" t="s">
        <v>91</v>
      </c>
      <c r="J254" t="s">
        <v>91</v>
      </c>
      <c r="K254">
        <v>191</v>
      </c>
      <c r="L254">
        <v>191</v>
      </c>
      <c r="M254">
        <v>191</v>
      </c>
      <c r="O254" s="62" t="s">
        <v>43</v>
      </c>
      <c r="Q254" s="3">
        <f>IF(AND(P254&lt;&gt;"",ISNUMBER(P254),NOT(ISNA(P254))),P254,IF(R254&lt;&gt;"",VLOOKUP(R254,'ESO zone constants'!$D$5:$H$10003,5,FALSE),""))</f>
        <v>126</v>
      </c>
      <c r="R254" t="str">
        <f>IF(AND(O254&lt;&gt;"",NOT(ISERROR(O254))),O254,
IF(AND(P254&lt;&gt;"",ISNUMBER(P254),P254&gt;0,NOT(ISNA(P254))),VLOOKUP(P254,'ESO zone constants'!$A$5:$D$10001,4,FALSE),
IF(AND(K254&lt;&gt;"",K254&gt;0,NOT(ISERROR(K254))),VLOOKUP(K254,'ESO dumped WayshrineInfo'!$K$3:$N$9996,4,FALSE),"")))</f>
        <v>Elden Hollow I</v>
      </c>
      <c r="T254" s="19" t="str">
        <f>IF(AND(S254&lt;&gt;"",NOT(ISERROR(S254))),S254,IF(Q254&lt;&gt;"",IF(NOT(ISERROR(VLOOKUP(Q254,'ESO Dungeon constants'!$D$3:$H$9999,5,FALSE))),VLOOKUP(Q254,'ESO Dungeon constants'!$D$3:$I$9999,6,FALSE),VLOOKUP(Q254,'ESO zone constants'!$H$3:$K$9989,4,FALSE)),""))</f>
        <v>DLC_BASE_GAME</v>
      </c>
      <c r="U254" s="3" t="str">
        <f>IF(T254&lt;&gt;"",VLOOKUP(T254,'LibSets constants'!$B$4:$C$1012,2,FALSE),"")</f>
        <v>Included in base game</v>
      </c>
      <c r="V254" s="33" t="s">
        <v>3332</v>
      </c>
      <c r="Y254" s="62">
        <v>931</v>
      </c>
      <c r="Z254" s="3">
        <f>IF(AND(G254&lt;&gt;"LIBSETS_SETTYPE_BATTLEGROUND",G254&lt;&gt;"LIBSETS_SETTYPE_SPECIAL"),
IF(AND(Y254&lt;&gt;"",ISNUMBER(Y254),NOT(ISNA(Y254))),Y254,
   IF(AND(L254&lt;&gt;"",ISNUMBER(L254),L254&gt;0,NOT(ISNA(L254))),VLOOKUP(L254,'ESO dumped WayshrineInfo'!$K$3:$L$9996,2,FALSE),"")
),"")</f>
        <v>931</v>
      </c>
      <c r="AA254" t="str">
        <f>IF(AND(Z254&lt;&gt;"",ISNUMBER(Z254),NOT(ISNA(Z254))),VLOOKUP(Z254,'ESO zone constants'!$A$5:$D$10001,4,FALSE),"")</f>
        <v>Elden Hollow II</v>
      </c>
      <c r="AB254" s="33" t="s">
        <v>3332</v>
      </c>
      <c r="AC254" s="41"/>
      <c r="AD254" s="41"/>
      <c r="AE254" s="41"/>
      <c r="AF254" s="3">
        <f>IF(AND(G254&lt;&gt;"LIBSETS_SETTYPE_BATTLEGROUND",G254&lt;&gt;"LIBSETS_SETTYPE_SPECIAL"),
IF(AND(AE254&lt;&gt;"",ISNUMBER(AE254),NOT(ISNA(AE254))),AE254,
   IF(AND(M254&lt;&gt;"",ISNUMBER(M254),M254&gt;0,NOT(ISNA(M254))),VLOOKUP(M254,'ESO dumped WayshrineInfo'!$K$3:$L$9996,2,FALSE),"")
),"")</f>
        <v>383</v>
      </c>
      <c r="AG254" t="str">
        <f>IF(AND(AF254&lt;&gt;"",ISNUMBER(AF254),NOT(ISNA(AF254))),VLOOKUP(AF254,'ESO zone constants'!$A$5:$D$10001,4,FALSE),"")</f>
        <v>Grahtwood</v>
      </c>
      <c r="AH254" s="90" t="s">
        <v>3332</v>
      </c>
      <c r="AI254" s="41"/>
      <c r="AJ254" s="41"/>
      <c r="AK254" s="3" t="str">
        <f>IF(AND(G254&lt;&gt;"LIBSETS_SETTYPE_BATTLEGROUND",G254&lt;&gt;"LIBSETS_SETTYPE_SPECIAL"),IF(AL254&lt;&gt;"",VLOOKUP(AL254,'ESO zone constants'!$D$5:$H$4955,5,FALSE),""),"")</f>
        <v/>
      </c>
      <c r="AN254" s="41"/>
      <c r="AO254" s="41"/>
      <c r="AP254" s="3" t="str">
        <f>IF(AND(G254&lt;&gt;"LIBSETS_SETTYPE_BATTLEGROUND",G254&lt;&gt;"LIBSETS_SETTYPE_SPECIAL"),IF(AQ254&lt;&gt;"",VLOOKUP(AQ254,'ESO zone constants'!$D$5:$H$4955,5,FALSE),""),"")</f>
        <v/>
      </c>
      <c r="AS254" s="41"/>
      <c r="AT254" s="41"/>
      <c r="AU254" s="3" t="str">
        <f>IF(AND(G254&lt;&gt;"LIBSETS_SETTYPE_BATTLEGROUND",G254&lt;&gt;"LIBSETS_SETTYPE_SPECIAL"),IF(AV254&lt;&gt;"",VLOOKUP(AV254,'ESO zone constants'!$D$5:$H$4955,5,FALSE),""),"")</f>
        <v/>
      </c>
      <c r="AX254" s="41"/>
      <c r="AY254" s="41"/>
      <c r="AZ254" s="79" t="s">
        <v>2659</v>
      </c>
      <c r="BA254" s="79"/>
      <c r="BB254" s="79"/>
      <c r="BC254" s="79"/>
      <c r="BD254" s="21" t="str">
        <f t="shared" si="24"/>
        <v>[298] = {wayshrines={191,191,191,}, dlcId=DLC_BASE_GAME</v>
      </c>
      <c r="BE254" s="21" t="str">
        <f t="shared" si="25"/>
        <v>, zoneIds={126,931,383}, veteran=false</v>
      </c>
      <c r="BF254" s="21" t="str">
        <f t="shared" si="23"/>
        <v>, setType=LIBSETS_SETTYPE_DUNGEON</v>
      </c>
      <c r="BG254" s="21" t="str">
        <f t="shared" si="26"/>
        <v>, isProcSetAllowedInPvP=1, dropMechanic={LIBSETS_DROP_MECHANIC_GROUP_DUNGEON_BOSS,LIBSETS_DROP_MECHANIC_GROUP_DUNGEON_BOSS,LIBSETS_DROP_MECHANIC_GROUP_DUNGEON_BOSS}</v>
      </c>
      <c r="BH254" s="21" t="str">
        <f t="shared" si="27"/>
        <v>}, --Light Speaker / Lichtsprecher   [Elden Hollow I, Elden Hollow II, Grahtwood]</v>
      </c>
    </row>
    <row r="255" spans="1:60" x14ac:dyDescent="0.25">
      <c r="A255" s="12">
        <v>299</v>
      </c>
      <c r="B255" t="s">
        <v>1118</v>
      </c>
      <c r="C255" t="s">
        <v>1119</v>
      </c>
      <c r="D255" s="3">
        <f t="shared" si="22"/>
        <v>299</v>
      </c>
      <c r="G255" s="8" t="s">
        <v>1475</v>
      </c>
      <c r="I255" t="s">
        <v>91</v>
      </c>
      <c r="J255" t="s">
        <v>91</v>
      </c>
      <c r="K255">
        <v>189</v>
      </c>
      <c r="L255">
        <v>189</v>
      </c>
      <c r="M255">
        <v>189</v>
      </c>
      <c r="O255" s="62" t="s">
        <v>62</v>
      </c>
      <c r="Q255" s="3">
        <f>IF(AND(P255&lt;&gt;"",ISNUMBER(P255),NOT(ISNA(P255))),P255,IF(R255&lt;&gt;"",VLOOKUP(R255,'ESO zone constants'!$D$5:$H$10003,5,FALSE),""))</f>
        <v>146</v>
      </c>
      <c r="R255" t="str">
        <f>IF(AND(O255&lt;&gt;"",NOT(ISERROR(O255))),O255,
IF(AND(P255&lt;&gt;"",ISNUMBER(P255),P255&gt;0,NOT(ISNA(P255))),VLOOKUP(P255,'ESO zone constants'!$A$5:$D$10001,4,FALSE),
IF(AND(K255&lt;&gt;"",K255&gt;0,NOT(ISERROR(K255))),VLOOKUP(K255,'ESO dumped WayshrineInfo'!$K$3:$N$9996,4,FALSE),"")))</f>
        <v>Wayrest Sewers I</v>
      </c>
      <c r="T255" s="19" t="str">
        <f>IF(AND(S255&lt;&gt;"",NOT(ISERROR(S255))),S255,IF(Q255&lt;&gt;"",IF(NOT(ISERROR(VLOOKUP(Q255,'ESO Dungeon constants'!$D$3:$H$9999,5,FALSE))),VLOOKUP(Q255,'ESO Dungeon constants'!$D$3:$I$9999,6,FALSE),VLOOKUP(Q255,'ESO zone constants'!$H$3:$K$9989,4,FALSE)),""))</f>
        <v>DLC_BASE_GAME</v>
      </c>
      <c r="U255" s="3" t="str">
        <f>IF(T255&lt;&gt;"",VLOOKUP(T255,'LibSets constants'!$B$4:$C$1012,2,FALSE),"")</f>
        <v>Included in base game</v>
      </c>
      <c r="V255" s="33" t="s">
        <v>3332</v>
      </c>
      <c r="Y255" s="62">
        <v>933</v>
      </c>
      <c r="Z255" s="3">
        <f>IF(AND(G255&lt;&gt;"LIBSETS_SETTYPE_BATTLEGROUND",G255&lt;&gt;"LIBSETS_SETTYPE_SPECIAL"),
IF(AND(Y255&lt;&gt;"",ISNUMBER(Y255),NOT(ISNA(Y255))),Y255,
   IF(AND(L255&lt;&gt;"",ISNUMBER(L255),L255&gt;0,NOT(ISNA(L255))),VLOOKUP(L255,'ESO dumped WayshrineInfo'!$K$3:$L$9996,2,FALSE),"")
),"")</f>
        <v>933</v>
      </c>
      <c r="AA255" t="str">
        <f>IF(AND(Z255&lt;&gt;"",ISNUMBER(Z255),NOT(ISNA(Z255))),VLOOKUP(Z255,'ESO zone constants'!$A$5:$D$10001,4,FALSE),"")</f>
        <v>Wayrest Sewers II</v>
      </c>
      <c r="AB255" s="33" t="s">
        <v>3332</v>
      </c>
      <c r="AC255" s="41"/>
      <c r="AD255" s="41"/>
      <c r="AE255" s="41"/>
      <c r="AF255" s="3">
        <f>IF(AND(G255&lt;&gt;"LIBSETS_SETTYPE_BATTLEGROUND",G255&lt;&gt;"LIBSETS_SETTYPE_SPECIAL"),
IF(AND(AE255&lt;&gt;"",ISNUMBER(AE255),NOT(ISNA(AE255))),AE255,
   IF(AND(M255&lt;&gt;"",ISNUMBER(M255),M255&gt;0,NOT(ISNA(M255))),VLOOKUP(M255,'ESO dumped WayshrineInfo'!$K$3:$L$9996,2,FALSE),"")
),"")</f>
        <v>19</v>
      </c>
      <c r="AG255" t="str">
        <f>IF(AND(AF255&lt;&gt;"",ISNUMBER(AF255),NOT(ISNA(AF255))),VLOOKUP(AF255,'ESO zone constants'!$A$5:$D$10001,4,FALSE),"")</f>
        <v>Stormhaven</v>
      </c>
      <c r="AH255" s="90" t="s">
        <v>3332</v>
      </c>
      <c r="AI255" s="41"/>
      <c r="AJ255" s="41"/>
      <c r="AK255" s="3" t="str">
        <f>IF(AND(G255&lt;&gt;"LIBSETS_SETTYPE_BATTLEGROUND",G255&lt;&gt;"LIBSETS_SETTYPE_SPECIAL"),IF(AL255&lt;&gt;"",VLOOKUP(AL255,'ESO zone constants'!$D$5:$H$4955,5,FALSE),""),"")</f>
        <v/>
      </c>
      <c r="AN255" s="41"/>
      <c r="AO255" s="41"/>
      <c r="AP255" s="3" t="str">
        <f>IF(AND(G255&lt;&gt;"LIBSETS_SETTYPE_BATTLEGROUND",G255&lt;&gt;"LIBSETS_SETTYPE_SPECIAL"),IF(AQ255&lt;&gt;"",VLOOKUP(AQ255,'ESO zone constants'!$D$5:$H$4955,5,FALSE),""),"")</f>
        <v/>
      </c>
      <c r="AS255" s="41"/>
      <c r="AT255" s="41"/>
      <c r="AU255" s="3" t="str">
        <f>IF(AND(G255&lt;&gt;"LIBSETS_SETTYPE_BATTLEGROUND",G255&lt;&gt;"LIBSETS_SETTYPE_SPECIAL"),IF(AV255&lt;&gt;"",VLOOKUP(AV255,'ESO zone constants'!$D$5:$H$4955,5,FALSE),""),"")</f>
        <v/>
      </c>
      <c r="AX255" s="41"/>
      <c r="AY255" s="41"/>
      <c r="AZ255" s="79" t="s">
        <v>2658</v>
      </c>
      <c r="BA255" s="79"/>
      <c r="BB255" s="79"/>
      <c r="BC255" s="79"/>
      <c r="BD255" s="21" t="str">
        <f t="shared" si="24"/>
        <v>[299] = {wayshrines={189,189,189,}, dlcId=DLC_BASE_GAME</v>
      </c>
      <c r="BE255" s="21" t="str">
        <f t="shared" si="25"/>
        <v>, zoneIds={146,933,19}, veteran=false</v>
      </c>
      <c r="BF255" s="21" t="str">
        <f t="shared" si="23"/>
        <v>, setType=LIBSETS_SETTYPE_DUNGEON</v>
      </c>
      <c r="BG255" s="21" t="str">
        <f t="shared" si="26"/>
        <v>, dropMechanic={LIBSETS_DROP_MECHANIC_GROUP_DUNGEON_BOSS,LIBSETS_DROP_MECHANIC_GROUP_DUNGEON_BOSS,LIBSETS_DROP_MECHANIC_GROUP_DUNGEON_BOSS}</v>
      </c>
      <c r="BH255" s="21" t="str">
        <f t="shared" si="27"/>
        <v>}, --Toothrow / Zahnreihe   [Wayrest Sewers I, Wayrest Sewers II, Stormhaven]</v>
      </c>
    </row>
    <row r="256" spans="1:60" x14ac:dyDescent="0.25">
      <c r="A256" s="12">
        <v>300</v>
      </c>
      <c r="B256" t="s">
        <v>1120</v>
      </c>
      <c r="C256" t="s">
        <v>2604</v>
      </c>
      <c r="D256" s="3">
        <f t="shared" si="22"/>
        <v>300</v>
      </c>
      <c r="G256" s="8" t="s">
        <v>1475</v>
      </c>
      <c r="I256" t="s">
        <v>91</v>
      </c>
      <c r="J256" t="s">
        <v>91</v>
      </c>
      <c r="K256">
        <v>198</v>
      </c>
      <c r="L256">
        <v>198</v>
      </c>
      <c r="M256">
        <v>198</v>
      </c>
      <c r="O256" s="62" t="s">
        <v>61</v>
      </c>
      <c r="Q256" s="3">
        <f>IF(AND(P256&lt;&gt;"",ISNUMBER(P256),NOT(ISNA(P256))),P256,IF(R256&lt;&gt;"",VLOOKUP(R256,'ESO zone constants'!$D$5:$H$10003,5,FALSE),""))</f>
        <v>63</v>
      </c>
      <c r="R256" t="str">
        <f>IF(AND(O256&lt;&gt;"",NOT(ISERROR(O256))),O256,
IF(AND(P256&lt;&gt;"",ISNUMBER(P256),P256&gt;0,NOT(ISNA(P256))),VLOOKUP(P256,'ESO zone constants'!$A$5:$D$10001,4,FALSE),
IF(AND(K256&lt;&gt;"",K256&gt;0,NOT(ISERROR(K256))),VLOOKUP(K256,'ESO dumped WayshrineInfo'!$K$3:$N$9996,4,FALSE),"")))</f>
        <v>Darkshade Caverns I</v>
      </c>
      <c r="T256" s="19" t="str">
        <f>IF(AND(S256&lt;&gt;"",NOT(ISERROR(S256))),S256,IF(Q256&lt;&gt;"",IF(NOT(ISERROR(VLOOKUP(Q256,'ESO Dungeon constants'!$D$3:$H$9999,5,FALSE))),VLOOKUP(Q256,'ESO Dungeon constants'!$D$3:$I$9999,6,FALSE),VLOOKUP(Q256,'ESO zone constants'!$H$3:$K$9989,4,FALSE)),""))</f>
        <v>DLC_BASE_GAME</v>
      </c>
      <c r="U256" s="3" t="str">
        <f>IF(T256&lt;&gt;"",VLOOKUP(T256,'LibSets constants'!$B$4:$C$1012,2,FALSE),"")</f>
        <v>Included in base game</v>
      </c>
      <c r="V256" s="33" t="s">
        <v>3332</v>
      </c>
      <c r="Y256" s="62">
        <v>930</v>
      </c>
      <c r="Z256" s="3">
        <f>IF(AND(G256&lt;&gt;"LIBSETS_SETTYPE_BATTLEGROUND",G256&lt;&gt;"LIBSETS_SETTYPE_SPECIAL"),
IF(AND(Y256&lt;&gt;"",ISNUMBER(Y256),NOT(ISNA(Y256))),Y256,
   IF(AND(L256&lt;&gt;"",ISNUMBER(L256),L256&gt;0,NOT(ISNA(L256))),VLOOKUP(L256,'ESO dumped WayshrineInfo'!$K$3:$L$9996,2,FALSE),"")
),"")</f>
        <v>930</v>
      </c>
      <c r="AA256" t="str">
        <f>IF(AND(Z256&lt;&gt;"",ISNUMBER(Z256),NOT(ISNA(Z256))),VLOOKUP(Z256,'ESO zone constants'!$A$5:$D$10001,4,FALSE),"")</f>
        <v>Darkshade Caverns II</v>
      </c>
      <c r="AB256" s="33" t="s">
        <v>3332</v>
      </c>
      <c r="AC256" s="41"/>
      <c r="AD256" s="41"/>
      <c r="AE256" s="41"/>
      <c r="AF256" s="3">
        <f>IF(AND(G256&lt;&gt;"LIBSETS_SETTYPE_BATTLEGROUND",G256&lt;&gt;"LIBSETS_SETTYPE_SPECIAL"),
IF(AND(AE256&lt;&gt;"",ISNUMBER(AE256),NOT(ISNA(AE256))),AE256,
   IF(AND(M256&lt;&gt;"",ISNUMBER(M256),M256&gt;0,NOT(ISNA(M256))),VLOOKUP(M256,'ESO dumped WayshrineInfo'!$K$3:$L$9996,2,FALSE),"")
),"")</f>
        <v>57</v>
      </c>
      <c r="AG256" t="str">
        <f>IF(AND(AF256&lt;&gt;"",ISNUMBER(AF256),NOT(ISNA(AF256))),VLOOKUP(AF256,'ESO zone constants'!$A$5:$D$10001,4,FALSE),"")</f>
        <v>Deshaan</v>
      </c>
      <c r="AH256" s="90" t="s">
        <v>3332</v>
      </c>
      <c r="AI256" s="41"/>
      <c r="AJ256" s="41"/>
      <c r="AK256" s="3" t="str">
        <f>IF(AND(G256&lt;&gt;"LIBSETS_SETTYPE_BATTLEGROUND",G256&lt;&gt;"LIBSETS_SETTYPE_SPECIAL"),IF(AL256&lt;&gt;"",VLOOKUP(AL256,'ESO zone constants'!$D$5:$H$4955,5,FALSE),""),"")</f>
        <v/>
      </c>
      <c r="AN256" s="41"/>
      <c r="AO256" s="41"/>
      <c r="AP256" s="3" t="str">
        <f>IF(AND(G256&lt;&gt;"LIBSETS_SETTYPE_BATTLEGROUND",G256&lt;&gt;"LIBSETS_SETTYPE_SPECIAL"),IF(AQ256&lt;&gt;"",VLOOKUP(AQ256,'ESO zone constants'!$D$5:$H$4955,5,FALSE),""),"")</f>
        <v/>
      </c>
      <c r="AS256" s="41"/>
      <c r="AT256" s="41"/>
      <c r="AU256" s="3" t="str">
        <f>IF(AND(G256&lt;&gt;"LIBSETS_SETTYPE_BATTLEGROUND",G256&lt;&gt;"LIBSETS_SETTYPE_SPECIAL"),IF(AV256&lt;&gt;"",VLOOKUP(AV256,'ESO zone constants'!$D$5:$H$4955,5,FALSE),""),"")</f>
        <v/>
      </c>
      <c r="AX256" s="41"/>
      <c r="AY256" s="41"/>
      <c r="AZ256" s="79" t="s">
        <v>2659</v>
      </c>
      <c r="BA256" s="79"/>
      <c r="BB256" s="79"/>
      <c r="BC256" s="79"/>
      <c r="BD256" s="21" t="str">
        <f t="shared" si="24"/>
        <v>[300] = {wayshrines={198,198,198,}, dlcId=DLC_BASE_GAME</v>
      </c>
      <c r="BE256" s="21" t="str">
        <f t="shared" si="25"/>
        <v>, zoneIds={63,930,57}, veteran=false</v>
      </c>
      <c r="BF256" s="21" t="str">
        <f t="shared" si="23"/>
        <v>, setType=LIBSETS_SETTYPE_DUNGEON</v>
      </c>
      <c r="BG256" s="21" t="str">
        <f t="shared" si="26"/>
        <v>, isProcSetAllowedInPvP=1, dropMechanic={LIBSETS_DROP_MECHANIC_GROUP_DUNGEON_BOSS,LIBSETS_DROP_MECHANIC_GROUP_DUNGEON_BOSS,LIBSETS_DROP_MECHANIC_GROUP_DUNGEON_BOSS}</v>
      </c>
      <c r="BH256" s="21" t="str">
        <f t="shared" si="27"/>
        <v>}, --Netch\'s Touch / Berührung des Netch   [Darkshade Caverns I, Darkshade Caverns II, Deshaan]</v>
      </c>
    </row>
    <row r="257" spans="1:60" x14ac:dyDescent="0.25">
      <c r="A257" s="12">
        <v>301</v>
      </c>
      <c r="B257" t="s">
        <v>1121</v>
      </c>
      <c r="C257" t="s">
        <v>1122</v>
      </c>
      <c r="D257" s="3">
        <f t="shared" si="22"/>
        <v>301</v>
      </c>
      <c r="G257" s="8" t="s">
        <v>1475</v>
      </c>
      <c r="I257" t="s">
        <v>91</v>
      </c>
      <c r="J257" t="s">
        <v>91</v>
      </c>
      <c r="K257">
        <v>198</v>
      </c>
      <c r="L257">
        <v>198</v>
      </c>
      <c r="M257">
        <v>198</v>
      </c>
      <c r="O257" s="62" t="s">
        <v>61</v>
      </c>
      <c r="Q257" s="3">
        <f>IF(AND(P257&lt;&gt;"",ISNUMBER(P257),NOT(ISNA(P257))),P257,IF(R257&lt;&gt;"",VLOOKUP(R257,'ESO zone constants'!$D$5:$H$10003,5,FALSE),""))</f>
        <v>63</v>
      </c>
      <c r="R257" t="str">
        <f>IF(AND(O257&lt;&gt;"",NOT(ISERROR(O257))),O257,
IF(AND(P257&lt;&gt;"",ISNUMBER(P257),P257&gt;0,NOT(ISNA(P257))),VLOOKUP(P257,'ESO zone constants'!$A$5:$D$10001,4,FALSE),
IF(AND(K257&lt;&gt;"",K257&gt;0,NOT(ISERROR(K257))),VLOOKUP(K257,'ESO dumped WayshrineInfo'!$K$3:$N$9996,4,FALSE),"")))</f>
        <v>Darkshade Caverns I</v>
      </c>
      <c r="T257" s="19" t="str">
        <f>IF(AND(S257&lt;&gt;"",NOT(ISERROR(S257))),S257,IF(Q257&lt;&gt;"",IF(NOT(ISERROR(VLOOKUP(Q257,'ESO Dungeon constants'!$D$3:$H$9999,5,FALSE))),VLOOKUP(Q257,'ESO Dungeon constants'!$D$3:$I$9999,6,FALSE),VLOOKUP(Q257,'ESO zone constants'!$H$3:$K$9989,4,FALSE)),""))</f>
        <v>DLC_BASE_GAME</v>
      </c>
      <c r="U257" s="3" t="str">
        <f>IF(T257&lt;&gt;"",VLOOKUP(T257,'LibSets constants'!$B$4:$C$1012,2,FALSE),"")</f>
        <v>Included in base game</v>
      </c>
      <c r="V257" s="33" t="s">
        <v>3332</v>
      </c>
      <c r="Y257" s="62">
        <v>930</v>
      </c>
      <c r="Z257" s="3">
        <f>IF(AND(G257&lt;&gt;"LIBSETS_SETTYPE_BATTLEGROUND",G257&lt;&gt;"LIBSETS_SETTYPE_SPECIAL"),
IF(AND(Y257&lt;&gt;"",ISNUMBER(Y257),NOT(ISNA(Y257))),Y257,
   IF(AND(L257&lt;&gt;"",ISNUMBER(L257),L257&gt;0,NOT(ISNA(L257))),VLOOKUP(L257,'ESO dumped WayshrineInfo'!$K$3:$L$9996,2,FALSE),"")
),"")</f>
        <v>930</v>
      </c>
      <c r="AA257" t="str">
        <f>IF(AND(Z257&lt;&gt;"",ISNUMBER(Z257),NOT(ISNA(Z257))),VLOOKUP(Z257,'ESO zone constants'!$A$5:$D$10001,4,FALSE),"")</f>
        <v>Darkshade Caverns II</v>
      </c>
      <c r="AB257" s="33" t="s">
        <v>3332</v>
      </c>
      <c r="AC257" s="41"/>
      <c r="AD257" s="41"/>
      <c r="AE257" s="41"/>
      <c r="AF257" s="3">
        <f>IF(AND(G257&lt;&gt;"LIBSETS_SETTYPE_BATTLEGROUND",G257&lt;&gt;"LIBSETS_SETTYPE_SPECIAL"),
IF(AND(AE257&lt;&gt;"",ISNUMBER(AE257),NOT(ISNA(AE257))),AE257,
   IF(AND(M257&lt;&gt;"",ISNUMBER(M257),M257&gt;0,NOT(ISNA(M257))),VLOOKUP(M257,'ESO dumped WayshrineInfo'!$K$3:$L$9996,2,FALSE),"")
),"")</f>
        <v>57</v>
      </c>
      <c r="AG257" t="str">
        <f>IF(AND(AF257&lt;&gt;"",ISNUMBER(AF257),NOT(ISNA(AF257))),VLOOKUP(AF257,'ESO zone constants'!$A$5:$D$10001,4,FALSE),"")</f>
        <v>Deshaan</v>
      </c>
      <c r="AH257" s="90" t="s">
        <v>3332</v>
      </c>
      <c r="AI257" s="41"/>
      <c r="AJ257" s="41"/>
      <c r="AK257" s="3" t="str">
        <f>IF(AND(G257&lt;&gt;"LIBSETS_SETTYPE_BATTLEGROUND",G257&lt;&gt;"LIBSETS_SETTYPE_SPECIAL"),IF(AL257&lt;&gt;"",VLOOKUP(AL257,'ESO zone constants'!$D$5:$H$4955,5,FALSE),""),"")</f>
        <v/>
      </c>
      <c r="AN257" s="41"/>
      <c r="AO257" s="41"/>
      <c r="AP257" s="3" t="str">
        <f>IF(AND(G257&lt;&gt;"LIBSETS_SETTYPE_BATTLEGROUND",G257&lt;&gt;"LIBSETS_SETTYPE_SPECIAL"),IF(AQ257&lt;&gt;"",VLOOKUP(AQ257,'ESO zone constants'!$D$5:$H$4955,5,FALSE),""),"")</f>
        <v/>
      </c>
      <c r="AS257" s="41"/>
      <c r="AT257" s="41"/>
      <c r="AU257" s="3" t="str">
        <f>IF(AND(G257&lt;&gt;"LIBSETS_SETTYPE_BATTLEGROUND",G257&lt;&gt;"LIBSETS_SETTYPE_SPECIAL"),IF(AV257&lt;&gt;"",VLOOKUP(AV257,'ESO zone constants'!$D$5:$H$4955,5,FALSE),""),"")</f>
        <v/>
      </c>
      <c r="AX257" s="41"/>
      <c r="AY257" s="41"/>
      <c r="AZ257" s="79" t="s">
        <v>2659</v>
      </c>
      <c r="BA257" s="79"/>
      <c r="BB257" s="79"/>
      <c r="BC257" s="79"/>
      <c r="BD257" s="21" t="str">
        <f t="shared" si="24"/>
        <v>[301] = {wayshrines={198,198,198,}, dlcId=DLC_BASE_GAME</v>
      </c>
      <c r="BE257" s="21" t="str">
        <f t="shared" si="25"/>
        <v>, zoneIds={63,930,57}, veteran=false</v>
      </c>
      <c r="BF257" s="21" t="str">
        <f t="shared" si="23"/>
        <v>, setType=LIBSETS_SETTYPE_DUNGEON</v>
      </c>
      <c r="BG257" s="21" t="str">
        <f t="shared" si="26"/>
        <v>, isProcSetAllowedInPvP=1, dropMechanic={LIBSETS_DROP_MECHANIC_GROUP_DUNGEON_BOSS,LIBSETS_DROP_MECHANIC_GROUP_DUNGEON_BOSS,LIBSETS_DROP_MECHANIC_GROUP_DUNGEON_BOSS}</v>
      </c>
      <c r="BH257" s="21" t="str">
        <f t="shared" si="27"/>
        <v>}, --Strength of the Automaton / Stärke des Automaten   [Darkshade Caverns I, Darkshade Caverns II, Deshaan]</v>
      </c>
    </row>
    <row r="258" spans="1:60" x14ac:dyDescent="0.25">
      <c r="A258" s="12">
        <v>302</v>
      </c>
      <c r="B258" t="s">
        <v>1123</v>
      </c>
      <c r="C258" t="s">
        <v>1123</v>
      </c>
      <c r="D258" s="3">
        <f t="shared" si="22"/>
        <v>302</v>
      </c>
      <c r="G258" s="8" t="s">
        <v>1475</v>
      </c>
      <c r="I258" t="s">
        <v>91</v>
      </c>
      <c r="J258" t="s">
        <v>91</v>
      </c>
      <c r="K258">
        <v>190</v>
      </c>
      <c r="L258">
        <v>190</v>
      </c>
      <c r="M258">
        <v>190</v>
      </c>
      <c r="O258" s="62" t="s">
        <v>49</v>
      </c>
      <c r="Q258" s="3">
        <f>IF(AND(P258&lt;&gt;"",ISNUMBER(P258),NOT(ISNA(P258))),P258,IF(R258&lt;&gt;"",VLOOKUP(R258,'ESO zone constants'!$D$5:$H$10003,5,FALSE),""))</f>
        <v>130</v>
      </c>
      <c r="R258" t="str">
        <f>IF(AND(O258&lt;&gt;"",NOT(ISERROR(O258))),O258,
IF(AND(P258&lt;&gt;"",ISNUMBER(P258),P258&gt;0,NOT(ISNA(P258))),VLOOKUP(P258,'ESO zone constants'!$A$5:$D$10001,4,FALSE),
IF(AND(K258&lt;&gt;"",K258&gt;0,NOT(ISERROR(K258))),VLOOKUP(K258,'ESO dumped WayshrineInfo'!$K$3:$N$9996,4,FALSE),"")))</f>
        <v>Crypt of Hearts I</v>
      </c>
      <c r="T258" s="19" t="str">
        <f>IF(AND(S258&lt;&gt;"",NOT(ISERROR(S258))),S258,IF(Q258&lt;&gt;"",IF(NOT(ISERROR(VLOOKUP(Q258,'ESO Dungeon constants'!$D$3:$H$9999,5,FALSE))),VLOOKUP(Q258,'ESO Dungeon constants'!$D$3:$I$9999,6,FALSE),VLOOKUP(Q258,'ESO zone constants'!$H$3:$K$9989,4,FALSE)),""))</f>
        <v>DLC_BASE_GAME</v>
      </c>
      <c r="U258" s="3" t="str">
        <f>IF(T258&lt;&gt;"",VLOOKUP(T258,'LibSets constants'!$B$4:$C$1012,2,FALSE),"")</f>
        <v>Included in base game</v>
      </c>
      <c r="V258" s="33" t="s">
        <v>3332</v>
      </c>
      <c r="Y258" s="62">
        <v>932</v>
      </c>
      <c r="Z258" s="3">
        <f>IF(AND(G258&lt;&gt;"LIBSETS_SETTYPE_BATTLEGROUND",G258&lt;&gt;"LIBSETS_SETTYPE_SPECIAL"),
IF(AND(Y258&lt;&gt;"",ISNUMBER(Y258),NOT(ISNA(Y258))),Y258,
   IF(AND(L258&lt;&gt;"",ISNUMBER(L258),L258&gt;0,NOT(ISNA(L258))),VLOOKUP(L258,'ESO dumped WayshrineInfo'!$K$3:$L$9996,2,FALSE),"")
),"")</f>
        <v>932</v>
      </c>
      <c r="AA258" t="str">
        <f>IF(AND(Z258&lt;&gt;"",ISNUMBER(Z258),NOT(ISNA(Z258))),VLOOKUP(Z258,'ESO zone constants'!$A$5:$D$10001,4,FALSE),"")</f>
        <v>Crypt of Hearts II</v>
      </c>
      <c r="AB258" s="33" t="s">
        <v>3332</v>
      </c>
      <c r="AC258" s="41"/>
      <c r="AD258" s="41"/>
      <c r="AE258" s="41"/>
      <c r="AF258" s="3">
        <f>IF(AND(G258&lt;&gt;"LIBSETS_SETTYPE_BATTLEGROUND",G258&lt;&gt;"LIBSETS_SETTYPE_SPECIAL"),
IF(AND(AE258&lt;&gt;"",ISNUMBER(AE258),NOT(ISNA(AE258))),AE258,
   IF(AND(M258&lt;&gt;"",ISNUMBER(M258),M258&gt;0,NOT(ISNA(M258))),VLOOKUP(M258,'ESO dumped WayshrineInfo'!$K$3:$L$9996,2,FALSE),"")
),"")</f>
        <v>20</v>
      </c>
      <c r="AG258" t="str">
        <f>IF(AND(AF258&lt;&gt;"",ISNUMBER(AF258),NOT(ISNA(AF258))),VLOOKUP(AF258,'ESO zone constants'!$A$5:$D$10001,4,FALSE),"")</f>
        <v>Rivenspire</v>
      </c>
      <c r="AH258" s="90" t="s">
        <v>3332</v>
      </c>
      <c r="AI258" s="41"/>
      <c r="AJ258" s="41"/>
      <c r="AK258" s="3" t="str">
        <f>IF(AND(G258&lt;&gt;"LIBSETS_SETTYPE_BATTLEGROUND",G258&lt;&gt;"LIBSETS_SETTYPE_SPECIAL"),IF(AL258&lt;&gt;"",VLOOKUP(AL258,'ESO zone constants'!$D$5:$H$4955,5,FALSE),""),"")</f>
        <v/>
      </c>
      <c r="AN258" s="41"/>
      <c r="AO258" s="41"/>
      <c r="AP258" s="3" t="str">
        <f>IF(AND(G258&lt;&gt;"LIBSETS_SETTYPE_BATTLEGROUND",G258&lt;&gt;"LIBSETS_SETTYPE_SPECIAL"),IF(AQ258&lt;&gt;"",VLOOKUP(AQ258,'ESO zone constants'!$D$5:$H$4955,5,FALSE),""),"")</f>
        <v/>
      </c>
      <c r="AS258" s="41"/>
      <c r="AT258" s="41"/>
      <c r="AU258" s="3" t="str">
        <f>IF(AND(G258&lt;&gt;"LIBSETS_SETTYPE_BATTLEGROUND",G258&lt;&gt;"LIBSETS_SETTYPE_SPECIAL"),IF(AV258&lt;&gt;"",VLOOKUP(AV258,'ESO zone constants'!$D$5:$H$4955,5,FALSE),""),"")</f>
        <v/>
      </c>
      <c r="AX258" s="41"/>
      <c r="AY258" s="41"/>
      <c r="AZ258" s="79" t="s">
        <v>2659</v>
      </c>
      <c r="BA258" s="79"/>
      <c r="BB258" s="79"/>
      <c r="BC258" s="79"/>
      <c r="BD258" s="21" t="str">
        <f t="shared" si="24"/>
        <v>[302] = {wayshrines={190,190,190,}, dlcId=DLC_BASE_GAME</v>
      </c>
      <c r="BE258" s="21" t="str">
        <f t="shared" si="25"/>
        <v>, zoneIds={130,932,20}, veteran=false</v>
      </c>
      <c r="BF258" s="21" t="str">
        <f t="shared" si="23"/>
        <v>, setType=LIBSETS_SETTYPE_DUNGEON</v>
      </c>
      <c r="BG258" s="21" t="str">
        <f t="shared" si="26"/>
        <v>, isProcSetAllowedInPvP=1, dropMechanic={LIBSETS_DROP_MECHANIC_GROUP_DUNGEON_BOSS,LIBSETS_DROP_MECHANIC_GROUP_DUNGEON_BOSS,LIBSETS_DROP_MECHANIC_GROUP_DUNGEON_BOSS}</v>
      </c>
      <c r="BH258" s="21" t="str">
        <f t="shared" si="27"/>
        <v>}, --Leviathan / Leviathan   [Crypt of Hearts I, Crypt of Hearts II, Rivenspire]</v>
      </c>
    </row>
    <row r="259" spans="1:60" x14ac:dyDescent="0.25">
      <c r="A259" s="12">
        <v>303</v>
      </c>
      <c r="B259" t="s">
        <v>1124</v>
      </c>
      <c r="C259" t="s">
        <v>2605</v>
      </c>
      <c r="D259" s="3">
        <f t="shared" ref="D259:D322" si="28">A259</f>
        <v>303</v>
      </c>
      <c r="G259" s="8" t="s">
        <v>1475</v>
      </c>
      <c r="I259" t="s">
        <v>91</v>
      </c>
      <c r="J259" t="s">
        <v>91</v>
      </c>
      <c r="K259">
        <v>192</v>
      </c>
      <c r="L259">
        <v>192</v>
      </c>
      <c r="M259">
        <v>192</v>
      </c>
      <c r="O259" s="62" t="s">
        <v>60</v>
      </c>
      <c r="Q259" s="3">
        <f>IF(AND(P259&lt;&gt;"",ISNUMBER(P259),NOT(ISNA(P259))),P259,IF(R259&lt;&gt;"",VLOOKUP(R259,'ESO zone constants'!$D$5:$H$10003,5,FALSE),""))</f>
        <v>148</v>
      </c>
      <c r="R259" t="str">
        <f>IF(AND(O259&lt;&gt;"",NOT(ISERROR(O259))),O259,
IF(AND(P259&lt;&gt;"",ISNUMBER(P259),P259&gt;0,NOT(ISNA(P259))),VLOOKUP(P259,'ESO zone constants'!$A$5:$D$10001,4,FALSE),
IF(AND(K259&lt;&gt;"",K259&gt;0,NOT(ISERROR(K259))),VLOOKUP(K259,'ESO dumped WayshrineInfo'!$K$3:$N$9996,4,FALSE),"")))</f>
        <v>Arx Corinium</v>
      </c>
      <c r="T259" s="19" t="str">
        <f>IF(AND(S259&lt;&gt;"",NOT(ISERROR(S259))),S259,IF(Q259&lt;&gt;"",IF(NOT(ISERROR(VLOOKUP(Q259,'ESO Dungeon constants'!$D$3:$H$9999,5,FALSE))),VLOOKUP(Q259,'ESO Dungeon constants'!$D$3:$I$9999,6,FALSE),VLOOKUP(Q259,'ESO zone constants'!$H$3:$K$9989,4,FALSE)),""))</f>
        <v>DLC_BASE_GAME</v>
      </c>
      <c r="U259" s="3" t="str">
        <f>IF(T259&lt;&gt;"",VLOOKUP(T259,'LibSets constants'!$B$4:$C$1012,2,FALSE),"")</f>
        <v>Included in base game</v>
      </c>
      <c r="V259" s="33" t="s">
        <v>3332</v>
      </c>
      <c r="Y259" s="62"/>
      <c r="Z259" s="3">
        <f>IF(AND(G259&lt;&gt;"LIBSETS_SETTYPE_BATTLEGROUND",G259&lt;&gt;"LIBSETS_SETTYPE_SPECIAL"),
IF(AND(Y259&lt;&gt;"",ISNUMBER(Y259),NOT(ISNA(Y259))),Y259,
   IF(AND(L259&lt;&gt;"",ISNUMBER(L259),L259&gt;0,NOT(ISNA(L259))),VLOOKUP(L259,'ESO dumped WayshrineInfo'!$K$3:$L$9996,2,FALSE),"")
),"")</f>
        <v>117</v>
      </c>
      <c r="AA259" t="str">
        <f>IF(AND(Z259&lt;&gt;"",ISNUMBER(Z259),NOT(ISNA(Z259))),VLOOKUP(Z259,'ESO zone constants'!$A$5:$D$10001,4,FALSE),"")</f>
        <v>Shadowfen</v>
      </c>
      <c r="AB259" s="33" t="s">
        <v>3332</v>
      </c>
      <c r="AC259" s="41"/>
      <c r="AD259" s="41"/>
      <c r="AE259" s="41"/>
      <c r="AF259" s="3">
        <f>IF(AND(G259&lt;&gt;"LIBSETS_SETTYPE_BATTLEGROUND",G259&lt;&gt;"LIBSETS_SETTYPE_SPECIAL"),
IF(AND(AE259&lt;&gt;"",ISNUMBER(AE259),NOT(ISNA(AE259))),AE259,
   IF(AND(M259&lt;&gt;"",ISNUMBER(M259),M259&gt;0,NOT(ISNA(M259))),VLOOKUP(M259,'ESO dumped WayshrineInfo'!$K$3:$L$9996,2,FALSE),"")
),"")</f>
        <v>117</v>
      </c>
      <c r="AG259" t="str">
        <f>IF(AND(AF259&lt;&gt;"",ISNUMBER(AF259),NOT(ISNA(AF259))),VLOOKUP(AF259,'ESO zone constants'!$A$5:$D$10001,4,FALSE),"")</f>
        <v>Shadowfen</v>
      </c>
      <c r="AH259" s="42"/>
      <c r="AI259" s="41"/>
      <c r="AJ259" s="41"/>
      <c r="AK259" s="3" t="str">
        <f>IF(AND(G259&lt;&gt;"LIBSETS_SETTYPE_BATTLEGROUND",G259&lt;&gt;"LIBSETS_SETTYPE_SPECIAL"),IF(AL259&lt;&gt;"",VLOOKUP(AL259,'ESO zone constants'!$D$5:$H$4955,5,FALSE),""),"")</f>
        <v/>
      </c>
      <c r="AN259" s="41"/>
      <c r="AO259" s="41"/>
      <c r="AP259" s="3" t="str">
        <f>IF(AND(G259&lt;&gt;"LIBSETS_SETTYPE_BATTLEGROUND",G259&lt;&gt;"LIBSETS_SETTYPE_SPECIAL"),IF(AQ259&lt;&gt;"",VLOOKUP(AQ259,'ESO zone constants'!$D$5:$H$4955,5,FALSE),""),"")</f>
        <v/>
      </c>
      <c r="AS259" s="41"/>
      <c r="AT259" s="41"/>
      <c r="AU259" s="3" t="str">
        <f>IF(AND(G259&lt;&gt;"LIBSETS_SETTYPE_BATTLEGROUND",G259&lt;&gt;"LIBSETS_SETTYPE_SPECIAL"),IF(AV259&lt;&gt;"",VLOOKUP(AV259,'ESO zone constants'!$D$5:$H$4955,5,FALSE),""),"")</f>
        <v/>
      </c>
      <c r="AX259" s="41"/>
      <c r="AY259" s="41"/>
      <c r="AZ259" s="79" t="s">
        <v>2658</v>
      </c>
      <c r="BA259" s="79"/>
      <c r="BB259" s="79"/>
      <c r="BC259" s="79"/>
      <c r="BD259" s="21" t="str">
        <f t="shared" si="24"/>
        <v>[303] = {wayshrines={192,192,192,}, dlcId=DLC_BASE_GAME</v>
      </c>
      <c r="BE259" s="21" t="str">
        <f t="shared" si="25"/>
        <v>, zoneIds={148,117,117}, veteran=false</v>
      </c>
      <c r="BF259" s="21" t="str">
        <f t="shared" ref="BF259:BF322" si="29">IF(A259&lt;&gt;"",IF(F259&lt;&gt;"Not in the game (anymore)",IF(A259&lt;&gt;"",", setType="&amp;G259,"")&amp;IF(G259="LIBSETS_SETTYPE_CLASS",", classId="&amp;BC259,"")&amp;IF(J259="true",", multiTrialSet=true",""),"")
&amp; IF(AND(H259&lt;&gt;"",ISNUMBER(H259)),", undauntedChestId=" &amp; H259,""),"")</f>
        <v>, setType=LIBSETS_SETTYPE_DUNGEON</v>
      </c>
      <c r="BG259" s="21" t="str">
        <f t="shared" si="26"/>
        <v>, dropMechanic={LIBSETS_DROP_MECHANIC_GROUP_DUNGEON_BOSS,LIBSETS_DROP_MECHANIC_GROUP_DUNGEON_BOSS}</v>
      </c>
      <c r="BH259" s="21" t="str">
        <f t="shared" si="27"/>
        <v>}, --Lamia\'s Song / Lied der Lamie   [Arx Corinium, Shadowfen, Shadowfen]</v>
      </c>
    </row>
    <row r="260" spans="1:60" x14ac:dyDescent="0.25">
      <c r="A260" s="12">
        <v>304</v>
      </c>
      <c r="B260" t="s">
        <v>1125</v>
      </c>
      <c r="C260" t="s">
        <v>1126</v>
      </c>
      <c r="D260" s="3">
        <f t="shared" si="28"/>
        <v>304</v>
      </c>
      <c r="G260" s="8" t="s">
        <v>1475</v>
      </c>
      <c r="I260" t="s">
        <v>91</v>
      </c>
      <c r="J260" t="s">
        <v>91</v>
      </c>
      <c r="K260">
        <v>192</v>
      </c>
      <c r="L260">
        <v>192</v>
      </c>
      <c r="M260">
        <v>192</v>
      </c>
      <c r="O260" s="62" t="s">
        <v>60</v>
      </c>
      <c r="Q260" s="3">
        <f>IF(AND(P260&lt;&gt;"",ISNUMBER(P260),NOT(ISNA(P260))),P260,IF(R260&lt;&gt;"",VLOOKUP(R260,'ESO zone constants'!$D$5:$H$10003,5,FALSE),""))</f>
        <v>148</v>
      </c>
      <c r="R260" t="str">
        <f>IF(AND(O260&lt;&gt;"",NOT(ISERROR(O260))),O260,
IF(AND(P260&lt;&gt;"",ISNUMBER(P260),P260&gt;0,NOT(ISNA(P260))),VLOOKUP(P260,'ESO zone constants'!$A$5:$D$10001,4,FALSE),
IF(AND(K260&lt;&gt;"",K260&gt;0,NOT(ISERROR(K260))),VLOOKUP(K260,'ESO dumped WayshrineInfo'!$K$3:$N$9996,4,FALSE),"")))</f>
        <v>Arx Corinium</v>
      </c>
      <c r="T260" s="19" t="str">
        <f>IF(AND(S260&lt;&gt;"",NOT(ISERROR(S260))),S260,IF(Q260&lt;&gt;"",IF(NOT(ISERROR(VLOOKUP(Q260,'ESO Dungeon constants'!$D$3:$H$9999,5,FALSE))),VLOOKUP(Q260,'ESO Dungeon constants'!$D$3:$I$9999,6,FALSE),VLOOKUP(Q260,'ESO zone constants'!$H$3:$K$9989,4,FALSE)),""))</f>
        <v>DLC_BASE_GAME</v>
      </c>
      <c r="U260" s="3" t="str">
        <f>IF(T260&lt;&gt;"",VLOOKUP(T260,'LibSets constants'!$B$4:$C$1012,2,FALSE),"")</f>
        <v>Included in base game</v>
      </c>
      <c r="V260" s="33" t="s">
        <v>3332</v>
      </c>
      <c r="Y260" s="62"/>
      <c r="Z260" s="3">
        <f>IF(AND(G260&lt;&gt;"LIBSETS_SETTYPE_BATTLEGROUND",G260&lt;&gt;"LIBSETS_SETTYPE_SPECIAL"),
IF(AND(Y260&lt;&gt;"",ISNUMBER(Y260),NOT(ISNA(Y260))),Y260,
   IF(AND(L260&lt;&gt;"",ISNUMBER(L260),L260&gt;0,NOT(ISNA(L260))),VLOOKUP(L260,'ESO dumped WayshrineInfo'!$K$3:$L$9996,2,FALSE),"")
),"")</f>
        <v>117</v>
      </c>
      <c r="AA260" t="str">
        <f>IF(AND(Z260&lt;&gt;"",ISNUMBER(Z260),NOT(ISNA(Z260))),VLOOKUP(Z260,'ESO zone constants'!$A$5:$D$10001,4,FALSE),"")</f>
        <v>Shadowfen</v>
      </c>
      <c r="AB260" s="33" t="s">
        <v>3332</v>
      </c>
      <c r="AC260" s="41"/>
      <c r="AD260" s="41"/>
      <c r="AE260" s="41"/>
      <c r="AF260" s="3">
        <f>IF(AND(G260&lt;&gt;"LIBSETS_SETTYPE_BATTLEGROUND",G260&lt;&gt;"LIBSETS_SETTYPE_SPECIAL"),
IF(AND(AE260&lt;&gt;"",ISNUMBER(AE260),NOT(ISNA(AE260))),AE260,
   IF(AND(M260&lt;&gt;"",ISNUMBER(M260),M260&gt;0,NOT(ISNA(M260))),VLOOKUP(M260,'ESO dumped WayshrineInfo'!$K$3:$L$9996,2,FALSE),"")
),"")</f>
        <v>117</v>
      </c>
      <c r="AG260" t="str">
        <f>IF(AND(AF260&lt;&gt;"",ISNUMBER(AF260),NOT(ISNA(AF260))),VLOOKUP(AF260,'ESO zone constants'!$A$5:$D$10001,4,FALSE),"")</f>
        <v>Shadowfen</v>
      </c>
      <c r="AH260" s="42"/>
      <c r="AI260" s="41"/>
      <c r="AJ260" s="41"/>
      <c r="AK260" s="3" t="str">
        <f>IF(AND(G260&lt;&gt;"LIBSETS_SETTYPE_BATTLEGROUND",G260&lt;&gt;"LIBSETS_SETTYPE_SPECIAL"),IF(AL260&lt;&gt;"",VLOOKUP(AL260,'ESO zone constants'!$D$5:$H$4955,5,FALSE),""),"")</f>
        <v/>
      </c>
      <c r="AN260" s="41"/>
      <c r="AO260" s="41"/>
      <c r="AP260" s="3" t="str">
        <f>IF(AND(G260&lt;&gt;"LIBSETS_SETTYPE_BATTLEGROUND",G260&lt;&gt;"LIBSETS_SETTYPE_SPECIAL"),IF(AQ260&lt;&gt;"",VLOOKUP(AQ260,'ESO zone constants'!$D$5:$H$4955,5,FALSE),""),"")</f>
        <v/>
      </c>
      <c r="AS260" s="41"/>
      <c r="AT260" s="41"/>
      <c r="AU260" s="3" t="str">
        <f>IF(AND(G260&lt;&gt;"LIBSETS_SETTYPE_BATTLEGROUND",G260&lt;&gt;"LIBSETS_SETTYPE_SPECIAL"),IF(AV260&lt;&gt;"",VLOOKUP(AV260,'ESO zone constants'!$D$5:$H$4955,5,FALSE),""),"")</f>
        <v/>
      </c>
      <c r="AX260" s="41"/>
      <c r="AY260" s="41"/>
      <c r="AZ260" s="79" t="s">
        <v>2658</v>
      </c>
      <c r="BA260" s="79"/>
      <c r="BB260" s="79"/>
      <c r="BC260" s="79"/>
      <c r="BD260" s="21" t="str">
        <f t="shared" ref="BD260:BD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E260" s="21" t="str">
        <f t="shared" ref="BE260:BE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F260" s="21" t="str">
        <f t="shared" si="29"/>
        <v>, setType=LIBSETS_SETTYPE_DUNGEON</v>
      </c>
      <c r="BG260" s="21" t="str">
        <f t="shared" ref="BG260:BG323" si="32">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H260" s="21" t="str">
        <f t="shared" ref="BH260:BH323" si="33">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60" x14ac:dyDescent="0.25">
      <c r="A261" s="12">
        <v>305</v>
      </c>
      <c r="B261" t="s">
        <v>1127</v>
      </c>
      <c r="C261" t="s">
        <v>1128</v>
      </c>
      <c r="D261" s="3">
        <f t="shared" si="28"/>
        <v>305</v>
      </c>
      <c r="G261" s="8" t="s">
        <v>1475</v>
      </c>
      <c r="I261" t="s">
        <v>91</v>
      </c>
      <c r="J261" t="s">
        <v>91</v>
      </c>
      <c r="K261">
        <v>196</v>
      </c>
      <c r="L261">
        <v>196</v>
      </c>
      <c r="M261">
        <v>196</v>
      </c>
      <c r="O261" s="62" t="s">
        <v>68</v>
      </c>
      <c r="Q261" s="3">
        <f>IF(AND(P261&lt;&gt;"",ISNUMBER(P261),NOT(ISNA(P261))),P261,IF(R261&lt;&gt;"",VLOOKUP(R261,'ESO zone constants'!$D$5:$H$10003,5,FALSE),""))</f>
        <v>22</v>
      </c>
      <c r="R261" t="str">
        <f>IF(AND(O261&lt;&gt;"",NOT(ISERROR(O261))),O261,
IF(AND(P261&lt;&gt;"",ISNUMBER(P261),P261&gt;0,NOT(ISNA(P261))),VLOOKUP(P261,'ESO zone constants'!$A$5:$D$10001,4,FALSE),
IF(AND(K261&lt;&gt;"",K261&gt;0,NOT(ISERROR(K261))),VLOOKUP(K261,'ESO dumped WayshrineInfo'!$K$3:$N$9996,4,FALSE),"")))</f>
        <v>Volenfell</v>
      </c>
      <c r="T261" s="19" t="str">
        <f>IF(AND(S261&lt;&gt;"",NOT(ISERROR(S261))),S261,IF(Q261&lt;&gt;"",IF(NOT(ISERROR(VLOOKUP(Q261,'ESO Dungeon constants'!$D$3:$H$9999,5,FALSE))),VLOOKUP(Q261,'ESO Dungeon constants'!$D$3:$I$9999,6,FALSE),VLOOKUP(Q261,'ESO zone constants'!$H$3:$K$9989,4,FALSE)),""))</f>
        <v>DLC_BASE_GAME</v>
      </c>
      <c r="U261" s="3" t="str">
        <f>IF(T261&lt;&gt;"",VLOOKUP(T261,'LibSets constants'!$B$4:$C$1012,2,FALSE),"")</f>
        <v>Included in base game</v>
      </c>
      <c r="V261" s="33" t="s">
        <v>3332</v>
      </c>
      <c r="Y261" s="62"/>
      <c r="Z261" s="3">
        <f>IF(AND(G261&lt;&gt;"LIBSETS_SETTYPE_BATTLEGROUND",G261&lt;&gt;"LIBSETS_SETTYPE_SPECIAL"),
IF(AND(Y261&lt;&gt;"",ISNUMBER(Y261),NOT(ISNA(Y261))),Y261,
   IF(AND(L261&lt;&gt;"",ISNUMBER(L261),L261&gt;0,NOT(ISNA(L261))),VLOOKUP(L261,'ESO dumped WayshrineInfo'!$K$3:$L$9996,2,FALSE),"")
),"")</f>
        <v>104</v>
      </c>
      <c r="AA261" t="str">
        <f>IF(AND(Z261&lt;&gt;"",ISNUMBER(Z261),NOT(ISNA(Z261))),VLOOKUP(Z261,'ESO zone constants'!$A$5:$D$10001,4,FALSE),"")</f>
        <v>Alik'r Desert</v>
      </c>
      <c r="AB261" s="33" t="s">
        <v>3332</v>
      </c>
      <c r="AC261" s="41"/>
      <c r="AD261" s="41"/>
      <c r="AE261" s="41"/>
      <c r="AF261" s="3">
        <f>IF(AND(G261&lt;&gt;"LIBSETS_SETTYPE_BATTLEGROUND",G261&lt;&gt;"LIBSETS_SETTYPE_SPECIAL"),
IF(AND(AE261&lt;&gt;"",ISNUMBER(AE261),NOT(ISNA(AE261))),AE261,
   IF(AND(M261&lt;&gt;"",ISNUMBER(M261),M261&gt;0,NOT(ISNA(M261))),VLOOKUP(M261,'ESO dumped WayshrineInfo'!$K$3:$L$9996,2,FALSE),"")
),"")</f>
        <v>104</v>
      </c>
      <c r="AG261" t="str">
        <f>IF(AND(AF261&lt;&gt;"",ISNUMBER(AF261),NOT(ISNA(AF261))),VLOOKUP(AF261,'ESO zone constants'!$A$5:$D$10001,4,FALSE),"")</f>
        <v>Alik'r Desert</v>
      </c>
      <c r="AH261" s="42"/>
      <c r="AI261" s="41"/>
      <c r="AJ261" s="41"/>
      <c r="AK261" s="3" t="str">
        <f>IF(AND(G261&lt;&gt;"LIBSETS_SETTYPE_BATTLEGROUND",G261&lt;&gt;"LIBSETS_SETTYPE_SPECIAL"),IF(AL261&lt;&gt;"",VLOOKUP(AL261,'ESO zone constants'!$D$5:$H$4955,5,FALSE),""),"")</f>
        <v/>
      </c>
      <c r="AN261" s="41"/>
      <c r="AO261" s="41"/>
      <c r="AP261" s="3" t="str">
        <f>IF(AND(G261&lt;&gt;"LIBSETS_SETTYPE_BATTLEGROUND",G261&lt;&gt;"LIBSETS_SETTYPE_SPECIAL"),IF(AQ261&lt;&gt;"",VLOOKUP(AQ261,'ESO zone constants'!$D$5:$H$4955,5,FALSE),""),"")</f>
        <v/>
      </c>
      <c r="AS261" s="41"/>
      <c r="AT261" s="41"/>
      <c r="AU261" s="3" t="str">
        <f>IF(AND(G261&lt;&gt;"LIBSETS_SETTYPE_BATTLEGROUND",G261&lt;&gt;"LIBSETS_SETTYPE_SPECIAL"),IF(AV261&lt;&gt;"",VLOOKUP(AV261,'ESO zone constants'!$D$5:$H$4955,5,FALSE),""),"")</f>
        <v/>
      </c>
      <c r="AX261" s="41"/>
      <c r="AY261" s="41"/>
      <c r="AZ261" s="79" t="s">
        <v>2658</v>
      </c>
      <c r="BA261" s="79"/>
      <c r="BB261" s="79"/>
      <c r="BC261" s="79"/>
      <c r="BD261" s="21" t="str">
        <f t="shared" si="30"/>
        <v>[305] = {wayshrines={196,196,196,}, dlcId=DLC_BASE_GAME</v>
      </c>
      <c r="BE261" s="21" t="str">
        <f t="shared" si="31"/>
        <v>, zoneIds={22,104,104}, veteran=false</v>
      </c>
      <c r="BF261" s="21" t="str">
        <f t="shared" si="29"/>
        <v>, setType=LIBSETS_SETTYPE_DUNGEON</v>
      </c>
      <c r="BG261" s="21" t="str">
        <f t="shared" si="32"/>
        <v>, dropMechanic={LIBSETS_DROP_MECHANIC_GROUP_DUNGEON_BOSS,LIBSETS_DROP_MECHANIC_GROUP_DUNGEON_BOSS}</v>
      </c>
      <c r="BH261" s="21" t="str">
        <f t="shared" si="33"/>
        <v>}, --Treasure Hunter / Schatzjäger   [Volenfell, Alik'r Desert, Alik'r Desert]</v>
      </c>
    </row>
    <row r="262" spans="1:60" x14ac:dyDescent="0.25">
      <c r="A262" s="12">
        <v>307</v>
      </c>
      <c r="B262" t="s">
        <v>1129</v>
      </c>
      <c r="C262" t="s">
        <v>1130</v>
      </c>
      <c r="D262" s="3">
        <f t="shared" si="28"/>
        <v>307</v>
      </c>
      <c r="G262" s="8" t="s">
        <v>1475</v>
      </c>
      <c r="I262" t="s">
        <v>91</v>
      </c>
      <c r="J262" t="s">
        <v>91</v>
      </c>
      <c r="K262">
        <v>195</v>
      </c>
      <c r="L262">
        <v>195</v>
      </c>
      <c r="M262">
        <v>195</v>
      </c>
      <c r="O262" s="62" t="s">
        <v>48</v>
      </c>
      <c r="Q262" s="3">
        <f>IF(AND(P262&lt;&gt;"",ISNUMBER(P262),NOT(ISNA(P262))),P262,IF(R262&lt;&gt;"",VLOOKUP(R262,'ESO zone constants'!$D$5:$H$10003,5,FALSE),""))</f>
        <v>449</v>
      </c>
      <c r="R262" t="str">
        <f>IF(AND(O262&lt;&gt;"",NOT(ISERROR(O262))),O262,
IF(AND(P262&lt;&gt;"",ISNUMBER(P262),P262&gt;0,NOT(ISNA(P262))),VLOOKUP(P262,'ESO zone constants'!$A$5:$D$10001,4,FALSE),
IF(AND(K262&lt;&gt;"",K262&gt;0,NOT(ISERROR(K262))),VLOOKUP(K262,'ESO dumped WayshrineInfo'!$K$3:$N$9996,4,FALSE),"")))</f>
        <v>Direfrost Keep</v>
      </c>
      <c r="T262" s="19" t="str">
        <f>IF(AND(S262&lt;&gt;"",NOT(ISERROR(S262))),S262,IF(Q262&lt;&gt;"",IF(NOT(ISERROR(VLOOKUP(Q262,'ESO Dungeon constants'!$D$3:$H$9999,5,FALSE))),VLOOKUP(Q262,'ESO Dungeon constants'!$D$3:$I$9999,6,FALSE),VLOOKUP(Q262,'ESO zone constants'!$H$3:$K$9989,4,FALSE)),""))</f>
        <v>DLC_BASE_GAME</v>
      </c>
      <c r="U262" s="3" t="str">
        <f>IF(T262&lt;&gt;"",VLOOKUP(T262,'LibSets constants'!$B$4:$C$1012,2,FALSE),"")</f>
        <v>Included in base game</v>
      </c>
      <c r="V262" s="33" t="s">
        <v>3332</v>
      </c>
      <c r="Y262" s="62"/>
      <c r="Z262" s="3">
        <f>IF(AND(G262&lt;&gt;"LIBSETS_SETTYPE_BATTLEGROUND",G262&lt;&gt;"LIBSETS_SETTYPE_SPECIAL"),
IF(AND(Y262&lt;&gt;"",ISNUMBER(Y262),NOT(ISNA(Y262))),Y262,
   IF(AND(L262&lt;&gt;"",ISNUMBER(L262),L262&gt;0,NOT(ISNA(L262))),VLOOKUP(L262,'ESO dumped WayshrineInfo'!$K$3:$L$9996,2,FALSE),"")
),"")</f>
        <v>101</v>
      </c>
      <c r="AA262" t="str">
        <f>IF(AND(Z262&lt;&gt;"",ISNUMBER(Z262),NOT(ISNA(Z262))),VLOOKUP(Z262,'ESO zone constants'!$A$5:$D$10001,4,FALSE),"")</f>
        <v>Eastmarch</v>
      </c>
      <c r="AB262" s="33" t="s">
        <v>3332</v>
      </c>
      <c r="AC262" s="41"/>
      <c r="AD262" s="41"/>
      <c r="AE262" s="41"/>
      <c r="AF262" s="3">
        <f>IF(AND(G262&lt;&gt;"LIBSETS_SETTYPE_BATTLEGROUND",G262&lt;&gt;"LIBSETS_SETTYPE_SPECIAL"),
IF(AND(AE262&lt;&gt;"",ISNUMBER(AE262),NOT(ISNA(AE262))),AE262,
   IF(AND(M262&lt;&gt;"",ISNUMBER(M262),M262&gt;0,NOT(ISNA(M262))),VLOOKUP(M262,'ESO dumped WayshrineInfo'!$K$3:$L$9996,2,FALSE),"")
),"")</f>
        <v>101</v>
      </c>
      <c r="AG262" t="str">
        <f>IF(AND(AF262&lt;&gt;"",ISNUMBER(AF262),NOT(ISNA(AF262))),VLOOKUP(AF262,'ESO zone constants'!$A$5:$D$10001,4,FALSE),"")</f>
        <v>Eastmarch</v>
      </c>
      <c r="AH262" s="42"/>
      <c r="AI262" s="41"/>
      <c r="AJ262" s="41"/>
      <c r="AK262" s="3" t="str">
        <f>IF(AND(G262&lt;&gt;"LIBSETS_SETTYPE_BATTLEGROUND",G262&lt;&gt;"LIBSETS_SETTYPE_SPECIAL"),IF(AL262&lt;&gt;"",VLOOKUP(AL262,'ESO zone constants'!$D$5:$H$4955,5,FALSE),""),"")</f>
        <v/>
      </c>
      <c r="AN262" s="41"/>
      <c r="AO262" s="41"/>
      <c r="AP262" s="3" t="str">
        <f>IF(AND(G262&lt;&gt;"LIBSETS_SETTYPE_BATTLEGROUND",G262&lt;&gt;"LIBSETS_SETTYPE_SPECIAL"),IF(AQ262&lt;&gt;"",VLOOKUP(AQ262,'ESO zone constants'!$D$5:$H$4955,5,FALSE),""),"")</f>
        <v/>
      </c>
      <c r="AS262" s="41"/>
      <c r="AT262" s="41"/>
      <c r="AU262" s="3" t="str">
        <f>IF(AND(G262&lt;&gt;"LIBSETS_SETTYPE_BATTLEGROUND",G262&lt;&gt;"LIBSETS_SETTYPE_SPECIAL"),IF(AV262&lt;&gt;"",VLOOKUP(AV262,'ESO zone constants'!$D$5:$H$4955,5,FALSE),""),"")</f>
        <v/>
      </c>
      <c r="AX262" s="41"/>
      <c r="AY262" s="41"/>
      <c r="AZ262" s="79" t="s">
        <v>2659</v>
      </c>
      <c r="BA262" s="79"/>
      <c r="BB262" s="79"/>
      <c r="BC262" s="79"/>
      <c r="BD262" s="21" t="str">
        <f t="shared" si="30"/>
        <v>[307] = {wayshrines={195,195,195,}, dlcId=DLC_BASE_GAME</v>
      </c>
      <c r="BE262" s="21" t="str">
        <f t="shared" si="31"/>
        <v>, zoneIds={449,101,101}, veteran=false</v>
      </c>
      <c r="BF262" s="21" t="str">
        <f t="shared" si="29"/>
        <v>, setType=LIBSETS_SETTYPE_DUNGEON</v>
      </c>
      <c r="BG262" s="21" t="str">
        <f t="shared" si="32"/>
        <v>, isProcSetAllowedInPvP=1, dropMechanic={LIBSETS_DROP_MECHANIC_GROUP_DUNGEON_BOSS,LIBSETS_DROP_MECHANIC_GROUP_DUNGEON_BOSS}</v>
      </c>
      <c r="BH262" s="21" t="str">
        <f t="shared" si="33"/>
        <v>}, --Draugr Hulk / Schwerfälliger Draugr   [Direfrost Keep, Eastmarch, Eastmarch]</v>
      </c>
    </row>
    <row r="263" spans="1:60" x14ac:dyDescent="0.25">
      <c r="A263" s="12">
        <v>308</v>
      </c>
      <c r="B263" t="s">
        <v>1131</v>
      </c>
      <c r="C263" t="s">
        <v>2606</v>
      </c>
      <c r="D263" s="3">
        <f t="shared" si="28"/>
        <v>308</v>
      </c>
      <c r="E263" s="40"/>
      <c r="G263" s="8" t="s">
        <v>1475</v>
      </c>
      <c r="I263" t="s">
        <v>91</v>
      </c>
      <c r="J263" t="s">
        <v>91</v>
      </c>
      <c r="K263">
        <v>186</v>
      </c>
      <c r="L263">
        <v>186</v>
      </c>
      <c r="M263">
        <v>186</v>
      </c>
      <c r="O263" s="62" t="s">
        <v>57</v>
      </c>
      <c r="Q263" s="3">
        <f>IF(AND(P263&lt;&gt;"",ISNUMBER(P263),NOT(ISNA(P263))),P263,IF(R263&lt;&gt;"",VLOOKUP(R263,'ESO zone constants'!$D$5:$H$10003,5,FALSE),""))</f>
        <v>38</v>
      </c>
      <c r="R263" t="str">
        <f>IF(AND(O263&lt;&gt;"",NOT(ISERROR(O263))),O263,
IF(AND(P263&lt;&gt;"",ISNUMBER(P263),P263&gt;0,NOT(ISNA(P263))),VLOOKUP(P263,'ESO zone constants'!$A$5:$D$10001,4,FALSE),
IF(AND(K263&lt;&gt;"",K263&gt;0,NOT(ISERROR(K263))),VLOOKUP(K263,'ESO dumped WayshrineInfo'!$K$3:$N$9996,4,FALSE),"")))</f>
        <v>Blackheart Haven</v>
      </c>
      <c r="T263" s="19" t="str">
        <f>IF(AND(S263&lt;&gt;"",NOT(ISERROR(S263))),S263,IF(Q263&lt;&gt;"",IF(NOT(ISERROR(VLOOKUP(Q263,'ESO Dungeon constants'!$D$3:$H$9999,5,FALSE))),VLOOKUP(Q263,'ESO Dungeon constants'!$D$3:$I$9999,6,FALSE),VLOOKUP(Q263,'ESO zone constants'!$H$3:$K$9989,4,FALSE)),""))</f>
        <v>DLC_BASE_GAME</v>
      </c>
      <c r="U263" s="3" t="str">
        <f>IF(T263&lt;&gt;"",VLOOKUP(T263,'LibSets constants'!$B$4:$C$1012,2,FALSE),"")</f>
        <v>Included in base game</v>
      </c>
      <c r="V263" s="33" t="s">
        <v>3332</v>
      </c>
      <c r="Y263" s="62"/>
      <c r="Z263" s="3">
        <f>IF(AND(G263&lt;&gt;"LIBSETS_SETTYPE_BATTLEGROUND",G263&lt;&gt;"LIBSETS_SETTYPE_SPECIAL"),
IF(AND(Y263&lt;&gt;"",ISNUMBER(Y263),NOT(ISNA(Y263))),Y263,
   IF(AND(L263&lt;&gt;"",ISNUMBER(L263),L263&gt;0,NOT(ISNA(L263))),VLOOKUP(L263,'ESO dumped WayshrineInfo'!$K$3:$L$9996,2,FALSE),"")
),"")</f>
        <v>92</v>
      </c>
      <c r="AA263" t="str">
        <f>IF(AND(Z263&lt;&gt;"",ISNUMBER(Z263),NOT(ISNA(Z263))),VLOOKUP(Z263,'ESO zone constants'!$A$5:$D$10001,4,FALSE),"")</f>
        <v>Bangkorai</v>
      </c>
      <c r="AB263" s="33" t="s">
        <v>3332</v>
      </c>
      <c r="AC263" s="41"/>
      <c r="AD263" s="41"/>
      <c r="AE263" s="41"/>
      <c r="AF263" s="3">
        <f>IF(AND(G263&lt;&gt;"LIBSETS_SETTYPE_BATTLEGROUND",G263&lt;&gt;"LIBSETS_SETTYPE_SPECIAL"),
IF(AND(AE263&lt;&gt;"",ISNUMBER(AE263),NOT(ISNA(AE263))),AE263,
   IF(AND(M263&lt;&gt;"",ISNUMBER(M263),M263&gt;0,NOT(ISNA(M263))),VLOOKUP(M263,'ESO dumped WayshrineInfo'!$K$3:$L$9996,2,FALSE),"")
),"")</f>
        <v>92</v>
      </c>
      <c r="AG263" t="str">
        <f>IF(AND(AF263&lt;&gt;"",ISNUMBER(AF263),NOT(ISNA(AF263))),VLOOKUP(AF263,'ESO zone constants'!$A$5:$D$10001,4,FALSE),"")</f>
        <v>Bangkorai</v>
      </c>
      <c r="AH263" s="42"/>
      <c r="AI263" s="41"/>
      <c r="AJ263" s="41"/>
      <c r="AK263" s="3" t="str">
        <f>IF(AND(G263&lt;&gt;"LIBSETS_SETTYPE_BATTLEGROUND",G263&lt;&gt;"LIBSETS_SETTYPE_SPECIAL"),IF(AL263&lt;&gt;"",VLOOKUP(AL263,'ESO zone constants'!$D$5:$H$4955,5,FALSE),""),"")</f>
        <v/>
      </c>
      <c r="AN263" s="41"/>
      <c r="AO263" s="41"/>
      <c r="AP263" s="3" t="str">
        <f>IF(AND(G263&lt;&gt;"LIBSETS_SETTYPE_BATTLEGROUND",G263&lt;&gt;"LIBSETS_SETTYPE_SPECIAL"),IF(AQ263&lt;&gt;"",VLOOKUP(AQ263,'ESO zone constants'!$D$5:$H$4955,5,FALSE),""),"")</f>
        <v/>
      </c>
      <c r="AS263" s="41"/>
      <c r="AT263" s="41"/>
      <c r="AU263" s="3" t="str">
        <f>IF(AND(G263&lt;&gt;"LIBSETS_SETTYPE_BATTLEGROUND",G263&lt;&gt;"LIBSETS_SETTYPE_SPECIAL"),IF(AV263&lt;&gt;"",VLOOKUP(AV263,'ESO zone constants'!$D$5:$H$4955,5,FALSE),""),"")</f>
        <v/>
      </c>
      <c r="AX263" s="41"/>
      <c r="AY263" s="41"/>
      <c r="AZ263" s="79" t="s">
        <v>2658</v>
      </c>
      <c r="BA263" s="79"/>
      <c r="BB263" s="79"/>
      <c r="BC263" s="79"/>
      <c r="BD263" s="21" t="str">
        <f t="shared" si="30"/>
        <v>[308] = {wayshrines={186,186,186,}, dlcId=DLC_BASE_GAME</v>
      </c>
      <c r="BE263" s="21" t="str">
        <f t="shared" si="31"/>
        <v>, zoneIds={38,92,92}, veteran=false</v>
      </c>
      <c r="BF263" s="21" t="str">
        <f t="shared" si="29"/>
        <v>, setType=LIBSETS_SETTYPE_DUNGEON</v>
      </c>
      <c r="BG263" s="21" t="str">
        <f t="shared" si="32"/>
        <v>, dropMechanic={LIBSETS_DROP_MECHANIC_GROUP_DUNGEON_BOSS,LIBSETS_DROP_MECHANIC_GROUP_DUNGEON_BOSS}</v>
      </c>
      <c r="BH263" s="21" t="str">
        <f t="shared" si="33"/>
        <v>}, --Bone Pirate\'s Tatters / Lumpen des Knochenpiraten   [Blackheart Haven, Bangkorai, Bangkorai]</v>
      </c>
    </row>
    <row r="264" spans="1:60" x14ac:dyDescent="0.25">
      <c r="A264" s="12">
        <v>309</v>
      </c>
      <c r="B264" t="s">
        <v>1132</v>
      </c>
      <c r="C264" t="s">
        <v>2607</v>
      </c>
      <c r="D264" s="3">
        <f t="shared" si="28"/>
        <v>309</v>
      </c>
      <c r="E264" s="40"/>
      <c r="G264" s="8" t="s">
        <v>1475</v>
      </c>
      <c r="I264" t="s">
        <v>91</v>
      </c>
      <c r="J264" t="s">
        <v>91</v>
      </c>
      <c r="K264">
        <v>186</v>
      </c>
      <c r="L264">
        <v>186</v>
      </c>
      <c r="M264">
        <v>186</v>
      </c>
      <c r="O264" s="62" t="s">
        <v>57</v>
      </c>
      <c r="Q264" s="3">
        <f>IF(AND(P264&lt;&gt;"",ISNUMBER(P264),NOT(ISNA(P264))),P264,IF(R264&lt;&gt;"",VLOOKUP(R264,'ESO zone constants'!$D$5:$H$10003,5,FALSE),""))</f>
        <v>38</v>
      </c>
      <c r="R264" t="str">
        <f>IF(AND(O264&lt;&gt;"",NOT(ISERROR(O264))),O264,
IF(AND(P264&lt;&gt;"",ISNUMBER(P264),P264&gt;0,NOT(ISNA(P264))),VLOOKUP(P264,'ESO zone constants'!$A$5:$D$10001,4,FALSE),
IF(AND(K264&lt;&gt;"",K264&gt;0,NOT(ISERROR(K264))),VLOOKUP(K264,'ESO dumped WayshrineInfo'!$K$3:$N$9996,4,FALSE),"")))</f>
        <v>Blackheart Haven</v>
      </c>
      <c r="T264" s="19" t="str">
        <f>IF(AND(S264&lt;&gt;"",NOT(ISERROR(S264))),S264,IF(Q264&lt;&gt;"",IF(NOT(ISERROR(VLOOKUP(Q264,'ESO Dungeon constants'!$D$3:$H$9999,5,FALSE))),VLOOKUP(Q264,'ESO Dungeon constants'!$D$3:$I$9999,6,FALSE),VLOOKUP(Q264,'ESO zone constants'!$H$3:$K$9989,4,FALSE)),""))</f>
        <v>DLC_BASE_GAME</v>
      </c>
      <c r="U264" s="3" t="str">
        <f>IF(T264&lt;&gt;"",VLOOKUP(T264,'LibSets constants'!$B$4:$C$1012,2,FALSE),"")</f>
        <v>Included in base game</v>
      </c>
      <c r="V264" s="33" t="s">
        <v>3332</v>
      </c>
      <c r="Y264" s="62"/>
      <c r="Z264" s="3">
        <f>IF(AND(G264&lt;&gt;"LIBSETS_SETTYPE_BATTLEGROUND",G264&lt;&gt;"LIBSETS_SETTYPE_SPECIAL"),
IF(AND(Y264&lt;&gt;"",ISNUMBER(Y264),NOT(ISNA(Y264))),Y264,
   IF(AND(L264&lt;&gt;"",ISNUMBER(L264),L264&gt;0,NOT(ISNA(L264))),VLOOKUP(L264,'ESO dumped WayshrineInfo'!$K$3:$L$9996,2,FALSE),"")
),"")</f>
        <v>92</v>
      </c>
      <c r="AA264" t="str">
        <f>IF(AND(Z264&lt;&gt;"",ISNUMBER(Z264),NOT(ISNA(Z264))),VLOOKUP(Z264,'ESO zone constants'!$A$5:$D$10001,4,FALSE),"")</f>
        <v>Bangkorai</v>
      </c>
      <c r="AB264" s="33" t="s">
        <v>3332</v>
      </c>
      <c r="AC264" s="41"/>
      <c r="AD264" s="41"/>
      <c r="AE264" s="41"/>
      <c r="AF264" s="3">
        <f>IF(AND(G264&lt;&gt;"LIBSETS_SETTYPE_BATTLEGROUND",G264&lt;&gt;"LIBSETS_SETTYPE_SPECIAL"),
IF(AND(AE264&lt;&gt;"",ISNUMBER(AE264),NOT(ISNA(AE264))),AE264,
   IF(AND(M264&lt;&gt;"",ISNUMBER(M264),M264&gt;0,NOT(ISNA(M264))),VLOOKUP(M264,'ESO dumped WayshrineInfo'!$K$3:$L$9996,2,FALSE),"")
),"")</f>
        <v>92</v>
      </c>
      <c r="AG264" t="str">
        <f>IF(AND(AF264&lt;&gt;"",ISNUMBER(AF264),NOT(ISNA(AF264))),VLOOKUP(AF264,'ESO zone constants'!$A$5:$D$10001,4,FALSE),"")</f>
        <v>Bangkorai</v>
      </c>
      <c r="AH264" s="42"/>
      <c r="AI264" s="41"/>
      <c r="AJ264" s="41"/>
      <c r="AK264" s="3" t="str">
        <f>IF(AND(G264&lt;&gt;"LIBSETS_SETTYPE_BATTLEGROUND",G264&lt;&gt;"LIBSETS_SETTYPE_SPECIAL"),IF(AL264&lt;&gt;"",VLOOKUP(AL264,'ESO zone constants'!$D$5:$H$4955,5,FALSE),""),"")</f>
        <v/>
      </c>
      <c r="AN264" s="41"/>
      <c r="AO264" s="41"/>
      <c r="AP264" s="3" t="str">
        <f>IF(AND(G264&lt;&gt;"LIBSETS_SETTYPE_BATTLEGROUND",G264&lt;&gt;"LIBSETS_SETTYPE_SPECIAL"),IF(AQ264&lt;&gt;"",VLOOKUP(AQ264,'ESO zone constants'!$D$5:$H$4955,5,FALSE),""),"")</f>
        <v/>
      </c>
      <c r="AS264" s="41"/>
      <c r="AT264" s="41"/>
      <c r="AU264" s="3" t="str">
        <f>IF(AND(G264&lt;&gt;"LIBSETS_SETTYPE_BATTLEGROUND",G264&lt;&gt;"LIBSETS_SETTYPE_SPECIAL"),IF(AV264&lt;&gt;"",VLOOKUP(AV264,'ESO zone constants'!$D$5:$H$4955,5,FALSE),""),"")</f>
        <v/>
      </c>
      <c r="AX264" s="41"/>
      <c r="AY264" s="41"/>
      <c r="AZ264" s="79" t="s">
        <v>2658</v>
      </c>
      <c r="BA264" s="79"/>
      <c r="BB264" s="79"/>
      <c r="BC264" s="79"/>
      <c r="BD264" s="21" t="str">
        <f t="shared" si="30"/>
        <v>[309] = {wayshrines={186,186,186,}, dlcId=DLC_BASE_GAME</v>
      </c>
      <c r="BE264" s="21" t="str">
        <f t="shared" si="31"/>
        <v>, zoneIds={38,92,92}, veteran=false</v>
      </c>
      <c r="BF264" s="21" t="str">
        <f t="shared" si="29"/>
        <v>, setType=LIBSETS_SETTYPE_DUNGEON</v>
      </c>
      <c r="BG264" s="21" t="str">
        <f t="shared" si="32"/>
        <v>, dropMechanic={LIBSETS_DROP_MECHANIC_GROUP_DUNGEON_BOSS,LIBSETS_DROP_MECHANIC_GROUP_DUNGEON_BOSS}</v>
      </c>
      <c r="BH264" s="21" t="str">
        <f t="shared" si="33"/>
        <v>}, --Knight-errant\'s Mail / Platten des Wanderritters   [Blackheart Haven, Bangkorai, Bangkorai]</v>
      </c>
    </row>
    <row r="265" spans="1:60" x14ac:dyDescent="0.25">
      <c r="A265" s="12">
        <v>310</v>
      </c>
      <c r="B265" t="s">
        <v>1133</v>
      </c>
      <c r="C265" t="s">
        <v>1134</v>
      </c>
      <c r="D265" s="3">
        <f t="shared" si="28"/>
        <v>310</v>
      </c>
      <c r="E265" s="40"/>
      <c r="G265" s="8" t="s">
        <v>1475</v>
      </c>
      <c r="I265" t="s">
        <v>91</v>
      </c>
      <c r="J265" t="s">
        <v>91</v>
      </c>
      <c r="K265">
        <v>187</v>
      </c>
      <c r="L265">
        <v>187</v>
      </c>
      <c r="M265">
        <v>187</v>
      </c>
      <c r="O265" s="62" t="s">
        <v>70</v>
      </c>
      <c r="Q265" s="3">
        <f>IF(AND(P265&lt;&gt;"",ISNUMBER(P265),NOT(ISNA(P265))),P265,IF(R265&lt;&gt;"",VLOOKUP(R265,'ESO zone constants'!$D$5:$H$10003,5,FALSE),""))</f>
        <v>64</v>
      </c>
      <c r="R265" t="str">
        <f>IF(AND(O265&lt;&gt;"",NOT(ISERROR(O265))),O265,
IF(AND(P265&lt;&gt;"",ISNUMBER(P265),P265&gt;0,NOT(ISNA(P265))),VLOOKUP(P265,'ESO zone constants'!$A$5:$D$10001,4,FALSE),
IF(AND(K265&lt;&gt;"",K265&gt;0,NOT(ISERROR(K265))),VLOOKUP(K265,'ESO dumped WayshrineInfo'!$K$3:$N$9996,4,FALSE),"")))</f>
        <v>Blessed Crucible</v>
      </c>
      <c r="T265" s="19" t="str">
        <f>IF(AND(S265&lt;&gt;"",NOT(ISERROR(S265))),S265,IF(Q265&lt;&gt;"",IF(NOT(ISERROR(VLOOKUP(Q265,'ESO Dungeon constants'!$D$3:$H$9999,5,FALSE))),VLOOKUP(Q265,'ESO Dungeon constants'!$D$3:$I$9999,6,FALSE),VLOOKUP(Q265,'ESO zone constants'!$H$3:$K$9989,4,FALSE)),""))</f>
        <v>DLC_BASE_GAME</v>
      </c>
      <c r="U265" s="3" t="str">
        <f>IF(T265&lt;&gt;"",VLOOKUP(T265,'LibSets constants'!$B$4:$C$1012,2,FALSE),"")</f>
        <v>Included in base game</v>
      </c>
      <c r="V265" s="33" t="s">
        <v>3332</v>
      </c>
      <c r="Y265" s="62"/>
      <c r="Z265" s="3">
        <f>IF(AND(G265&lt;&gt;"LIBSETS_SETTYPE_BATTLEGROUND",G265&lt;&gt;"LIBSETS_SETTYPE_SPECIAL"),
IF(AND(Y265&lt;&gt;"",ISNUMBER(Y265),NOT(ISNA(Y265))),Y265,
   IF(AND(L265&lt;&gt;"",ISNUMBER(L265),L265&gt;0,NOT(ISNA(L265))),VLOOKUP(L265,'ESO dumped WayshrineInfo'!$K$3:$L$9996,2,FALSE),"")
),"")</f>
        <v>103</v>
      </c>
      <c r="AA265" t="str">
        <f>IF(AND(Z265&lt;&gt;"",ISNUMBER(Z265),NOT(ISNA(Z265))),VLOOKUP(Z265,'ESO zone constants'!$A$5:$D$10001,4,FALSE),"")</f>
        <v>The Rift</v>
      </c>
      <c r="AB265" s="33" t="s">
        <v>3332</v>
      </c>
      <c r="AC265" s="41"/>
      <c r="AD265" s="41"/>
      <c r="AE265" s="41"/>
      <c r="AF265" s="3">
        <f>IF(AND(G265&lt;&gt;"LIBSETS_SETTYPE_BATTLEGROUND",G265&lt;&gt;"LIBSETS_SETTYPE_SPECIAL"),
IF(AND(AE265&lt;&gt;"",ISNUMBER(AE265),NOT(ISNA(AE265))),AE265,
   IF(AND(M265&lt;&gt;"",ISNUMBER(M265),M265&gt;0,NOT(ISNA(M265))),VLOOKUP(M265,'ESO dumped WayshrineInfo'!$K$3:$L$9996,2,FALSE),"")
),"")</f>
        <v>103</v>
      </c>
      <c r="AG265" t="str">
        <f>IF(AND(AF265&lt;&gt;"",ISNUMBER(AF265),NOT(ISNA(AF265))),VLOOKUP(AF265,'ESO zone constants'!$A$5:$D$10001,4,FALSE),"")</f>
        <v>The Rift</v>
      </c>
      <c r="AH265" s="42"/>
      <c r="AI265" s="41"/>
      <c r="AJ265" s="41"/>
      <c r="AK265" s="3" t="str">
        <f>IF(AND(G265&lt;&gt;"LIBSETS_SETTYPE_BATTLEGROUND",G265&lt;&gt;"LIBSETS_SETTYPE_SPECIAL"),IF(AL265&lt;&gt;"",VLOOKUP(AL265,'ESO zone constants'!$D$5:$H$4955,5,FALSE),""),"")</f>
        <v/>
      </c>
      <c r="AN265" s="41"/>
      <c r="AO265" s="41"/>
      <c r="AP265" s="3" t="str">
        <f>IF(AND(G265&lt;&gt;"LIBSETS_SETTYPE_BATTLEGROUND",G265&lt;&gt;"LIBSETS_SETTYPE_SPECIAL"),IF(AQ265&lt;&gt;"",VLOOKUP(AQ265,'ESO zone constants'!$D$5:$H$4955,5,FALSE),""),"")</f>
        <v/>
      </c>
      <c r="AS265" s="41"/>
      <c r="AT265" s="41"/>
      <c r="AU265" s="3" t="str">
        <f>IF(AND(G265&lt;&gt;"LIBSETS_SETTYPE_BATTLEGROUND",G265&lt;&gt;"LIBSETS_SETTYPE_SPECIAL"),IF(AV265&lt;&gt;"",VLOOKUP(AV265,'ESO zone constants'!$D$5:$H$4955,5,FALSE),""),"")</f>
        <v/>
      </c>
      <c r="AX265" s="41"/>
      <c r="AY265" s="41"/>
      <c r="AZ265" s="79" t="s">
        <v>2659</v>
      </c>
      <c r="BA265" s="79"/>
      <c r="BB265" s="79"/>
      <c r="BC265" s="79"/>
      <c r="BD265" s="21" t="str">
        <f t="shared" si="30"/>
        <v>[310] = {wayshrines={187,187,187,}, dlcId=DLC_BASE_GAME</v>
      </c>
      <c r="BE265" s="21" t="str">
        <f t="shared" si="31"/>
        <v>, zoneIds={64,103,103}, veteran=false</v>
      </c>
      <c r="BF265" s="21" t="str">
        <f t="shared" si="29"/>
        <v>, setType=LIBSETS_SETTYPE_DUNGEON</v>
      </c>
      <c r="BG265" s="21" t="str">
        <f t="shared" si="32"/>
        <v>, isProcSetAllowedInPvP=1, dropMechanic={LIBSETS_DROP_MECHANIC_GROUP_DUNGEON_BOSS,LIBSETS_DROP_MECHANIC_GROUP_DUNGEON_BOSS}</v>
      </c>
      <c r="BH265" s="21" t="str">
        <f t="shared" si="33"/>
        <v>}, --Sword Dancer / Schwerttänzer   [Blessed Crucible, The Rift, The Rift]</v>
      </c>
    </row>
    <row r="266" spans="1:60" x14ac:dyDescent="0.25">
      <c r="A266" s="12">
        <v>311</v>
      </c>
      <c r="B266" t="s">
        <v>1135</v>
      </c>
      <c r="C266" t="s">
        <v>1136</v>
      </c>
      <c r="D266" s="3">
        <f t="shared" si="28"/>
        <v>311</v>
      </c>
      <c r="G266" s="8" t="s">
        <v>1475</v>
      </c>
      <c r="I266" t="s">
        <v>91</v>
      </c>
      <c r="J266" t="s">
        <v>91</v>
      </c>
      <c r="K266">
        <v>184</v>
      </c>
      <c r="L266">
        <v>184</v>
      </c>
      <c r="M266">
        <v>184</v>
      </c>
      <c r="O266" s="62" t="s">
        <v>47</v>
      </c>
      <c r="Q266" s="3">
        <f>IF(AND(P266&lt;&gt;"",ISNUMBER(P266),NOT(ISNA(P266))),P266,IF(R266&lt;&gt;"",VLOOKUP(R266,'ESO zone constants'!$D$5:$H$10003,5,FALSE),""))</f>
        <v>11</v>
      </c>
      <c r="R266" t="str">
        <f>IF(AND(O266&lt;&gt;"",NOT(ISERROR(O266))),O266,
IF(AND(P266&lt;&gt;"",ISNUMBER(P266),P266&gt;0,NOT(ISNA(P266))),VLOOKUP(P266,'ESO zone constants'!$A$5:$D$10001,4,FALSE),
IF(AND(K266&lt;&gt;"",K266&gt;0,NOT(ISERROR(K266))),VLOOKUP(K266,'ESO dumped WayshrineInfo'!$K$3:$N$9996,4,FALSE),"")))</f>
        <v>Vaults of Madness</v>
      </c>
      <c r="T266" s="19" t="str">
        <f>IF(AND(S266&lt;&gt;"",NOT(ISERROR(S266))),S266,IF(Q266&lt;&gt;"",IF(NOT(ISERROR(VLOOKUP(Q266,'ESO Dungeon constants'!$D$3:$H$9999,5,FALSE))),VLOOKUP(Q266,'ESO Dungeon constants'!$D$3:$I$9999,6,FALSE),VLOOKUP(Q266,'ESO zone constants'!$H$3:$K$9989,4,FALSE)),""))</f>
        <v>DLC_BASE_GAME</v>
      </c>
      <c r="U266" s="3" t="str">
        <f>IF(T266&lt;&gt;"",VLOOKUP(T266,'LibSets constants'!$B$4:$C$1012,2,FALSE),"")</f>
        <v>Included in base game</v>
      </c>
      <c r="V266" s="33" t="s">
        <v>3332</v>
      </c>
      <c r="Y266" s="62"/>
      <c r="Z266" s="3">
        <f>IF(AND(G266&lt;&gt;"LIBSETS_SETTYPE_BATTLEGROUND",G266&lt;&gt;"LIBSETS_SETTYPE_SPECIAL"),
IF(AND(Y266&lt;&gt;"",ISNUMBER(Y266),NOT(ISNA(Y266))),Y266,
   IF(AND(L266&lt;&gt;"",ISNUMBER(L266),L266&gt;0,NOT(ISNA(L266))),VLOOKUP(L266,'ESO dumped WayshrineInfo'!$K$3:$L$9996,2,FALSE),"")
),"")</f>
        <v>347</v>
      </c>
      <c r="AA266" t="str">
        <f>IF(AND(Z266&lt;&gt;"",ISNUMBER(Z266),NOT(ISNA(Z266))),VLOOKUP(Z266,'ESO zone constants'!$A$5:$D$10001,4,FALSE),"")</f>
        <v>Coldharbour</v>
      </c>
      <c r="AB266" s="33" t="s">
        <v>3332</v>
      </c>
      <c r="AC266" s="41"/>
      <c r="AD266" s="41"/>
      <c r="AE266" s="41"/>
      <c r="AF266" s="3">
        <f>IF(AND(G266&lt;&gt;"LIBSETS_SETTYPE_BATTLEGROUND",G266&lt;&gt;"LIBSETS_SETTYPE_SPECIAL"),
IF(AND(AE266&lt;&gt;"",ISNUMBER(AE266),NOT(ISNA(AE266))),AE266,
   IF(AND(M266&lt;&gt;"",ISNUMBER(M266),M266&gt;0,NOT(ISNA(M266))),VLOOKUP(M266,'ESO dumped WayshrineInfo'!$K$3:$L$9996,2,FALSE),"")
),"")</f>
        <v>347</v>
      </c>
      <c r="AG266" t="str">
        <f>IF(AND(AF266&lt;&gt;"",ISNUMBER(AF266),NOT(ISNA(AF266))),VLOOKUP(AF266,'ESO zone constants'!$A$5:$D$10001,4,FALSE),"")</f>
        <v>Coldharbour</v>
      </c>
      <c r="AH266" s="42"/>
      <c r="AI266" s="41"/>
      <c r="AJ266" s="41"/>
      <c r="AK266" s="3" t="str">
        <f>IF(AND(G266&lt;&gt;"LIBSETS_SETTYPE_BATTLEGROUND",G266&lt;&gt;"LIBSETS_SETTYPE_SPECIAL"),IF(AL266&lt;&gt;"",VLOOKUP(AL266,'ESO zone constants'!$D$5:$H$4955,5,FALSE),""),"")</f>
        <v/>
      </c>
      <c r="AN266" s="41"/>
      <c r="AO266" s="41"/>
      <c r="AP266" s="3" t="str">
        <f>IF(AND(G266&lt;&gt;"LIBSETS_SETTYPE_BATTLEGROUND",G266&lt;&gt;"LIBSETS_SETTYPE_SPECIAL"),IF(AQ266&lt;&gt;"",VLOOKUP(AQ266,'ESO zone constants'!$D$5:$H$4955,5,FALSE),""),"")</f>
        <v/>
      </c>
      <c r="AS266" s="41"/>
      <c r="AT266" s="41"/>
      <c r="AU266" s="3" t="str">
        <f>IF(AND(G266&lt;&gt;"LIBSETS_SETTYPE_BATTLEGROUND",G266&lt;&gt;"LIBSETS_SETTYPE_SPECIAL"),IF(AV266&lt;&gt;"",VLOOKUP(AV266,'ESO zone constants'!$D$5:$H$4955,5,FALSE),""),"")</f>
        <v/>
      </c>
      <c r="AX266" s="41"/>
      <c r="AY266" s="41"/>
      <c r="AZ266" s="79" t="s">
        <v>2658</v>
      </c>
      <c r="BA266" s="79"/>
      <c r="BB266" s="79"/>
      <c r="BC266" s="79"/>
      <c r="BD266" s="21" t="str">
        <f t="shared" si="30"/>
        <v>[311] = {wayshrines={184,184,184,}, dlcId=DLC_BASE_GAME</v>
      </c>
      <c r="BE266" s="21" t="str">
        <f t="shared" si="31"/>
        <v>, zoneIds={11,347,347}, veteran=false</v>
      </c>
      <c r="BF266" s="21" t="str">
        <f t="shared" si="29"/>
        <v>, setType=LIBSETS_SETTYPE_DUNGEON</v>
      </c>
      <c r="BG266" s="21" t="str">
        <f t="shared" si="32"/>
        <v>, dropMechanic={LIBSETS_DROP_MECHANIC_GROUP_DUNGEON_BOSS,LIBSETS_DROP_MECHANIC_GROUP_DUNGEON_BOSS}</v>
      </c>
      <c r="BH266" s="21" t="str">
        <f t="shared" si="33"/>
        <v>}, --Rattlecage / Klapperkäfig   [Vaults of Madness, Coldharbour, Coldharbour]</v>
      </c>
    </row>
    <row r="267" spans="1:60" x14ac:dyDescent="0.25">
      <c r="A267" s="12">
        <v>313</v>
      </c>
      <c r="B267" t="s">
        <v>1137</v>
      </c>
      <c r="C267" t="s">
        <v>1138</v>
      </c>
      <c r="D267" s="3">
        <f t="shared" si="28"/>
        <v>313</v>
      </c>
      <c r="G267" s="8" t="s">
        <v>1470</v>
      </c>
      <c r="I267" t="s">
        <v>91</v>
      </c>
      <c r="J267" t="s">
        <v>91</v>
      </c>
      <c r="K267">
        <v>270</v>
      </c>
      <c r="L267">
        <v>270</v>
      </c>
      <c r="M267">
        <v>270</v>
      </c>
      <c r="O267" s="62" t="s">
        <v>441</v>
      </c>
      <c r="Q267" s="3">
        <f>IF(AND(P267&lt;&gt;"",ISNUMBER(P267),NOT(ISNA(P267))),P267,IF(R267&lt;&gt;"",VLOOKUP(R267,'ESO zone constants'!$D$5:$H$10003,5,FALSE),""))</f>
        <v>635</v>
      </c>
      <c r="R267" t="str">
        <f>IF(AND(O267&lt;&gt;"",NOT(ISERROR(O267))),O267,
IF(AND(P267&lt;&gt;"",ISNUMBER(P267),P267&gt;0,NOT(ISNA(P267))),VLOOKUP(P267,'ESO zone constants'!$A$5:$D$10001,4,FALSE),
IF(AND(K267&lt;&gt;"",K267&gt;0,NOT(ISERROR(K267))),VLOOKUP(K267,'ESO dumped WayshrineInfo'!$K$3:$N$9996,4,FALSE),"")))</f>
        <v>Dragonstar Arena</v>
      </c>
      <c r="T267" s="19" t="str">
        <f>IF(AND(S267&lt;&gt;"",NOT(ISERROR(S267))),S267,IF(Q267&lt;&gt;"",IF(NOT(ISERROR(VLOOKUP(Q267,'ESO Dungeon constants'!$D$3:$H$9999,5,FALSE))),VLOOKUP(Q267,'ESO Dungeon constants'!$D$3:$I$9999,6,FALSE),VLOOKUP(Q267,'ESO zone constants'!$H$3:$K$9989,4,FALSE)),""))</f>
        <v>DLC_BASE_GAME</v>
      </c>
      <c r="U267" s="3" t="str">
        <f>IF(T267&lt;&gt;"",VLOOKUP(T267,'LibSets constants'!$B$4:$C$1012,2,FALSE),"")</f>
        <v>Included in base game</v>
      </c>
      <c r="V267" s="33" t="s">
        <v>1552</v>
      </c>
      <c r="Y267" s="62"/>
      <c r="Z267" s="3">
        <f>IF(AND(G267&lt;&gt;"LIBSETS_SETTYPE_BATTLEGROUND",G267&lt;&gt;"LIBSETS_SETTYPE_SPECIAL"),
IF(AND(Y267&lt;&gt;"",ISNUMBER(Y267),NOT(ISNA(Y267))),Y267,
   IF(AND(L267&lt;&gt;"",ISNUMBER(L267),L267&gt;0,NOT(ISNA(L267))),VLOOKUP(L267,'ESO dumped WayshrineInfo'!$K$3:$L$9996,2,FALSE),"")
),"")</f>
        <v>888</v>
      </c>
      <c r="AA267" t="str">
        <f>IF(AND(Z267&lt;&gt;"",ISNUMBER(Z267),NOT(ISNA(Z267))),VLOOKUP(Z267,'ESO zone constants'!$A$5:$D$10001,4,FALSE),"")</f>
        <v>Craglorn</v>
      </c>
      <c r="AB267" s="33" t="s">
        <v>1552</v>
      </c>
      <c r="AC267" s="3" t="str">
        <f>IF(AB267&lt;&gt;"",IF(AB267&lt;&gt;"LIBSETS_DROP_MECHANIC_MONSTER_NAME",VLOOKUP(AB267,'LibSets constants'!$I$4:$L$1012,3,FALSE),""),"")</f>
        <v>Arena stage chest</v>
      </c>
      <c r="AD267" s="3" t="str">
        <f>IF(AB267&lt;&gt;"",IF(AB267&lt;&gt;"LIBSETS_DROP_MECHANIC_MONSTER_NAME",VLOOKUP(AB267,'LibSets constants'!$I$4:$L$1012,4,FALSE),""),"")</f>
        <v>Arena-Phasen Schatztruhe</v>
      </c>
      <c r="AF267" s="3">
        <f>IF(AND(G267&lt;&gt;"LIBSETS_SETTYPE_BATTLEGROUND",G267&lt;&gt;"LIBSETS_SETTYPE_SPECIAL"),
IF(AND(AE267&lt;&gt;"",ISNUMBER(AE267),NOT(ISNA(AE267))),AE267,
   IF(AND(M267&lt;&gt;"",ISNUMBER(M267),M267&gt;0,NOT(ISNA(M267))),VLOOKUP(M267,'ESO dumped WayshrineInfo'!$K$3:$L$9996,2,FALSE),"")
),"")</f>
        <v>888</v>
      </c>
      <c r="AG267" t="str">
        <f>IF(AND(AF267&lt;&gt;"",ISNUMBER(AF267),NOT(ISNA(AF267))),VLOOKUP(AF267,'ESO zone constants'!$A$5:$D$10001,4,FALSE),"")</f>
        <v>Craglorn</v>
      </c>
      <c r="AH267" s="42"/>
      <c r="AK267" s="3" t="str">
        <f>IF(AND(G267&lt;&gt;"LIBSETS_SETTYPE_BATTLEGROUND",G267&lt;&gt;"LIBSETS_SETTYPE_SPECIAL"),IF(AL267&lt;&gt;"",VLOOKUP(AL267,'ESO zone constants'!$D$5:$H$4955,5,FALSE),""),"")</f>
        <v/>
      </c>
      <c r="AP267" s="3" t="str">
        <f>IF(AND(G267&lt;&gt;"LIBSETS_SETTYPE_BATTLEGROUND",G267&lt;&gt;"LIBSETS_SETTYPE_SPECIAL"),IF(AQ267&lt;&gt;"",VLOOKUP(AQ267,'ESO zone constants'!$D$5:$H$4955,5,FALSE),""),"")</f>
        <v/>
      </c>
      <c r="AU267" s="3" t="str">
        <f>IF(AND(G267&lt;&gt;"LIBSETS_SETTYPE_BATTLEGROUND",G267&lt;&gt;"LIBSETS_SETTYPE_SPECIAL"),IF(AV267&lt;&gt;"",VLOOKUP(AV267,'ESO zone constants'!$D$5:$H$4955,5,FALSE),""),"")</f>
        <v/>
      </c>
      <c r="AZ267" s="79" t="s">
        <v>2658</v>
      </c>
      <c r="BA267" s="79"/>
      <c r="BB267" s="79"/>
      <c r="BC267" s="79"/>
      <c r="BD267" s="21" t="str">
        <f t="shared" si="30"/>
        <v>[313] = {wayshrines={270,270,270,}, dlcId=DLC_BASE_GAME</v>
      </c>
      <c r="BE267" s="21" t="str">
        <f t="shared" si="31"/>
        <v>, zoneIds={635,888,888}, veteran=false</v>
      </c>
      <c r="BF267" s="21" t="str">
        <f t="shared" si="29"/>
        <v>, setType=LIBSETS_SETTYPE_ARENA</v>
      </c>
      <c r="BG267" s="21" t="str">
        <f t="shared" si="32"/>
        <v>, dropMechanic={LIBSETS_DROP_MECHANIC_ARENA_STAGE_CHEST,LIBSETS_DROP_MECHANIC_ARENA_STAGE_CHEST}, dropMechanicDropLocationNames={['en']={'','Arena stage chest','','','','',},['de']={'','Arena-Phasen Schatztruhe','','','','',},}</v>
      </c>
      <c r="BH267" s="21" t="str">
        <f t="shared" si="33"/>
        <v>}, --Titanic Cleave / Titanisches Trennen   [Dragonstar Arena, Craglorn, Craglorn]</v>
      </c>
    </row>
    <row r="268" spans="1:60" x14ac:dyDescent="0.25">
      <c r="A268" s="12">
        <v>314</v>
      </c>
      <c r="B268" t="s">
        <v>1139</v>
      </c>
      <c r="C268" t="s">
        <v>1140</v>
      </c>
      <c r="D268" s="3">
        <f t="shared" si="28"/>
        <v>314</v>
      </c>
      <c r="G268" s="8" t="s">
        <v>1470</v>
      </c>
      <c r="I268" t="s">
        <v>91</v>
      </c>
      <c r="J268" t="s">
        <v>91</v>
      </c>
      <c r="K268">
        <v>270</v>
      </c>
      <c r="L268">
        <v>270</v>
      </c>
      <c r="M268">
        <v>270</v>
      </c>
      <c r="O268" s="62" t="s">
        <v>441</v>
      </c>
      <c r="Q268" s="3">
        <f>IF(AND(P268&lt;&gt;"",ISNUMBER(P268),NOT(ISNA(P268))),P268,IF(R268&lt;&gt;"",VLOOKUP(R268,'ESO zone constants'!$D$5:$H$10003,5,FALSE),""))</f>
        <v>635</v>
      </c>
      <c r="R268" t="str">
        <f>IF(AND(O268&lt;&gt;"",NOT(ISERROR(O268))),O268,
IF(AND(P268&lt;&gt;"",ISNUMBER(P268),P268&gt;0,NOT(ISNA(P268))),VLOOKUP(P268,'ESO zone constants'!$A$5:$D$10001,4,FALSE),
IF(AND(K268&lt;&gt;"",K268&gt;0,NOT(ISERROR(K268))),VLOOKUP(K268,'ESO dumped WayshrineInfo'!$K$3:$N$9996,4,FALSE),"")))</f>
        <v>Dragonstar Arena</v>
      </c>
      <c r="T268" s="19" t="str">
        <f>IF(AND(S268&lt;&gt;"",NOT(ISERROR(S268))),S268,IF(Q268&lt;&gt;"",IF(NOT(ISERROR(VLOOKUP(Q268,'ESO Dungeon constants'!$D$3:$H$9999,5,FALSE))),VLOOKUP(Q268,'ESO Dungeon constants'!$D$3:$I$9999,6,FALSE),VLOOKUP(Q268,'ESO zone constants'!$H$3:$K$9989,4,FALSE)),""))</f>
        <v>DLC_BASE_GAME</v>
      </c>
      <c r="U268" s="3" t="str">
        <f>IF(T268&lt;&gt;"",VLOOKUP(T268,'LibSets constants'!$B$4:$C$1012,2,FALSE),"")</f>
        <v>Included in base game</v>
      </c>
      <c r="V268" s="33" t="s">
        <v>1552</v>
      </c>
      <c r="Y268" s="62"/>
      <c r="Z268" s="3">
        <f>IF(AND(G268&lt;&gt;"LIBSETS_SETTYPE_BATTLEGROUND",G268&lt;&gt;"LIBSETS_SETTYPE_SPECIAL"),
IF(AND(Y268&lt;&gt;"",ISNUMBER(Y268),NOT(ISNA(Y268))),Y268,
   IF(AND(L268&lt;&gt;"",ISNUMBER(L268),L268&gt;0,NOT(ISNA(L268))),VLOOKUP(L268,'ESO dumped WayshrineInfo'!$K$3:$L$9996,2,FALSE),"")
),"")</f>
        <v>888</v>
      </c>
      <c r="AA268" t="str">
        <f>IF(AND(Z268&lt;&gt;"",ISNUMBER(Z268),NOT(ISNA(Z268))),VLOOKUP(Z268,'ESO zone constants'!$A$5:$D$10001,4,FALSE),"")</f>
        <v>Craglorn</v>
      </c>
      <c r="AB268" s="33" t="s">
        <v>1552</v>
      </c>
      <c r="AC268" s="3" t="str">
        <f>IF(AB268&lt;&gt;"",IF(AB268&lt;&gt;"LIBSETS_DROP_MECHANIC_MONSTER_NAME",VLOOKUP(AB268,'LibSets constants'!$I$4:$L$1012,3,FALSE),""),"")</f>
        <v>Arena stage chest</v>
      </c>
      <c r="AD268" s="3" t="str">
        <f>IF(AB268&lt;&gt;"",IF(AB268&lt;&gt;"LIBSETS_DROP_MECHANIC_MONSTER_NAME",VLOOKUP(AB268,'LibSets constants'!$I$4:$L$1012,4,FALSE),""),"")</f>
        <v>Arena-Phasen Schatztruhe</v>
      </c>
      <c r="AF268" s="3">
        <f>IF(AND(G268&lt;&gt;"LIBSETS_SETTYPE_BATTLEGROUND",G268&lt;&gt;"LIBSETS_SETTYPE_SPECIAL"),
IF(AND(AE268&lt;&gt;"",ISNUMBER(AE268),NOT(ISNA(AE268))),AE268,
   IF(AND(M268&lt;&gt;"",ISNUMBER(M268),M268&gt;0,NOT(ISNA(M268))),VLOOKUP(M268,'ESO dumped WayshrineInfo'!$K$3:$L$9996,2,FALSE),"")
),"")</f>
        <v>888</v>
      </c>
      <c r="AG268" t="str">
        <f>IF(AND(AF268&lt;&gt;"",ISNUMBER(AF268),NOT(ISNA(AF268))),VLOOKUP(AF268,'ESO zone constants'!$A$5:$D$10001,4,FALSE),"")</f>
        <v>Craglorn</v>
      </c>
      <c r="AH268" s="42"/>
      <c r="AK268" s="3" t="str">
        <f>IF(AND(G268&lt;&gt;"LIBSETS_SETTYPE_BATTLEGROUND",G268&lt;&gt;"LIBSETS_SETTYPE_SPECIAL"),IF(AL268&lt;&gt;"",VLOOKUP(AL268,'ESO zone constants'!$D$5:$H$4955,5,FALSE),""),"")</f>
        <v/>
      </c>
      <c r="AP268" s="3" t="str">
        <f>IF(AND(G268&lt;&gt;"LIBSETS_SETTYPE_BATTLEGROUND",G268&lt;&gt;"LIBSETS_SETTYPE_SPECIAL"),IF(AQ268&lt;&gt;"",VLOOKUP(AQ268,'ESO zone constants'!$D$5:$H$4955,5,FALSE),""),"")</f>
        <v/>
      </c>
      <c r="AU268" s="3" t="str">
        <f>IF(AND(G268&lt;&gt;"LIBSETS_SETTYPE_BATTLEGROUND",G268&lt;&gt;"LIBSETS_SETTYPE_SPECIAL"),IF(AV268&lt;&gt;"",VLOOKUP(AV268,'ESO zone constants'!$D$5:$H$4955,5,FALSE),""),"")</f>
        <v/>
      </c>
      <c r="AZ268" s="79" t="s">
        <v>2658</v>
      </c>
      <c r="BA268" s="79"/>
      <c r="BB268" s="79"/>
      <c r="BC268" s="79"/>
      <c r="BD268" s="21" t="str">
        <f t="shared" si="30"/>
        <v>[314] = {wayshrines={270,270,270,}, dlcId=DLC_BASE_GAME</v>
      </c>
      <c r="BE268" s="21" t="str">
        <f t="shared" si="31"/>
        <v>, zoneIds={635,888,888}, veteran=false</v>
      </c>
      <c r="BF268" s="21" t="str">
        <f t="shared" si="29"/>
        <v>, setType=LIBSETS_SETTYPE_ARENA</v>
      </c>
      <c r="BG268" s="21" t="str">
        <f t="shared" si="32"/>
        <v>, dropMechanic={LIBSETS_DROP_MECHANIC_ARENA_STAGE_CHEST,LIBSETS_DROP_MECHANIC_ARENA_STAGE_CHEST}, dropMechanicDropLocationNames={['en']={'','Arena stage chest','','','','',},['de']={'','Arena-Phasen Schatztruhe','','','','',},}</v>
      </c>
      <c r="BH268" s="21" t="str">
        <f t="shared" si="33"/>
        <v>}, --Puncturing Remedy / Durchschlagende Genesung   [Dragonstar Arena, Craglorn, Craglorn]</v>
      </c>
    </row>
    <row r="269" spans="1:60" x14ac:dyDescent="0.25">
      <c r="A269" s="12">
        <v>315</v>
      </c>
      <c r="B269" t="s">
        <v>1141</v>
      </c>
      <c r="C269" t="s">
        <v>1142</v>
      </c>
      <c r="D269" s="3">
        <f t="shared" si="28"/>
        <v>315</v>
      </c>
      <c r="G269" s="8" t="s">
        <v>1470</v>
      </c>
      <c r="I269" t="s">
        <v>91</v>
      </c>
      <c r="J269" t="s">
        <v>91</v>
      </c>
      <c r="K269">
        <v>270</v>
      </c>
      <c r="L269">
        <v>270</v>
      </c>
      <c r="M269">
        <v>270</v>
      </c>
      <c r="O269" s="62" t="s">
        <v>441</v>
      </c>
      <c r="Q269" s="3">
        <f>IF(AND(P269&lt;&gt;"",ISNUMBER(P269),NOT(ISNA(P269))),P269,IF(R269&lt;&gt;"",VLOOKUP(R269,'ESO zone constants'!$D$5:$H$10003,5,FALSE),""))</f>
        <v>635</v>
      </c>
      <c r="R269" t="str">
        <f>IF(AND(O269&lt;&gt;"",NOT(ISERROR(O269))),O269,
IF(AND(P269&lt;&gt;"",ISNUMBER(P269),P269&gt;0,NOT(ISNA(P269))),VLOOKUP(P269,'ESO zone constants'!$A$5:$D$10001,4,FALSE),
IF(AND(K269&lt;&gt;"",K269&gt;0,NOT(ISERROR(K269))),VLOOKUP(K269,'ESO dumped WayshrineInfo'!$K$3:$N$9996,4,FALSE),"")))</f>
        <v>Dragonstar Arena</v>
      </c>
      <c r="T269" s="19" t="str">
        <f>IF(AND(S269&lt;&gt;"",NOT(ISERROR(S269))),S269,IF(Q269&lt;&gt;"",IF(NOT(ISERROR(VLOOKUP(Q269,'ESO Dungeon constants'!$D$3:$H$9999,5,FALSE))),VLOOKUP(Q269,'ESO Dungeon constants'!$D$3:$I$9999,6,FALSE),VLOOKUP(Q269,'ESO zone constants'!$H$3:$K$9989,4,FALSE)),""))</f>
        <v>DLC_BASE_GAME</v>
      </c>
      <c r="U269" s="3" t="str">
        <f>IF(T269&lt;&gt;"",VLOOKUP(T269,'LibSets constants'!$B$4:$C$1012,2,FALSE),"")</f>
        <v>Included in base game</v>
      </c>
      <c r="V269" s="33" t="s">
        <v>1552</v>
      </c>
      <c r="Y269" s="62"/>
      <c r="Z269" s="3">
        <f>IF(AND(G269&lt;&gt;"LIBSETS_SETTYPE_BATTLEGROUND",G269&lt;&gt;"LIBSETS_SETTYPE_SPECIAL"),
IF(AND(Y269&lt;&gt;"",ISNUMBER(Y269),NOT(ISNA(Y269))),Y269,
   IF(AND(L269&lt;&gt;"",ISNUMBER(L269),L269&gt;0,NOT(ISNA(L269))),VLOOKUP(L269,'ESO dumped WayshrineInfo'!$K$3:$L$9996,2,FALSE),"")
),"")</f>
        <v>888</v>
      </c>
      <c r="AA269" t="str">
        <f>IF(AND(Z269&lt;&gt;"",ISNUMBER(Z269),NOT(ISNA(Z269))),VLOOKUP(Z269,'ESO zone constants'!$A$5:$D$10001,4,FALSE),"")</f>
        <v>Craglorn</v>
      </c>
      <c r="AB269" s="33" t="s">
        <v>1552</v>
      </c>
      <c r="AC269" s="41" t="str">
        <f>IF(AB269&lt;&gt;"",IF(AB269&lt;&gt;"LIBSETS_DROP_MECHANIC_MONSTER_NAME",VLOOKUP(AB269,'LibSets constants'!$I$4:$L$1012,3,FALSE),""),"")</f>
        <v>Arena stage chest</v>
      </c>
      <c r="AD269" s="41" t="str">
        <f>IF(AB269&lt;&gt;"",IF(AB269&lt;&gt;"LIBSETS_DROP_MECHANIC_MONSTER_NAME",VLOOKUP(AB269,'LibSets constants'!$I$4:$L$1012,4,FALSE),""),"")</f>
        <v>Arena-Phasen Schatztruhe</v>
      </c>
      <c r="AE269" s="41"/>
      <c r="AF269" s="3">
        <f>IF(AND(G269&lt;&gt;"LIBSETS_SETTYPE_BATTLEGROUND",G269&lt;&gt;"LIBSETS_SETTYPE_SPECIAL"),
IF(AND(AE269&lt;&gt;"",ISNUMBER(AE269),NOT(ISNA(AE269))),AE269,
   IF(AND(M269&lt;&gt;"",ISNUMBER(M269),M269&gt;0,NOT(ISNA(M269))),VLOOKUP(M269,'ESO dumped WayshrineInfo'!$K$3:$L$9996,2,FALSE),"")
),"")</f>
        <v>888</v>
      </c>
      <c r="AG269" t="str">
        <f>IF(AND(AF269&lt;&gt;"",ISNUMBER(AF269),NOT(ISNA(AF269))),VLOOKUP(AF269,'ESO zone constants'!$A$5:$D$10001,4,FALSE),"")</f>
        <v>Craglorn</v>
      </c>
      <c r="AH269" s="42"/>
      <c r="AI269" s="41"/>
      <c r="AJ269" s="41"/>
      <c r="AK269" s="3" t="str">
        <f>IF(AND(G269&lt;&gt;"LIBSETS_SETTYPE_BATTLEGROUND",G269&lt;&gt;"LIBSETS_SETTYPE_SPECIAL"),IF(AL269&lt;&gt;"",VLOOKUP(AL269,'ESO zone constants'!$D$5:$H$4955,5,FALSE),""),"")</f>
        <v/>
      </c>
      <c r="AN269" s="41"/>
      <c r="AO269" s="41"/>
      <c r="AP269" s="3" t="str">
        <f>IF(AND(G269&lt;&gt;"LIBSETS_SETTYPE_BATTLEGROUND",G269&lt;&gt;"LIBSETS_SETTYPE_SPECIAL"),IF(AQ269&lt;&gt;"",VLOOKUP(AQ269,'ESO zone constants'!$D$5:$H$4955,5,FALSE),""),"")</f>
        <v/>
      </c>
      <c r="AS269" s="41"/>
      <c r="AT269" s="41"/>
      <c r="AU269" s="3" t="str">
        <f>IF(AND(G269&lt;&gt;"LIBSETS_SETTYPE_BATTLEGROUND",G269&lt;&gt;"LIBSETS_SETTYPE_SPECIAL"),IF(AV269&lt;&gt;"",VLOOKUP(AV269,'ESO zone constants'!$D$5:$H$4955,5,FALSE),""),"")</f>
        <v/>
      </c>
      <c r="AX269" s="41"/>
      <c r="AY269" s="41"/>
      <c r="AZ269" s="79" t="s">
        <v>2658</v>
      </c>
      <c r="BA269" s="79"/>
      <c r="BB269" s="79"/>
      <c r="BC269" s="79"/>
      <c r="BD269" s="21" t="str">
        <f t="shared" si="30"/>
        <v>[315] = {wayshrines={270,270,270,}, dlcId=DLC_BASE_GAME</v>
      </c>
      <c r="BE269" s="21" t="str">
        <f t="shared" si="31"/>
        <v>, zoneIds={635,888,888}, veteran=false</v>
      </c>
      <c r="BF269" s="21" t="str">
        <f t="shared" si="29"/>
        <v>, setType=LIBSETS_SETTYPE_ARENA</v>
      </c>
      <c r="BG269" s="21" t="str">
        <f t="shared" si="32"/>
        <v>, dropMechanic={LIBSETS_DROP_MECHANIC_ARENA_STAGE_CHEST,LIBSETS_DROP_MECHANIC_ARENA_STAGE_CHEST}, dropMechanicDropLocationNames={['en']={'','Arena stage chest','','','','',},['de']={'','Arena-Phasen Schatztruhe','','','','',},}</v>
      </c>
      <c r="BH269" s="21" t="str">
        <f t="shared" si="33"/>
        <v>}, --Stinging Slashes / Stechende Schnitte   [Dragonstar Arena, Craglorn, Craglorn]</v>
      </c>
    </row>
    <row r="270" spans="1:60" x14ac:dyDescent="0.25">
      <c r="A270" s="12">
        <v>316</v>
      </c>
      <c r="B270" t="s">
        <v>1143</v>
      </c>
      <c r="C270" t="s">
        <v>1144</v>
      </c>
      <c r="D270" s="3">
        <f t="shared" si="28"/>
        <v>316</v>
      </c>
      <c r="E270" s="40"/>
      <c r="G270" s="8" t="s">
        <v>1470</v>
      </c>
      <c r="I270" t="s">
        <v>91</v>
      </c>
      <c r="J270" t="s">
        <v>91</v>
      </c>
      <c r="K270">
        <v>270</v>
      </c>
      <c r="L270">
        <v>270</v>
      </c>
      <c r="M270">
        <v>270</v>
      </c>
      <c r="O270" s="62" t="s">
        <v>441</v>
      </c>
      <c r="Q270" s="3">
        <f>IF(AND(P270&lt;&gt;"",ISNUMBER(P270),NOT(ISNA(P270))),P270,IF(R270&lt;&gt;"",VLOOKUP(R270,'ESO zone constants'!$D$5:$H$10003,5,FALSE),""))</f>
        <v>635</v>
      </c>
      <c r="R270" t="str">
        <f>IF(AND(O270&lt;&gt;"",NOT(ISERROR(O270))),O270,
IF(AND(P270&lt;&gt;"",ISNUMBER(P270),P270&gt;0,NOT(ISNA(P270))),VLOOKUP(P270,'ESO zone constants'!$A$5:$D$10001,4,FALSE),
IF(AND(K270&lt;&gt;"",K270&gt;0,NOT(ISERROR(K270))),VLOOKUP(K270,'ESO dumped WayshrineInfo'!$K$3:$N$9996,4,FALSE),"")))</f>
        <v>Dragonstar Arena</v>
      </c>
      <c r="T270" s="19" t="str">
        <f>IF(AND(S270&lt;&gt;"",NOT(ISERROR(S270))),S270,IF(Q270&lt;&gt;"",IF(NOT(ISERROR(VLOOKUP(Q270,'ESO Dungeon constants'!$D$3:$H$9999,5,FALSE))),VLOOKUP(Q270,'ESO Dungeon constants'!$D$3:$I$9999,6,FALSE),VLOOKUP(Q270,'ESO zone constants'!$H$3:$K$9989,4,FALSE)),""))</f>
        <v>DLC_BASE_GAME</v>
      </c>
      <c r="U270" s="3" t="str">
        <f>IF(T270&lt;&gt;"",VLOOKUP(T270,'LibSets constants'!$B$4:$C$1012,2,FALSE),"")</f>
        <v>Included in base game</v>
      </c>
      <c r="V270" s="33" t="s">
        <v>1552</v>
      </c>
      <c r="Y270" s="62"/>
      <c r="Z270" s="3">
        <f>IF(AND(G270&lt;&gt;"LIBSETS_SETTYPE_BATTLEGROUND",G270&lt;&gt;"LIBSETS_SETTYPE_SPECIAL"),
IF(AND(Y270&lt;&gt;"",ISNUMBER(Y270),NOT(ISNA(Y270))),Y270,
   IF(AND(L270&lt;&gt;"",ISNUMBER(L270),L270&gt;0,NOT(ISNA(L270))),VLOOKUP(L270,'ESO dumped WayshrineInfo'!$K$3:$L$9996,2,FALSE),"")
),"")</f>
        <v>888</v>
      </c>
      <c r="AA270" t="str">
        <f>IF(AND(Z270&lt;&gt;"",ISNUMBER(Z270),NOT(ISNA(Z270))),VLOOKUP(Z270,'ESO zone constants'!$A$5:$D$10001,4,FALSE),"")</f>
        <v>Craglorn</v>
      </c>
      <c r="AB270" s="33" t="s">
        <v>1552</v>
      </c>
      <c r="AC270" s="3" t="str">
        <f>IF(AB270&lt;&gt;"",IF(AB270&lt;&gt;"LIBSETS_DROP_MECHANIC_MONSTER_NAME",VLOOKUP(AB270,'LibSets constants'!$I$4:$L$1012,3,FALSE),""),"")</f>
        <v>Arena stage chest</v>
      </c>
      <c r="AD270" s="3" t="str">
        <f>IF(AB270&lt;&gt;"",IF(AB270&lt;&gt;"LIBSETS_DROP_MECHANIC_MONSTER_NAME",VLOOKUP(AB270,'LibSets constants'!$I$4:$L$1012,4,FALSE),""),"")</f>
        <v>Arena-Phasen Schatztruhe</v>
      </c>
      <c r="AF270" s="3">
        <f>IF(AND(G270&lt;&gt;"LIBSETS_SETTYPE_BATTLEGROUND",G270&lt;&gt;"LIBSETS_SETTYPE_SPECIAL"),
IF(AND(AE270&lt;&gt;"",ISNUMBER(AE270),NOT(ISNA(AE270))),AE270,
   IF(AND(M270&lt;&gt;"",ISNUMBER(M270),M270&gt;0,NOT(ISNA(M270))),VLOOKUP(M270,'ESO dumped WayshrineInfo'!$K$3:$L$9996,2,FALSE),"")
),"")</f>
        <v>888</v>
      </c>
      <c r="AG270" t="str">
        <f>IF(AND(AF270&lt;&gt;"",ISNUMBER(AF270),NOT(ISNA(AF270))),VLOOKUP(AF270,'ESO zone constants'!$A$5:$D$10001,4,FALSE),"")</f>
        <v>Craglorn</v>
      </c>
      <c r="AH270" s="42"/>
      <c r="AK270" s="3" t="str">
        <f>IF(AND(G270&lt;&gt;"LIBSETS_SETTYPE_BATTLEGROUND",G270&lt;&gt;"LIBSETS_SETTYPE_SPECIAL"),IF(AL270&lt;&gt;"",VLOOKUP(AL270,'ESO zone constants'!$D$5:$H$4955,5,FALSE),""),"")</f>
        <v/>
      </c>
      <c r="AP270" s="3" t="str">
        <f>IF(AND(G270&lt;&gt;"LIBSETS_SETTYPE_BATTLEGROUND",G270&lt;&gt;"LIBSETS_SETTYPE_SPECIAL"),IF(AQ270&lt;&gt;"",VLOOKUP(AQ270,'ESO zone constants'!$D$5:$H$4955,5,FALSE),""),"")</f>
        <v/>
      </c>
      <c r="AU270" s="3" t="str">
        <f>IF(AND(G270&lt;&gt;"LIBSETS_SETTYPE_BATTLEGROUND",G270&lt;&gt;"LIBSETS_SETTYPE_SPECIAL"),IF(AV270&lt;&gt;"",VLOOKUP(AV270,'ESO zone constants'!$D$5:$H$4955,5,FALSE),""),"")</f>
        <v/>
      </c>
      <c r="AZ270" s="79">
        <v>0</v>
      </c>
      <c r="BA270" s="79"/>
      <c r="BB270" s="79"/>
      <c r="BC270" s="79"/>
      <c r="BD270" s="21" t="str">
        <f t="shared" si="30"/>
        <v>[316] = {wayshrines={270,270,270,}, dlcId=DLC_BASE_GAME</v>
      </c>
      <c r="BE270" s="21" t="str">
        <f t="shared" si="31"/>
        <v>, zoneIds={635,888,888}, veteran=false</v>
      </c>
      <c r="BF270" s="21" t="str">
        <f t="shared" si="29"/>
        <v>, setType=LIBSETS_SETTYPE_ARENA</v>
      </c>
      <c r="BG270" s="21" t="str">
        <f t="shared" si="32"/>
        <v>, isProcSetAllowedInPvP=0, dropMechanic={LIBSETS_DROP_MECHANIC_ARENA_STAGE_CHEST,LIBSETS_DROP_MECHANIC_ARENA_STAGE_CHEST}, dropMechanicDropLocationNames={['en']={'','Arena stage chest','','','','',},['de']={'','Arena-Phasen Schatztruhe','','','','',},}</v>
      </c>
      <c r="BH270" s="21" t="str">
        <f t="shared" si="33"/>
        <v>}, --Caustic Arrow / Beißender Pfeil   [Dragonstar Arena, Craglorn, Craglorn]</v>
      </c>
    </row>
    <row r="271" spans="1:60" x14ac:dyDescent="0.25">
      <c r="A271" s="12">
        <v>317</v>
      </c>
      <c r="B271" t="s">
        <v>1145</v>
      </c>
      <c r="C271" t="s">
        <v>1146</v>
      </c>
      <c r="D271" s="3">
        <f t="shared" si="28"/>
        <v>317</v>
      </c>
      <c r="G271" s="8" t="s">
        <v>1470</v>
      </c>
      <c r="I271" t="s">
        <v>91</v>
      </c>
      <c r="J271" t="s">
        <v>91</v>
      </c>
      <c r="K271">
        <v>270</v>
      </c>
      <c r="L271">
        <v>270</v>
      </c>
      <c r="M271">
        <v>270</v>
      </c>
      <c r="O271" s="62" t="s">
        <v>441</v>
      </c>
      <c r="Q271" s="3">
        <f>IF(AND(P271&lt;&gt;"",ISNUMBER(P271),NOT(ISNA(P271))),P271,IF(R271&lt;&gt;"",VLOOKUP(R271,'ESO zone constants'!$D$5:$H$10003,5,FALSE),""))</f>
        <v>635</v>
      </c>
      <c r="R271" t="str">
        <f>IF(AND(O271&lt;&gt;"",NOT(ISERROR(O271))),O271,
IF(AND(P271&lt;&gt;"",ISNUMBER(P271),P271&gt;0,NOT(ISNA(P271))),VLOOKUP(P271,'ESO zone constants'!$A$5:$D$10001,4,FALSE),
IF(AND(K271&lt;&gt;"",K271&gt;0,NOT(ISERROR(K271))),VLOOKUP(K271,'ESO dumped WayshrineInfo'!$K$3:$N$9996,4,FALSE),"")))</f>
        <v>Dragonstar Arena</v>
      </c>
      <c r="T271" s="19" t="str">
        <f>IF(AND(S271&lt;&gt;"",NOT(ISERROR(S271))),S271,IF(Q271&lt;&gt;"",IF(NOT(ISERROR(VLOOKUP(Q271,'ESO Dungeon constants'!$D$3:$H$9999,5,FALSE))),VLOOKUP(Q271,'ESO Dungeon constants'!$D$3:$I$9999,6,FALSE),VLOOKUP(Q271,'ESO zone constants'!$H$3:$K$9989,4,FALSE)),""))</f>
        <v>DLC_BASE_GAME</v>
      </c>
      <c r="U271" s="3" t="str">
        <f>IF(T271&lt;&gt;"",VLOOKUP(T271,'LibSets constants'!$B$4:$C$1012,2,FALSE),"")</f>
        <v>Included in base game</v>
      </c>
      <c r="V271" s="33" t="s">
        <v>1552</v>
      </c>
      <c r="Y271" s="62"/>
      <c r="Z271" s="3">
        <f>IF(AND(G271&lt;&gt;"LIBSETS_SETTYPE_BATTLEGROUND",G271&lt;&gt;"LIBSETS_SETTYPE_SPECIAL"),
IF(AND(Y271&lt;&gt;"",ISNUMBER(Y271),NOT(ISNA(Y271))),Y271,
   IF(AND(L271&lt;&gt;"",ISNUMBER(L271),L271&gt;0,NOT(ISNA(L271))),VLOOKUP(L271,'ESO dumped WayshrineInfo'!$K$3:$L$9996,2,FALSE),"")
),"")</f>
        <v>888</v>
      </c>
      <c r="AA271" t="str">
        <f>IF(AND(Z271&lt;&gt;"",ISNUMBER(Z271),NOT(ISNA(Z271))),VLOOKUP(Z271,'ESO zone constants'!$A$5:$D$10001,4,FALSE),"")</f>
        <v>Craglorn</v>
      </c>
      <c r="AB271" s="33" t="s">
        <v>1552</v>
      </c>
      <c r="AC271" s="3" t="str">
        <f>IF(AB271&lt;&gt;"",IF(AB271&lt;&gt;"LIBSETS_DROP_MECHANIC_MONSTER_NAME",VLOOKUP(AB271,'LibSets constants'!$I$4:$L$1012,3,FALSE),""),"")</f>
        <v>Arena stage chest</v>
      </c>
      <c r="AD271" s="3" t="str">
        <f>IF(AB271&lt;&gt;"",IF(AB271&lt;&gt;"LIBSETS_DROP_MECHANIC_MONSTER_NAME",VLOOKUP(AB271,'LibSets constants'!$I$4:$L$1012,4,FALSE),""),"")</f>
        <v>Arena-Phasen Schatztruhe</v>
      </c>
      <c r="AF271" s="3">
        <f>IF(AND(G271&lt;&gt;"LIBSETS_SETTYPE_BATTLEGROUND",G271&lt;&gt;"LIBSETS_SETTYPE_SPECIAL"),
IF(AND(AE271&lt;&gt;"",ISNUMBER(AE271),NOT(ISNA(AE271))),AE271,
   IF(AND(M271&lt;&gt;"",ISNUMBER(M271),M271&gt;0,NOT(ISNA(M271))),VLOOKUP(M271,'ESO dumped WayshrineInfo'!$K$3:$L$9996,2,FALSE),"")
),"")</f>
        <v>888</v>
      </c>
      <c r="AG271" t="str">
        <f>IF(AND(AF271&lt;&gt;"",ISNUMBER(AF271),NOT(ISNA(AF271))),VLOOKUP(AF271,'ESO zone constants'!$A$5:$D$10001,4,FALSE),"")</f>
        <v>Craglorn</v>
      </c>
      <c r="AH271" s="42"/>
      <c r="AK271" s="3" t="str">
        <f>IF(AND(G271&lt;&gt;"LIBSETS_SETTYPE_BATTLEGROUND",G271&lt;&gt;"LIBSETS_SETTYPE_SPECIAL"),IF(AL271&lt;&gt;"",VLOOKUP(AL271,'ESO zone constants'!$D$5:$H$4955,5,FALSE),""),"")</f>
        <v/>
      </c>
      <c r="AP271" s="3" t="str">
        <f>IF(AND(G271&lt;&gt;"LIBSETS_SETTYPE_BATTLEGROUND",G271&lt;&gt;"LIBSETS_SETTYPE_SPECIAL"),IF(AQ271&lt;&gt;"",VLOOKUP(AQ271,'ESO zone constants'!$D$5:$H$4955,5,FALSE),""),"")</f>
        <v/>
      </c>
      <c r="AU271" s="3" t="str">
        <f>IF(AND(G271&lt;&gt;"LIBSETS_SETTYPE_BATTLEGROUND",G271&lt;&gt;"LIBSETS_SETTYPE_SPECIAL"),IF(AV271&lt;&gt;"",VLOOKUP(AV271,'ESO zone constants'!$D$5:$H$4955,5,FALSE),""),"")</f>
        <v/>
      </c>
      <c r="AZ271" s="79" t="s">
        <v>2658</v>
      </c>
      <c r="BA271" s="79"/>
      <c r="BB271" s="79"/>
      <c r="BC271" s="79"/>
      <c r="BD271" s="21" t="str">
        <f t="shared" si="30"/>
        <v>[317] = {wayshrines={270,270,270,}, dlcId=DLC_BASE_GAME</v>
      </c>
      <c r="BE271" s="21" t="str">
        <f t="shared" si="31"/>
        <v>, zoneIds={635,888,888}, veteran=false</v>
      </c>
      <c r="BF271" s="21" t="str">
        <f t="shared" si="29"/>
        <v>, setType=LIBSETS_SETTYPE_ARENA</v>
      </c>
      <c r="BG271" s="21" t="str">
        <f t="shared" si="32"/>
        <v>, dropMechanic={LIBSETS_DROP_MECHANIC_ARENA_STAGE_CHEST,LIBSETS_DROP_MECHANIC_ARENA_STAGE_CHEST}, dropMechanicDropLocationNames={['en']={'','Arena stage chest','','','','',},['de']={'','Arena-Phasen Schatztruhe','','','','',},}</v>
      </c>
      <c r="BH271" s="21" t="str">
        <f t="shared" si="33"/>
        <v>}, --Destructive Impact / Zerstörerischer Einschlag   [Dragonstar Arena, Craglorn, Craglorn]</v>
      </c>
    </row>
    <row r="272" spans="1:60" x14ac:dyDescent="0.25">
      <c r="A272" s="12">
        <v>318</v>
      </c>
      <c r="B272" t="s">
        <v>1147</v>
      </c>
      <c r="C272" t="s">
        <v>1148</v>
      </c>
      <c r="D272" s="3">
        <f t="shared" si="28"/>
        <v>318</v>
      </c>
      <c r="G272" s="8" t="s">
        <v>1470</v>
      </c>
      <c r="I272" t="s">
        <v>91</v>
      </c>
      <c r="J272" t="s">
        <v>91</v>
      </c>
      <c r="K272">
        <v>270</v>
      </c>
      <c r="L272">
        <v>270</v>
      </c>
      <c r="M272">
        <v>270</v>
      </c>
      <c r="O272" s="62" t="s">
        <v>441</v>
      </c>
      <c r="Q272" s="3">
        <f>IF(AND(P272&lt;&gt;"",ISNUMBER(P272),NOT(ISNA(P272))),P272,IF(R272&lt;&gt;"",VLOOKUP(R272,'ESO zone constants'!$D$5:$H$10003,5,FALSE),""))</f>
        <v>635</v>
      </c>
      <c r="R272" t="str">
        <f>IF(AND(O272&lt;&gt;"",NOT(ISERROR(O272))),O272,
IF(AND(P272&lt;&gt;"",ISNUMBER(P272),P272&gt;0,NOT(ISNA(P272))),VLOOKUP(P272,'ESO zone constants'!$A$5:$D$10001,4,FALSE),
IF(AND(K272&lt;&gt;"",K272&gt;0,NOT(ISERROR(K272))),VLOOKUP(K272,'ESO dumped WayshrineInfo'!$K$3:$N$9996,4,FALSE),"")))</f>
        <v>Dragonstar Arena</v>
      </c>
      <c r="T272" s="19" t="str">
        <f>IF(AND(S272&lt;&gt;"",NOT(ISERROR(S272))),S272,IF(Q272&lt;&gt;"",IF(NOT(ISERROR(VLOOKUP(Q272,'ESO Dungeon constants'!$D$3:$H$9999,5,FALSE))),VLOOKUP(Q272,'ESO Dungeon constants'!$D$3:$I$9999,6,FALSE),VLOOKUP(Q272,'ESO zone constants'!$H$3:$K$9989,4,FALSE)),""))</f>
        <v>DLC_BASE_GAME</v>
      </c>
      <c r="U272" s="3" t="str">
        <f>IF(T272&lt;&gt;"",VLOOKUP(T272,'LibSets constants'!$B$4:$C$1012,2,FALSE),"")</f>
        <v>Included in base game</v>
      </c>
      <c r="V272" s="33" t="s">
        <v>1552</v>
      </c>
      <c r="Y272" s="62"/>
      <c r="Z272" s="3">
        <f>IF(AND(G272&lt;&gt;"LIBSETS_SETTYPE_BATTLEGROUND",G272&lt;&gt;"LIBSETS_SETTYPE_SPECIAL"),
IF(AND(Y272&lt;&gt;"",ISNUMBER(Y272),NOT(ISNA(Y272))),Y272,
   IF(AND(L272&lt;&gt;"",ISNUMBER(L272),L272&gt;0,NOT(ISNA(L272))),VLOOKUP(L272,'ESO dumped WayshrineInfo'!$K$3:$L$9996,2,FALSE),"")
),"")</f>
        <v>888</v>
      </c>
      <c r="AA272" t="str">
        <f>IF(AND(Z272&lt;&gt;"",ISNUMBER(Z272),NOT(ISNA(Z272))),VLOOKUP(Z272,'ESO zone constants'!$A$5:$D$10001,4,FALSE),"")</f>
        <v>Craglorn</v>
      </c>
      <c r="AB272" s="33" t="s">
        <v>1552</v>
      </c>
      <c r="AC272" s="3" t="str">
        <f>IF(AB272&lt;&gt;"",IF(AB272&lt;&gt;"LIBSETS_DROP_MECHANIC_MONSTER_NAME",VLOOKUP(AB272,'LibSets constants'!$I$4:$L$1012,3,FALSE),""),"")</f>
        <v>Arena stage chest</v>
      </c>
      <c r="AD272" s="3" t="str">
        <f>IF(AB272&lt;&gt;"",IF(AB272&lt;&gt;"LIBSETS_DROP_MECHANIC_MONSTER_NAME",VLOOKUP(AB272,'LibSets constants'!$I$4:$L$1012,4,FALSE),""),"")</f>
        <v>Arena-Phasen Schatztruhe</v>
      </c>
      <c r="AF272" s="3">
        <f>IF(AND(G272&lt;&gt;"LIBSETS_SETTYPE_BATTLEGROUND",G272&lt;&gt;"LIBSETS_SETTYPE_SPECIAL"),
IF(AND(AE272&lt;&gt;"",ISNUMBER(AE272),NOT(ISNA(AE272))),AE272,
   IF(AND(M272&lt;&gt;"",ISNUMBER(M272),M272&gt;0,NOT(ISNA(M272))),VLOOKUP(M272,'ESO dumped WayshrineInfo'!$K$3:$L$9996,2,FALSE),"")
),"")</f>
        <v>888</v>
      </c>
      <c r="AG272" t="str">
        <f>IF(AND(AF272&lt;&gt;"",ISNUMBER(AF272),NOT(ISNA(AF272))),VLOOKUP(AF272,'ESO zone constants'!$A$5:$D$10001,4,FALSE),"")</f>
        <v>Craglorn</v>
      </c>
      <c r="AH272" s="42"/>
      <c r="AK272" s="3" t="str">
        <f>IF(AND(G272&lt;&gt;"LIBSETS_SETTYPE_BATTLEGROUND",G272&lt;&gt;"LIBSETS_SETTYPE_SPECIAL"),IF(AL272&lt;&gt;"",VLOOKUP(AL272,'ESO zone constants'!$D$5:$H$4955,5,FALSE),""),"")</f>
        <v/>
      </c>
      <c r="AP272" s="3" t="str">
        <f>IF(AND(G272&lt;&gt;"LIBSETS_SETTYPE_BATTLEGROUND",G272&lt;&gt;"LIBSETS_SETTYPE_SPECIAL"),IF(AQ272&lt;&gt;"",VLOOKUP(AQ272,'ESO zone constants'!$D$5:$H$4955,5,FALSE),""),"")</f>
        <v/>
      </c>
      <c r="AU272" s="3" t="str">
        <f>IF(AND(G272&lt;&gt;"LIBSETS_SETTYPE_BATTLEGROUND",G272&lt;&gt;"LIBSETS_SETTYPE_SPECIAL"),IF(AV272&lt;&gt;"",VLOOKUP(AV272,'ESO zone constants'!$D$5:$H$4955,5,FALSE),""),"")</f>
        <v/>
      </c>
      <c r="AZ272" s="79" t="s">
        <v>2658</v>
      </c>
      <c r="BA272" s="79"/>
      <c r="BB272" s="79"/>
      <c r="BC272" s="79"/>
      <c r="BD272" s="21" t="str">
        <f t="shared" si="30"/>
        <v>[318] = {wayshrines={270,270,270,}, dlcId=DLC_BASE_GAME</v>
      </c>
      <c r="BE272" s="21" t="str">
        <f t="shared" si="31"/>
        <v>, zoneIds={635,888,888}, veteran=false</v>
      </c>
      <c r="BF272" s="21" t="str">
        <f t="shared" si="29"/>
        <v>, setType=LIBSETS_SETTYPE_ARENA</v>
      </c>
      <c r="BG272" s="21" t="str">
        <f t="shared" si="32"/>
        <v>, dropMechanic={LIBSETS_DROP_MECHANIC_ARENA_STAGE_CHEST,LIBSETS_DROP_MECHANIC_ARENA_STAGE_CHEST}, dropMechanicDropLocationNames={['en']={'','Arena stage chest','','','','',},['de']={'','Arena-Phasen Schatztruhe','','','','',},}</v>
      </c>
      <c r="BH272" s="21" t="str">
        <f t="shared" si="33"/>
        <v>}, --Grand Rejuvenation / Große Verjüngung   [Dragonstar Arena, Craglorn, Craglorn]</v>
      </c>
    </row>
    <row r="273" spans="1:60" x14ac:dyDescent="0.25">
      <c r="A273" s="12">
        <v>320</v>
      </c>
      <c r="B273" t="s">
        <v>1149</v>
      </c>
      <c r="C273" t="s">
        <v>1150</v>
      </c>
      <c r="D273" s="3">
        <f t="shared" si="28"/>
        <v>320</v>
      </c>
      <c r="G273" s="8" t="s">
        <v>1478</v>
      </c>
      <c r="I273" t="s">
        <v>91</v>
      </c>
      <c r="J273" t="s">
        <v>91</v>
      </c>
      <c r="K273">
        <v>284</v>
      </c>
      <c r="L273">
        <v>284</v>
      </c>
      <c r="M273">
        <v>284</v>
      </c>
      <c r="O273" s="62" t="s">
        <v>532</v>
      </c>
      <c r="Q273" s="3">
        <f>IF(AND(P273&lt;&gt;"",ISNUMBER(P273),NOT(ISNA(P273))),P273,IF(R273&lt;&gt;"",VLOOKUP(R273,'ESO zone constants'!$D$5:$H$10003,5,FALSE),""))</f>
        <v>849</v>
      </c>
      <c r="R273" t="str">
        <f>IF(AND(O273&lt;&gt;"",NOT(ISERROR(O273))),O273,
IF(AND(P273&lt;&gt;"",ISNUMBER(P273),P273&gt;0,NOT(ISNA(P273))),VLOOKUP(P273,'ESO zone constants'!$A$5:$D$10001,4,FALSE),
IF(AND(K273&lt;&gt;"",K273&gt;0,NOT(ISERROR(K273))),VLOOKUP(K273,'ESO dumped WayshrineInfo'!$K$3:$N$9996,4,FALSE),"")))</f>
        <v>Vvardenfell</v>
      </c>
      <c r="T273" s="19" t="str">
        <f>IF(AND(S273&lt;&gt;"",NOT(ISERROR(S273))),S273,IF(Q273&lt;&gt;"",IF(NOT(ISERROR(VLOOKUP(Q273,'ESO Dungeon constants'!$D$3:$H$9999,5,FALSE))),VLOOKUP(Q273,'ESO Dungeon constants'!$D$3:$I$9999,6,FALSE),VLOOKUP(Q273,'ESO zone constants'!$H$3:$K$9989,4,FALSE)),""))</f>
        <v>DLC_MORROWIND</v>
      </c>
      <c r="U273" s="3" t="str">
        <f>IF(T273&lt;&gt;"",VLOOKUP(T273,'LibSets constants'!$B$4:$C$1012,2,FALSE),"")</f>
        <v>Morrowind</v>
      </c>
      <c r="V273" s="33" t="s">
        <v>1556</v>
      </c>
      <c r="Y273" s="62"/>
      <c r="Z273" s="3">
        <f>IF(AND(G273&lt;&gt;"LIBSETS_SETTYPE_BATTLEGROUND",G273&lt;&gt;"LIBSETS_SETTYPE_SPECIAL"),
IF(AND(Y273&lt;&gt;"",ISNUMBER(Y273),NOT(ISNA(Y273))),Y273,
   IF(AND(L273&lt;&gt;"",ISNUMBER(L273),L273&gt;0,NOT(ISNA(L273))),VLOOKUP(L273,'ESO dumped WayshrineInfo'!$K$3:$L$9996,2,FALSE),"")
),"")</f>
        <v>849</v>
      </c>
      <c r="AA273" t="str">
        <f>IF(AND(Z273&lt;&gt;"",ISNUMBER(Z273),NOT(ISNA(Z273))),VLOOKUP(Z273,'ESO zone constants'!$A$5:$D$10001,4,FALSE),"")</f>
        <v>Vvardenfell</v>
      </c>
      <c r="AB273" s="33" t="s">
        <v>1557</v>
      </c>
      <c r="AC273" s="41"/>
      <c r="AD273" s="41"/>
      <c r="AE273" s="41"/>
      <c r="AF273" s="3">
        <f>IF(AND(G273&lt;&gt;"LIBSETS_SETTYPE_BATTLEGROUND",G273&lt;&gt;"LIBSETS_SETTYPE_SPECIAL"),
IF(AND(AE273&lt;&gt;"",ISNUMBER(AE273),NOT(ISNA(AE273))),AE273,
   IF(AND(M273&lt;&gt;"",ISNUMBER(M273),M273&gt;0,NOT(ISNA(M273))),VLOOKUP(M273,'ESO dumped WayshrineInfo'!$K$3:$L$9996,2,FALSE),"")
),"")</f>
        <v>849</v>
      </c>
      <c r="AG273" t="str">
        <f>IF(AND(AF273&lt;&gt;"",ISNUMBER(AF273),NOT(ISNA(AF273))),VLOOKUP(AF273,'ESO zone constants'!$A$5:$D$10001,4,FALSE),"")</f>
        <v>Vvardenfell</v>
      </c>
      <c r="AH273" s="42" t="s">
        <v>1558</v>
      </c>
      <c r="AI273" s="41"/>
      <c r="AJ273" s="41"/>
      <c r="AK273" s="3">
        <f>IF(AND(G273&lt;&gt;"LIBSETS_SETTYPE_BATTLEGROUND",G273&lt;&gt;"LIBSETS_SETTYPE_SPECIAL"),IF(AL273&lt;&gt;"",VLOOKUP(AL273,'ESO zone constants'!$D$5:$H$4955,5,FALSE),""),"")</f>
        <v>849</v>
      </c>
      <c r="AL273" t="s">
        <v>532</v>
      </c>
      <c r="AM273" s="33" t="s">
        <v>1559</v>
      </c>
      <c r="AN273" s="41"/>
      <c r="AO273" s="41"/>
      <c r="AP273" s="3" t="str">
        <f>IF(AND(G273&lt;&gt;"LIBSETS_SETTYPE_BATTLEGROUND",G273&lt;&gt;"LIBSETS_SETTYPE_SPECIAL"),IF(AQ273&lt;&gt;"",VLOOKUP(AQ273,'ESO zone constants'!$D$5:$H$4955,5,FALSE),""),"")</f>
        <v/>
      </c>
      <c r="AS273" s="41"/>
      <c r="AT273" s="41"/>
      <c r="AU273" s="3" t="str">
        <f>IF(AND(G273&lt;&gt;"LIBSETS_SETTYPE_BATTLEGROUND",G273&lt;&gt;"LIBSETS_SETTYPE_SPECIAL"),IF(AV273&lt;&gt;"",VLOOKUP(AV273,'ESO zone constants'!$D$5:$H$4955,5,FALSE),""),"")</f>
        <v/>
      </c>
      <c r="AX273" s="41"/>
      <c r="AY273" s="41"/>
      <c r="AZ273" s="79" t="s">
        <v>2659</v>
      </c>
      <c r="BA273" s="79"/>
      <c r="BB273" s="79"/>
      <c r="BC273" s="79"/>
      <c r="BD273" s="21" t="str">
        <f t="shared" si="30"/>
        <v>[320] = {wayshrines={284,284,284,}, dlcId=DLC_MORROWIND</v>
      </c>
      <c r="BE273" s="21" t="str">
        <f t="shared" si="31"/>
        <v>, zoneIds={849,849,849,849}, veteran=false</v>
      </c>
      <c r="BF273" s="21" t="str">
        <f t="shared" si="29"/>
        <v>, setType=LIBSETS_SETTYPE_OVERLAND</v>
      </c>
      <c r="BG273" s="21" t="str">
        <f t="shared" si="32"/>
        <v>, isProcSetAllowedInPvP=1, dropMechanic={LIBSETS_DROP_MECHANIC_OVERLAND_BOSS_DELVE,LIBSETS_DROP_MECHANIC_OVERLAND_WORLDBOSS,LIBSETS_DROP_MECHANIC_OVERLAND_BOSS_PUBLIC_DUNGEON,LIBSETS_DROP_MECHANIC_OVERLAND_CHEST}</v>
      </c>
      <c r="BH273" s="21" t="str">
        <f t="shared" si="33"/>
        <v>}, --War Maiden / Kriegsjungfer   [Vvardenfell, Vvardenfell, Vvardenfell, Vvardenfell]</v>
      </c>
    </row>
    <row r="274" spans="1:60" x14ac:dyDescent="0.25">
      <c r="A274" s="12">
        <v>321</v>
      </c>
      <c r="B274" t="s">
        <v>1151</v>
      </c>
      <c r="C274" t="s">
        <v>1152</v>
      </c>
      <c r="D274" s="3">
        <f t="shared" si="28"/>
        <v>321</v>
      </c>
      <c r="G274" s="8" t="s">
        <v>1478</v>
      </c>
      <c r="I274" t="s">
        <v>91</v>
      </c>
      <c r="J274" t="s">
        <v>91</v>
      </c>
      <c r="K274">
        <v>284</v>
      </c>
      <c r="L274">
        <v>284</v>
      </c>
      <c r="M274">
        <v>284</v>
      </c>
      <c r="O274" s="62" t="s">
        <v>532</v>
      </c>
      <c r="Q274" s="3">
        <f>IF(AND(P274&lt;&gt;"",ISNUMBER(P274),NOT(ISNA(P274))),P274,IF(R274&lt;&gt;"",VLOOKUP(R274,'ESO zone constants'!$D$5:$H$10003,5,FALSE),""))</f>
        <v>849</v>
      </c>
      <c r="R274" t="str">
        <f>IF(AND(O274&lt;&gt;"",NOT(ISERROR(O274))),O274,
IF(AND(P274&lt;&gt;"",ISNUMBER(P274),P274&gt;0,NOT(ISNA(P274))),VLOOKUP(P274,'ESO zone constants'!$A$5:$D$10001,4,FALSE),
IF(AND(K274&lt;&gt;"",K274&gt;0,NOT(ISERROR(K274))),VLOOKUP(K274,'ESO dumped WayshrineInfo'!$K$3:$N$9996,4,FALSE),"")))</f>
        <v>Vvardenfell</v>
      </c>
      <c r="T274" s="19" t="str">
        <f>IF(AND(S274&lt;&gt;"",NOT(ISERROR(S274))),S274,IF(Q274&lt;&gt;"",IF(NOT(ISERROR(VLOOKUP(Q274,'ESO Dungeon constants'!$D$3:$H$9999,5,FALSE))),VLOOKUP(Q274,'ESO Dungeon constants'!$D$3:$I$9999,6,FALSE),VLOOKUP(Q274,'ESO zone constants'!$H$3:$K$9989,4,FALSE)),""))</f>
        <v>DLC_MORROWIND</v>
      </c>
      <c r="U274" s="3" t="str">
        <f>IF(T274&lt;&gt;"",VLOOKUP(T274,'LibSets constants'!$B$4:$C$1012,2,FALSE),"")</f>
        <v>Morrowind</v>
      </c>
      <c r="V274" s="33" t="s">
        <v>1556</v>
      </c>
      <c r="Y274" s="62"/>
      <c r="Z274" s="3">
        <f>IF(AND(G274&lt;&gt;"LIBSETS_SETTYPE_BATTLEGROUND",G274&lt;&gt;"LIBSETS_SETTYPE_SPECIAL"),
IF(AND(Y274&lt;&gt;"",ISNUMBER(Y274),NOT(ISNA(Y274))),Y274,
   IF(AND(L274&lt;&gt;"",ISNUMBER(L274),L274&gt;0,NOT(ISNA(L274))),VLOOKUP(L274,'ESO dumped WayshrineInfo'!$K$3:$L$9996,2,FALSE),"")
),"")</f>
        <v>849</v>
      </c>
      <c r="AA274" t="str">
        <f>IF(AND(Z274&lt;&gt;"",ISNUMBER(Z274),NOT(ISNA(Z274))),VLOOKUP(Z274,'ESO zone constants'!$A$5:$D$10001,4,FALSE),"")</f>
        <v>Vvardenfell</v>
      </c>
      <c r="AB274" s="33" t="s">
        <v>1557</v>
      </c>
      <c r="AC274" s="41"/>
      <c r="AD274" s="41"/>
      <c r="AE274" s="41"/>
      <c r="AF274" s="3">
        <f>IF(AND(G274&lt;&gt;"LIBSETS_SETTYPE_BATTLEGROUND",G274&lt;&gt;"LIBSETS_SETTYPE_SPECIAL"),
IF(AND(AE274&lt;&gt;"",ISNUMBER(AE274),NOT(ISNA(AE274))),AE274,
   IF(AND(M274&lt;&gt;"",ISNUMBER(M274),M274&gt;0,NOT(ISNA(M274))),VLOOKUP(M274,'ESO dumped WayshrineInfo'!$K$3:$L$9996,2,FALSE),"")
),"")</f>
        <v>849</v>
      </c>
      <c r="AG274" t="str">
        <f>IF(AND(AF274&lt;&gt;"",ISNUMBER(AF274),NOT(ISNA(AF274))),VLOOKUP(AF274,'ESO zone constants'!$A$5:$D$10001,4,FALSE),"")</f>
        <v>Vvardenfell</v>
      </c>
      <c r="AH274" s="42" t="s">
        <v>1558</v>
      </c>
      <c r="AI274" s="41"/>
      <c r="AJ274" s="41"/>
      <c r="AK274" s="3">
        <f>IF(AND(G274&lt;&gt;"LIBSETS_SETTYPE_BATTLEGROUND",G274&lt;&gt;"LIBSETS_SETTYPE_SPECIAL"),IF(AL274&lt;&gt;"",VLOOKUP(AL274,'ESO zone constants'!$D$5:$H$4955,5,FALSE),""),"")</f>
        <v>849</v>
      </c>
      <c r="AL274" t="s">
        <v>532</v>
      </c>
      <c r="AM274" s="33" t="s">
        <v>1559</v>
      </c>
      <c r="AN274" s="41"/>
      <c r="AO274" s="41"/>
      <c r="AP274" s="3" t="str">
        <f>IF(AND(G274&lt;&gt;"LIBSETS_SETTYPE_BATTLEGROUND",G274&lt;&gt;"LIBSETS_SETTYPE_SPECIAL"),IF(AQ274&lt;&gt;"",VLOOKUP(AQ274,'ESO zone constants'!$D$5:$H$4955,5,FALSE),""),"")</f>
        <v/>
      </c>
      <c r="AS274" s="41"/>
      <c r="AT274" s="41"/>
      <c r="AU274" s="3" t="str">
        <f>IF(AND(G274&lt;&gt;"LIBSETS_SETTYPE_BATTLEGROUND",G274&lt;&gt;"LIBSETS_SETTYPE_SPECIAL"),IF(AV274&lt;&gt;"",VLOOKUP(AV274,'ESO zone constants'!$D$5:$H$4955,5,FALSE),""),"")</f>
        <v/>
      </c>
      <c r="AX274" s="41"/>
      <c r="AY274" s="41"/>
      <c r="AZ274" s="79" t="s">
        <v>2658</v>
      </c>
      <c r="BA274" s="79"/>
      <c r="BB274" s="79"/>
      <c r="BC274" s="79"/>
      <c r="BD274" s="21" t="str">
        <f t="shared" si="30"/>
        <v>[321] = {wayshrines={284,284,284,}, dlcId=DLC_MORROWIND</v>
      </c>
      <c r="BE274" s="21" t="str">
        <f t="shared" si="31"/>
        <v>, zoneIds={849,849,849,849}, veteran=false</v>
      </c>
      <c r="BF274" s="21" t="str">
        <f t="shared" si="29"/>
        <v>, setType=LIBSETS_SETTYPE_OVERLAND</v>
      </c>
      <c r="BG274" s="21" t="str">
        <f t="shared" si="32"/>
        <v>, dropMechanic={LIBSETS_DROP_MECHANIC_OVERLAND_BOSS_DELVE,LIBSETS_DROP_MECHANIC_OVERLAND_WORLDBOSS,LIBSETS_DROP_MECHANIC_OVERLAND_BOSS_PUBLIC_DUNGEON,LIBSETS_DROP_MECHANIC_OVERLAND_CHEST}</v>
      </c>
      <c r="BH274" s="21" t="str">
        <f t="shared" si="33"/>
        <v>}, --Defiler / Schänder   [Vvardenfell, Vvardenfell, Vvardenfell, Vvardenfell]</v>
      </c>
    </row>
    <row r="275" spans="1:60" x14ac:dyDescent="0.25">
      <c r="A275" s="12">
        <v>322</v>
      </c>
      <c r="B275" t="s">
        <v>1153</v>
      </c>
      <c r="C275" t="s">
        <v>1154</v>
      </c>
      <c r="D275" s="3">
        <f t="shared" si="28"/>
        <v>322</v>
      </c>
      <c r="G275" s="8" t="s">
        <v>1478</v>
      </c>
      <c r="I275" t="s">
        <v>91</v>
      </c>
      <c r="J275" t="s">
        <v>91</v>
      </c>
      <c r="K275">
        <v>284</v>
      </c>
      <c r="L275">
        <v>284</v>
      </c>
      <c r="M275">
        <v>284</v>
      </c>
      <c r="O275" s="62" t="s">
        <v>532</v>
      </c>
      <c r="Q275" s="3">
        <f>IF(AND(P275&lt;&gt;"",ISNUMBER(P275),NOT(ISNA(P275))),P275,IF(R275&lt;&gt;"",VLOOKUP(R275,'ESO zone constants'!$D$5:$H$10003,5,FALSE),""))</f>
        <v>849</v>
      </c>
      <c r="R275" t="str">
        <f>IF(AND(O275&lt;&gt;"",NOT(ISERROR(O275))),O275,
IF(AND(P275&lt;&gt;"",ISNUMBER(P275),P275&gt;0,NOT(ISNA(P275))),VLOOKUP(P275,'ESO zone constants'!$A$5:$D$10001,4,FALSE),
IF(AND(K275&lt;&gt;"",K275&gt;0,NOT(ISERROR(K275))),VLOOKUP(K275,'ESO dumped WayshrineInfo'!$K$3:$N$9996,4,FALSE),"")))</f>
        <v>Vvardenfell</v>
      </c>
      <c r="T275" s="19" t="str">
        <f>IF(AND(S275&lt;&gt;"",NOT(ISERROR(S275))),S275,IF(Q275&lt;&gt;"",IF(NOT(ISERROR(VLOOKUP(Q275,'ESO Dungeon constants'!$D$3:$H$9999,5,FALSE))),VLOOKUP(Q275,'ESO Dungeon constants'!$D$3:$I$9999,6,FALSE),VLOOKUP(Q275,'ESO zone constants'!$H$3:$K$9989,4,FALSE)),""))</f>
        <v>DLC_MORROWIND</v>
      </c>
      <c r="U275" s="3" t="str">
        <f>IF(T275&lt;&gt;"",VLOOKUP(T275,'LibSets constants'!$B$4:$C$1012,2,FALSE),"")</f>
        <v>Morrowind</v>
      </c>
      <c r="V275" s="33" t="s">
        <v>1556</v>
      </c>
      <c r="Y275" s="62"/>
      <c r="Z275" s="3">
        <f>IF(AND(G275&lt;&gt;"LIBSETS_SETTYPE_BATTLEGROUND",G275&lt;&gt;"LIBSETS_SETTYPE_SPECIAL"),
IF(AND(Y275&lt;&gt;"",ISNUMBER(Y275),NOT(ISNA(Y275))),Y275,
   IF(AND(L275&lt;&gt;"",ISNUMBER(L275),L275&gt;0,NOT(ISNA(L275))),VLOOKUP(L275,'ESO dumped WayshrineInfo'!$K$3:$L$9996,2,FALSE),"")
),"")</f>
        <v>849</v>
      </c>
      <c r="AA275" t="str">
        <f>IF(AND(Z275&lt;&gt;"",ISNUMBER(Z275),NOT(ISNA(Z275))),VLOOKUP(Z275,'ESO zone constants'!$A$5:$D$10001,4,FALSE),"")</f>
        <v>Vvardenfell</v>
      </c>
      <c r="AB275" s="33" t="s">
        <v>1557</v>
      </c>
      <c r="AC275" s="41"/>
      <c r="AD275" s="41"/>
      <c r="AE275" s="41"/>
      <c r="AF275" s="3">
        <f>IF(AND(G275&lt;&gt;"LIBSETS_SETTYPE_BATTLEGROUND",G275&lt;&gt;"LIBSETS_SETTYPE_SPECIAL"),
IF(AND(AE275&lt;&gt;"",ISNUMBER(AE275),NOT(ISNA(AE275))),AE275,
   IF(AND(M275&lt;&gt;"",ISNUMBER(M275),M275&gt;0,NOT(ISNA(M275))),VLOOKUP(M275,'ESO dumped WayshrineInfo'!$K$3:$L$9996,2,FALSE),"")
),"")</f>
        <v>849</v>
      </c>
      <c r="AG275" t="str">
        <f>IF(AND(AF275&lt;&gt;"",ISNUMBER(AF275),NOT(ISNA(AF275))),VLOOKUP(AF275,'ESO zone constants'!$A$5:$D$10001,4,FALSE),"")</f>
        <v>Vvardenfell</v>
      </c>
      <c r="AH275" s="42" t="s">
        <v>1558</v>
      </c>
      <c r="AI275" s="41"/>
      <c r="AJ275" s="41"/>
      <c r="AK275" s="3">
        <f>IF(AND(G275&lt;&gt;"LIBSETS_SETTYPE_BATTLEGROUND",G275&lt;&gt;"LIBSETS_SETTYPE_SPECIAL"),IF(AL275&lt;&gt;"",VLOOKUP(AL275,'ESO zone constants'!$D$5:$H$4955,5,FALSE),""),"")</f>
        <v>849</v>
      </c>
      <c r="AL275" t="s">
        <v>532</v>
      </c>
      <c r="AM275" s="33" t="s">
        <v>1559</v>
      </c>
      <c r="AN275" s="41"/>
      <c r="AO275" s="41"/>
      <c r="AP275" s="3" t="str">
        <f>IF(AND(G275&lt;&gt;"LIBSETS_SETTYPE_BATTLEGROUND",G275&lt;&gt;"LIBSETS_SETTYPE_SPECIAL"),IF(AQ275&lt;&gt;"",VLOOKUP(AQ275,'ESO zone constants'!$D$5:$H$4955,5,FALSE),""),"")</f>
        <v/>
      </c>
      <c r="AS275" s="41"/>
      <c r="AT275" s="41"/>
      <c r="AU275" s="3" t="str">
        <f>IF(AND(G275&lt;&gt;"LIBSETS_SETTYPE_BATTLEGROUND",G275&lt;&gt;"LIBSETS_SETTYPE_SPECIAL"),IF(AV275&lt;&gt;"",VLOOKUP(AV275,'ESO zone constants'!$D$5:$H$4955,5,FALSE),""),"")</f>
        <v/>
      </c>
      <c r="AX275" s="41"/>
      <c r="AY275" s="41"/>
      <c r="AZ275" s="79" t="s">
        <v>2658</v>
      </c>
      <c r="BA275" s="79"/>
      <c r="BB275" s="79"/>
      <c r="BC275" s="79"/>
      <c r="BD275" s="21" t="str">
        <f t="shared" si="30"/>
        <v>[322] = {wayshrines={284,284,284,}, dlcId=DLC_MORROWIND</v>
      </c>
      <c r="BE275" s="21" t="str">
        <f t="shared" si="31"/>
        <v>, zoneIds={849,849,849,849}, veteran=false</v>
      </c>
      <c r="BF275" s="21" t="str">
        <f t="shared" si="29"/>
        <v>, setType=LIBSETS_SETTYPE_OVERLAND</v>
      </c>
      <c r="BG275" s="21" t="str">
        <f t="shared" si="32"/>
        <v>, dropMechanic={LIBSETS_DROP_MECHANIC_OVERLAND_BOSS_DELVE,LIBSETS_DROP_MECHANIC_OVERLAND_WORLDBOSS,LIBSETS_DROP_MECHANIC_OVERLAND_BOSS_PUBLIC_DUNGEON,LIBSETS_DROP_MECHANIC_OVERLAND_CHEST}</v>
      </c>
      <c r="BH275" s="21" t="str">
        <f t="shared" si="33"/>
        <v>}, --Warrior-Poet / Kriegerpoet   [Vvardenfell, Vvardenfell, Vvardenfell, Vvardenfell]</v>
      </c>
    </row>
    <row r="276" spans="1:60" x14ac:dyDescent="0.25">
      <c r="A276" s="5">
        <v>323</v>
      </c>
      <c r="B276" t="s">
        <v>1155</v>
      </c>
      <c r="C276" t="s">
        <v>2608</v>
      </c>
      <c r="D276" s="3">
        <f t="shared" si="28"/>
        <v>323</v>
      </c>
      <c r="G276" s="8" t="s">
        <v>1472</v>
      </c>
      <c r="I276" t="s">
        <v>91</v>
      </c>
      <c r="J276" t="s">
        <v>91</v>
      </c>
      <c r="K276">
        <v>276</v>
      </c>
      <c r="L276">
        <v>276</v>
      </c>
      <c r="M276">
        <v>276</v>
      </c>
      <c r="N276">
        <v>3</v>
      </c>
      <c r="Q276" s="3">
        <f>IF(AND(P276&lt;&gt;"",ISNUMBER(P276),NOT(ISNA(P276))),P276,IF(R276&lt;&gt;"",VLOOKUP(R276,'ESO zone constants'!$D$5:$H$10003,5,FALSE),""))</f>
        <v>849</v>
      </c>
      <c r="R276" t="str">
        <f>IF(AND(O276&lt;&gt;"",NOT(ISERROR(O276))),O276,
IF(AND(P276&lt;&gt;"",ISNUMBER(P276),P276&gt;0,NOT(ISNA(P276))),VLOOKUP(P276,'ESO zone constants'!$A$5:$D$10001,4,FALSE),
IF(AND(K276&lt;&gt;"",K276&gt;0,NOT(ISERROR(K276))),VLOOKUP(K276,'ESO dumped WayshrineInfo'!$K$3:$N$9996,4,FALSE),"")))</f>
        <v>Vvardenfell</v>
      </c>
      <c r="T276" s="19" t="str">
        <f>IF(AND(S276&lt;&gt;"",NOT(ISERROR(S276))),S276,IF(Q276&lt;&gt;"",IF(NOT(ISERROR(VLOOKUP(Q276,'ESO Dungeon constants'!$D$3:$H$9999,5,FALSE))),VLOOKUP(Q276,'ESO Dungeon constants'!$D$3:$I$9999,6,FALSE),VLOOKUP(Q276,'ESO zone constants'!$H$3:$K$9989,4,FALSE)),""))</f>
        <v>DLC_MORROWIND</v>
      </c>
      <c r="U276" s="3" t="str">
        <f>IF(T276&lt;&gt;"",VLOOKUP(T276,'LibSets constants'!$B$4:$C$1012,2,FALSE),"")</f>
        <v>Morrowind</v>
      </c>
      <c r="V276" s="33" t="s">
        <v>3335</v>
      </c>
      <c r="Y276" s="62"/>
      <c r="Z276" s="3">
        <f>IF(AND(G276&lt;&gt;"LIBSETS_SETTYPE_BATTLEGROUND",G276&lt;&gt;"LIBSETS_SETTYPE_SPECIAL"),
IF(AND(Y276&lt;&gt;"",ISNUMBER(Y276),NOT(ISNA(Y276))),Y276,
   IF(AND(L276&lt;&gt;"",ISNUMBER(L276),L276&gt;0,NOT(ISNA(L276))),VLOOKUP(L276,'ESO dumped WayshrineInfo'!$K$3:$L$9996,2,FALSE),"")
),"")</f>
        <v>849</v>
      </c>
      <c r="AA276" t="str">
        <f>IF(AND(Z276&lt;&gt;"",ISNUMBER(Z276),NOT(ISNA(Z276))),VLOOKUP(Z276,'ESO zone constants'!$A$5:$D$10001,4,FALSE),"")</f>
        <v>Vvardenfell</v>
      </c>
      <c r="AB276" s="33" t="s">
        <v>3335</v>
      </c>
      <c r="AF276" s="3">
        <f>IF(AND(G276&lt;&gt;"LIBSETS_SETTYPE_BATTLEGROUND",G276&lt;&gt;"LIBSETS_SETTYPE_SPECIAL"),
IF(AND(AE276&lt;&gt;"",ISNUMBER(AE276),NOT(ISNA(AE276))),AE276,
   IF(AND(M276&lt;&gt;"",ISNUMBER(M276),M276&gt;0,NOT(ISNA(M276))),VLOOKUP(M276,'ESO dumped WayshrineInfo'!$K$3:$L$9996,2,FALSE),"")
),"")</f>
        <v>849</v>
      </c>
      <c r="AG276" t="str">
        <f>IF(AND(AF276&lt;&gt;"",ISNUMBER(AF276),NOT(ISNA(AF276))),VLOOKUP(AF276,'ESO zone constants'!$A$5:$D$10001,4,FALSE),"")</f>
        <v>Vvardenfell</v>
      </c>
      <c r="AH276" s="42"/>
      <c r="AK276" s="3" t="str">
        <f>IF(AND(G276&lt;&gt;"LIBSETS_SETTYPE_BATTLEGROUND",G276&lt;&gt;"LIBSETS_SETTYPE_SPECIAL"),IF(AL276&lt;&gt;"",VLOOKUP(AL276,'ESO zone constants'!$D$5:$H$4955,5,FALSE),""),"")</f>
        <v/>
      </c>
      <c r="AP276" s="3" t="str">
        <f>IF(AND(G276&lt;&gt;"LIBSETS_SETTYPE_BATTLEGROUND",G276&lt;&gt;"LIBSETS_SETTYPE_SPECIAL"),IF(AQ276&lt;&gt;"",VLOOKUP(AQ276,'ESO zone constants'!$D$5:$H$4955,5,FALSE),""),"")</f>
        <v/>
      </c>
      <c r="AU276" s="3" t="str">
        <f>IF(AND(G276&lt;&gt;"LIBSETS_SETTYPE_BATTLEGROUND",G276&lt;&gt;"LIBSETS_SETTYPE_SPECIAL"),IF(AV276&lt;&gt;"",VLOOKUP(AV276,'ESO zone constants'!$D$5:$H$4955,5,FALSE),""),"")</f>
        <v/>
      </c>
      <c r="AZ276" s="79" t="s">
        <v>2659</v>
      </c>
      <c r="BA276" s="79"/>
      <c r="BB276" s="79"/>
      <c r="BC276" s="79"/>
      <c r="BD276" s="21" t="str">
        <f t="shared" si="30"/>
        <v>[323] = {wayshrines={276,276,276,}, traitsNeeded=3, dlcId=DLC_MORROWIND</v>
      </c>
      <c r="BE276" s="21" t="str">
        <f t="shared" si="31"/>
        <v>, zoneIds={849,849,849}, veteran=false</v>
      </c>
      <c r="BF276" s="21" t="str">
        <f t="shared" si="29"/>
        <v>, setType=LIBSETS_SETTYPE_CRAFTED</v>
      </c>
      <c r="BG276" s="21" t="str">
        <f t="shared" si="32"/>
        <v>, isProcSetAllowedInPvP=1, dropMechanic={LIBSETS_DROP_MECHANIC_CRAFTED,LIBSETS_DROP_MECHANIC_CRAFTED}</v>
      </c>
      <c r="BH276" s="21" t="str">
        <f t="shared" si="33"/>
        <v>}, --Assassin\'s Guile / Assassinenlist   [Vvardenfell, Vvardenfell, Vvardenfell]</v>
      </c>
    </row>
    <row r="277" spans="1:60" x14ac:dyDescent="0.25">
      <c r="A277" s="5">
        <v>324</v>
      </c>
      <c r="B277" t="s">
        <v>1156</v>
      </c>
      <c r="C277" t="s">
        <v>1157</v>
      </c>
      <c r="D277" s="3">
        <f t="shared" si="28"/>
        <v>324</v>
      </c>
      <c r="E277" s="40"/>
      <c r="G277" s="8" t="s">
        <v>1472</v>
      </c>
      <c r="I277" t="s">
        <v>91</v>
      </c>
      <c r="J277" t="s">
        <v>91</v>
      </c>
      <c r="K277">
        <v>329</v>
      </c>
      <c r="L277">
        <v>329</v>
      </c>
      <c r="M277">
        <v>329</v>
      </c>
      <c r="N277">
        <v>8</v>
      </c>
      <c r="Q277" s="3">
        <f>IF(AND(P277&lt;&gt;"",ISNUMBER(P277),NOT(ISNA(P277))),P277,IF(R277&lt;&gt;"",VLOOKUP(R277,'ESO zone constants'!$D$5:$H$10003,5,FALSE),""))</f>
        <v>849</v>
      </c>
      <c r="R277" t="str">
        <f>IF(AND(O277&lt;&gt;"",NOT(ISERROR(O277))),O277,
IF(AND(P277&lt;&gt;"",ISNUMBER(P277),P277&gt;0,NOT(ISNA(P277))),VLOOKUP(P277,'ESO zone constants'!$A$5:$D$10001,4,FALSE),
IF(AND(K277&lt;&gt;"",K277&gt;0,NOT(ISERROR(K277))),VLOOKUP(K277,'ESO dumped WayshrineInfo'!$K$3:$N$9996,4,FALSE),"")))</f>
        <v>Vvardenfell</v>
      </c>
      <c r="T277" s="19" t="str">
        <f>IF(AND(S277&lt;&gt;"",NOT(ISERROR(S277))),S277,IF(Q277&lt;&gt;"",IF(NOT(ISERROR(VLOOKUP(Q277,'ESO Dungeon constants'!$D$3:$H$9999,5,FALSE))),VLOOKUP(Q277,'ESO Dungeon constants'!$D$3:$I$9999,6,FALSE),VLOOKUP(Q277,'ESO zone constants'!$H$3:$K$9989,4,FALSE)),""))</f>
        <v>DLC_MORROWIND</v>
      </c>
      <c r="U277" s="3" t="str">
        <f>IF(T277&lt;&gt;"",VLOOKUP(T277,'LibSets constants'!$B$4:$C$1012,2,FALSE),"")</f>
        <v>Morrowind</v>
      </c>
      <c r="V277" s="33" t="s">
        <v>3335</v>
      </c>
      <c r="Y277" s="62"/>
      <c r="Z277" s="3">
        <f>IF(AND(G277&lt;&gt;"LIBSETS_SETTYPE_BATTLEGROUND",G277&lt;&gt;"LIBSETS_SETTYPE_SPECIAL"),
IF(AND(Y277&lt;&gt;"",ISNUMBER(Y277),NOT(ISNA(Y277))),Y277,
   IF(AND(L277&lt;&gt;"",ISNUMBER(L277),L277&gt;0,NOT(ISNA(L277))),VLOOKUP(L277,'ESO dumped WayshrineInfo'!$K$3:$L$9996,2,FALSE),"")
),"")</f>
        <v>849</v>
      </c>
      <c r="AA277" t="str">
        <f>IF(AND(Z277&lt;&gt;"",ISNUMBER(Z277),NOT(ISNA(Z277))),VLOOKUP(Z277,'ESO zone constants'!$A$5:$D$10001,4,FALSE),"")</f>
        <v>Vvardenfell</v>
      </c>
      <c r="AB277" s="33" t="s">
        <v>3335</v>
      </c>
      <c r="AF277" s="3">
        <f>IF(AND(G277&lt;&gt;"LIBSETS_SETTYPE_BATTLEGROUND",G277&lt;&gt;"LIBSETS_SETTYPE_SPECIAL"),
IF(AND(AE277&lt;&gt;"",ISNUMBER(AE277),NOT(ISNA(AE277))),AE277,
   IF(AND(M277&lt;&gt;"",ISNUMBER(M277),M277&gt;0,NOT(ISNA(M277))),VLOOKUP(M277,'ESO dumped WayshrineInfo'!$K$3:$L$9996,2,FALSE),"")
),"")</f>
        <v>849</v>
      </c>
      <c r="AG277" t="str">
        <f>IF(AND(AF277&lt;&gt;"",ISNUMBER(AF277),NOT(ISNA(AF277))),VLOOKUP(AF277,'ESO zone constants'!$A$5:$D$10001,4,FALSE),"")</f>
        <v>Vvardenfell</v>
      </c>
      <c r="AH277" s="42"/>
      <c r="AK277" s="3" t="str">
        <f>IF(AND(G277&lt;&gt;"LIBSETS_SETTYPE_BATTLEGROUND",G277&lt;&gt;"LIBSETS_SETTYPE_SPECIAL"),IF(AL277&lt;&gt;"",VLOOKUP(AL277,'ESO zone constants'!$D$5:$H$4955,5,FALSE),""),"")</f>
        <v/>
      </c>
      <c r="AP277" s="3" t="str">
        <f>IF(AND(G277&lt;&gt;"LIBSETS_SETTYPE_BATTLEGROUND",G277&lt;&gt;"LIBSETS_SETTYPE_SPECIAL"),IF(AQ277&lt;&gt;"",VLOOKUP(AQ277,'ESO zone constants'!$D$5:$H$4955,5,FALSE),""),"")</f>
        <v/>
      </c>
      <c r="AU277" s="3" t="str">
        <f>IF(AND(G277&lt;&gt;"LIBSETS_SETTYPE_BATTLEGROUND",G277&lt;&gt;"LIBSETS_SETTYPE_SPECIAL"),IF(AV277&lt;&gt;"",VLOOKUP(AV277,'ESO zone constants'!$D$5:$H$4955,5,FALSE),""),"")</f>
        <v/>
      </c>
      <c r="AZ277" s="79" t="s">
        <v>2658</v>
      </c>
      <c r="BA277" s="79"/>
      <c r="BB277" s="79"/>
      <c r="BC277" s="79"/>
      <c r="BD277" s="21" t="str">
        <f t="shared" si="30"/>
        <v>[324] = {wayshrines={329,329,329,}, traitsNeeded=8, dlcId=DLC_MORROWIND</v>
      </c>
      <c r="BE277" s="21" t="str">
        <f t="shared" si="31"/>
        <v>, zoneIds={849,849,849}, veteran=false</v>
      </c>
      <c r="BF277" s="21" t="str">
        <f t="shared" si="29"/>
        <v>, setType=LIBSETS_SETTYPE_CRAFTED</v>
      </c>
      <c r="BG277" s="21" t="str">
        <f t="shared" si="32"/>
        <v>, dropMechanic={LIBSETS_DROP_MECHANIC_CRAFTED,LIBSETS_DROP_MECHANIC_CRAFTED}</v>
      </c>
      <c r="BH277" s="21" t="str">
        <f t="shared" si="33"/>
        <v>}, --Daedric Trickery / Daedrische Gaunerei   [Vvardenfell, Vvardenfell, Vvardenfell]</v>
      </c>
    </row>
    <row r="278" spans="1:60" x14ac:dyDescent="0.25">
      <c r="A278" s="5">
        <v>325</v>
      </c>
      <c r="B278" t="s">
        <v>1158</v>
      </c>
      <c r="C278" t="s">
        <v>1159</v>
      </c>
      <c r="D278" s="3">
        <f t="shared" si="28"/>
        <v>325</v>
      </c>
      <c r="G278" s="8" t="s">
        <v>1472</v>
      </c>
      <c r="I278" t="s">
        <v>91</v>
      </c>
      <c r="J278" t="s">
        <v>91</v>
      </c>
      <c r="K278">
        <v>282</v>
      </c>
      <c r="L278">
        <v>282</v>
      </c>
      <c r="M278">
        <v>282</v>
      </c>
      <c r="N278">
        <v>6</v>
      </c>
      <c r="Q278" s="3">
        <f>IF(AND(P278&lt;&gt;"",ISNUMBER(P278),NOT(ISNA(P278))),P278,IF(R278&lt;&gt;"",VLOOKUP(R278,'ESO zone constants'!$D$5:$H$10003,5,FALSE),""))</f>
        <v>849</v>
      </c>
      <c r="R278" t="str">
        <f>IF(AND(O278&lt;&gt;"",NOT(ISERROR(O278))),O278,
IF(AND(P278&lt;&gt;"",ISNUMBER(P278),P278&gt;0,NOT(ISNA(P278))),VLOOKUP(P278,'ESO zone constants'!$A$5:$D$10001,4,FALSE),
IF(AND(K278&lt;&gt;"",K278&gt;0,NOT(ISERROR(K278))),VLOOKUP(K278,'ESO dumped WayshrineInfo'!$K$3:$N$9996,4,FALSE),"")))</f>
        <v>Vvardenfell</v>
      </c>
      <c r="T278" s="19" t="str">
        <f>IF(AND(S278&lt;&gt;"",NOT(ISERROR(S278))),S278,IF(Q278&lt;&gt;"",IF(NOT(ISERROR(VLOOKUP(Q278,'ESO Dungeon constants'!$D$3:$H$9999,5,FALSE))),VLOOKUP(Q278,'ESO Dungeon constants'!$D$3:$I$9999,6,FALSE),VLOOKUP(Q278,'ESO zone constants'!$H$3:$K$9989,4,FALSE)),""))</f>
        <v>DLC_MORROWIND</v>
      </c>
      <c r="U278" s="3" t="str">
        <f>IF(T278&lt;&gt;"",VLOOKUP(T278,'LibSets constants'!$B$4:$C$1012,2,FALSE),"")</f>
        <v>Morrowind</v>
      </c>
      <c r="V278" s="33" t="s">
        <v>3335</v>
      </c>
      <c r="Y278" s="62"/>
      <c r="Z278" s="3">
        <f>IF(AND(G278&lt;&gt;"LIBSETS_SETTYPE_BATTLEGROUND",G278&lt;&gt;"LIBSETS_SETTYPE_SPECIAL"),
IF(AND(Y278&lt;&gt;"",ISNUMBER(Y278),NOT(ISNA(Y278))),Y278,
   IF(AND(L278&lt;&gt;"",ISNUMBER(L278),L278&gt;0,NOT(ISNA(L278))),VLOOKUP(L278,'ESO dumped WayshrineInfo'!$K$3:$L$9996,2,FALSE),"")
),"")</f>
        <v>849</v>
      </c>
      <c r="AA278" t="str">
        <f>IF(AND(Z278&lt;&gt;"",ISNUMBER(Z278),NOT(ISNA(Z278))),VLOOKUP(Z278,'ESO zone constants'!$A$5:$D$10001,4,FALSE),"")</f>
        <v>Vvardenfell</v>
      </c>
      <c r="AB278" s="33" t="s">
        <v>3335</v>
      </c>
      <c r="AC278" s="41"/>
      <c r="AD278" s="41"/>
      <c r="AE278" s="41"/>
      <c r="AF278" s="3">
        <f>IF(AND(G278&lt;&gt;"LIBSETS_SETTYPE_BATTLEGROUND",G278&lt;&gt;"LIBSETS_SETTYPE_SPECIAL"),
IF(AND(AE278&lt;&gt;"",ISNUMBER(AE278),NOT(ISNA(AE278))),AE278,
   IF(AND(M278&lt;&gt;"",ISNUMBER(M278),M278&gt;0,NOT(ISNA(M278))),VLOOKUP(M278,'ESO dumped WayshrineInfo'!$K$3:$L$9996,2,FALSE),"")
),"")</f>
        <v>849</v>
      </c>
      <c r="AG278" t="str">
        <f>IF(AND(AF278&lt;&gt;"",ISNUMBER(AF278),NOT(ISNA(AF278))),VLOOKUP(AF278,'ESO zone constants'!$A$5:$D$10001,4,FALSE),"")</f>
        <v>Vvardenfell</v>
      </c>
      <c r="AH278" s="42"/>
      <c r="AI278" s="41"/>
      <c r="AJ278" s="41"/>
      <c r="AK278" s="3" t="str">
        <f>IF(AND(G278&lt;&gt;"LIBSETS_SETTYPE_BATTLEGROUND",G278&lt;&gt;"LIBSETS_SETTYPE_SPECIAL"),IF(AL278&lt;&gt;"",VLOOKUP(AL278,'ESO zone constants'!$D$5:$H$4955,5,FALSE),""),"")</f>
        <v/>
      </c>
      <c r="AN278" s="41"/>
      <c r="AO278" s="41"/>
      <c r="AP278" s="3" t="str">
        <f>IF(AND(G278&lt;&gt;"LIBSETS_SETTYPE_BATTLEGROUND",G278&lt;&gt;"LIBSETS_SETTYPE_SPECIAL"),IF(AQ278&lt;&gt;"",VLOOKUP(AQ278,'ESO zone constants'!$D$5:$H$4955,5,FALSE),""),"")</f>
        <v/>
      </c>
      <c r="AS278" s="41"/>
      <c r="AT278" s="41"/>
      <c r="AU278" s="3" t="str">
        <f>IF(AND(G278&lt;&gt;"LIBSETS_SETTYPE_BATTLEGROUND",G278&lt;&gt;"LIBSETS_SETTYPE_SPECIAL"),IF(AV278&lt;&gt;"",VLOOKUP(AV278,'ESO zone constants'!$D$5:$H$4955,5,FALSE),""),"")</f>
        <v/>
      </c>
      <c r="AX278" s="41"/>
      <c r="AY278" s="41"/>
      <c r="AZ278" s="79" t="s">
        <v>2659</v>
      </c>
      <c r="BA278" s="79"/>
      <c r="BB278" s="79"/>
      <c r="BC278" s="79"/>
      <c r="BD278" s="21" t="str">
        <f t="shared" si="30"/>
        <v>[325] = {wayshrines={282,282,282,}, traitsNeeded=6, dlcId=DLC_MORROWIND</v>
      </c>
      <c r="BE278" s="21" t="str">
        <f t="shared" si="31"/>
        <v>, zoneIds={849,849,849}, veteran=false</v>
      </c>
      <c r="BF278" s="21" t="str">
        <f t="shared" si="29"/>
        <v>, setType=LIBSETS_SETTYPE_CRAFTED</v>
      </c>
      <c r="BG278" s="21" t="str">
        <f t="shared" si="32"/>
        <v>, isProcSetAllowedInPvP=1, dropMechanic={LIBSETS_DROP_MECHANIC_CRAFTED,LIBSETS_DROP_MECHANIC_CRAFTED}</v>
      </c>
      <c r="BH278" s="21" t="str">
        <f t="shared" si="33"/>
        <v>}, --Shacklebreaker / Kettensprenger   [Vvardenfell, Vvardenfell, Vvardenfell]</v>
      </c>
    </row>
    <row r="279" spans="1:60" x14ac:dyDescent="0.25">
      <c r="A279" s="12">
        <v>326</v>
      </c>
      <c r="B279" t="s">
        <v>1160</v>
      </c>
      <c r="C279" t="s">
        <v>2609</v>
      </c>
      <c r="D279" s="3">
        <f t="shared" si="28"/>
        <v>326</v>
      </c>
      <c r="G279" s="8" t="s">
        <v>1471</v>
      </c>
      <c r="I279" t="s">
        <v>91</v>
      </c>
      <c r="J279" t="s">
        <v>91</v>
      </c>
      <c r="K279">
        <v>-1</v>
      </c>
      <c r="L279">
        <v>-1</v>
      </c>
      <c r="M279">
        <v>-1</v>
      </c>
      <c r="O279" s="62" t="s">
        <v>1510</v>
      </c>
      <c r="P279" s="62">
        <v>-98</v>
      </c>
      <c r="Q279" s="3">
        <f>IF(AND(P279&lt;&gt;"",ISNUMBER(P279),NOT(ISNA(P279))),P279,IF(R279&lt;&gt;"",VLOOKUP(R279,'ESO zone constants'!$D$5:$H$10003,5,FALSE),""))</f>
        <v>-98</v>
      </c>
      <c r="R279" t="str">
        <f>IF(AND(O279&lt;&gt;"",NOT(ISERROR(O279))),O279,
IF(AND(P279&lt;&gt;"",ISNUMBER(P279),P279&gt;0,NOT(ISNA(P279))),VLOOKUP(P279,'ESO zone constants'!$A$5:$D$10001,4,FALSE),
IF(AND(K279&lt;&gt;"",K279&gt;0,NOT(ISERROR(K279))),VLOOKUP(K279,'ESO dumped WayshrineInfo'!$K$3:$N$9996,4,FALSE),"")))</f>
        <v>!Battleground</v>
      </c>
      <c r="T279" s="19" t="str">
        <f>IF(AND(S279&lt;&gt;"",NOT(ISERROR(S279))),S279,IF(Q279&lt;&gt;"",IF(NOT(ISERROR(VLOOKUP(Q279,'ESO Dungeon constants'!$D$3:$H$9999,5,FALSE))),VLOOKUP(Q279,'ESO Dungeon constants'!$D$3:$I$9999,6,FALSE),VLOOKUP(Q279,'ESO zone constants'!$H$3:$K$9989,4,FALSE)),""))</f>
        <v>DLC_BASE_GAME</v>
      </c>
      <c r="U279" s="3" t="str">
        <f>IF(T279&lt;&gt;"",VLOOKUP(T279,'LibSets constants'!$B$4:$C$1012,2,FALSE),"")</f>
        <v>Included in base game</v>
      </c>
      <c r="V279" s="33" t="s">
        <v>1571</v>
      </c>
      <c r="Y279" s="62"/>
      <c r="Z279" s="3" t="str">
        <f>IF(AND(G279&lt;&gt;"LIBSETS_SETTYPE_BATTLEGROUND",G279&lt;&gt;"LIBSETS_SETTYPE_SPECIAL"),
IF(AND(Y279&lt;&gt;"",ISNUMBER(Y279),NOT(ISNA(Y279))),Y279,
   IF(AND(L279&lt;&gt;"",ISNUMBER(L279),L279&gt;0,NOT(ISNA(L279))),VLOOKUP(L279,'ESO dumped WayshrineInfo'!$K$3:$L$9996,2,FALSE),"")
),"")</f>
        <v/>
      </c>
      <c r="AA279" t="str">
        <f>IF(AND(Z279&lt;&gt;"",ISNUMBER(Z279),NOT(ISNA(Z279))),VLOOKUP(Z279,'ESO zone constants'!$A$5:$D$10001,4,FALSE),"")</f>
        <v/>
      </c>
      <c r="AC279" s="41"/>
      <c r="AD279" s="41"/>
      <c r="AE279" s="41"/>
      <c r="AF279" s="3" t="str">
        <f>IF(AND(G279&lt;&gt;"LIBSETS_SETTYPE_BATTLEGROUND",G279&lt;&gt;"LIBSETS_SETTYPE_SPECIAL"),
IF(AND(AE279&lt;&gt;"",ISNUMBER(AE279),NOT(ISNA(AE279))),AE279,
   IF(AND(M279&lt;&gt;"",ISNUMBER(M279),M279&gt;0,NOT(ISNA(M279))),VLOOKUP(M279,'ESO dumped WayshrineInfo'!$K$3:$L$9996,2,FALSE),"")
),"")</f>
        <v/>
      </c>
      <c r="AG279" t="str">
        <f>IF(AND(AF279&lt;&gt;"",ISNUMBER(AF279),NOT(ISNA(AF279))),VLOOKUP(AF279,'ESO zone constants'!$A$5:$D$10001,4,FALSE),"")</f>
        <v/>
      </c>
      <c r="AH279" s="42"/>
      <c r="AI279" s="41"/>
      <c r="AJ279" s="41"/>
      <c r="AK279" s="3" t="str">
        <f>IF(AND(G279&lt;&gt;"LIBSETS_SETTYPE_BATTLEGROUND",G279&lt;&gt;"LIBSETS_SETTYPE_SPECIAL"),IF(AL279&lt;&gt;"",VLOOKUP(AL279,'ESO zone constants'!$D$5:$H$4955,5,FALSE),""),"")</f>
        <v/>
      </c>
      <c r="AN279" s="41"/>
      <c r="AO279" s="41"/>
      <c r="AP279" s="3" t="str">
        <f>IF(AND(G279&lt;&gt;"LIBSETS_SETTYPE_BATTLEGROUND",G279&lt;&gt;"LIBSETS_SETTYPE_SPECIAL"),IF(AQ279&lt;&gt;"",VLOOKUP(AQ279,'ESO zone constants'!$D$5:$H$4955,5,FALSE),""),"")</f>
        <v/>
      </c>
      <c r="AS279" s="41"/>
      <c r="AT279" s="41"/>
      <c r="AU279" s="3" t="str">
        <f>IF(AND(G279&lt;&gt;"LIBSETS_SETTYPE_BATTLEGROUND",G279&lt;&gt;"LIBSETS_SETTYPE_SPECIAL"),IF(AV279&lt;&gt;"",VLOOKUP(AV279,'ESO zone constants'!$D$5:$H$4955,5,FALSE),""),"")</f>
        <v/>
      </c>
      <c r="AX279" s="41"/>
      <c r="AY279" s="41"/>
      <c r="AZ279" s="79" t="s">
        <v>2658</v>
      </c>
      <c r="BA279" s="79"/>
      <c r="BB279" s="79"/>
      <c r="BC279" s="79"/>
      <c r="BD279" s="21" t="str">
        <f t="shared" si="30"/>
        <v>[326] = {wayshrines={-1,-1,-1,}, dlcId=DLC_BASE_GAME</v>
      </c>
      <c r="BE279" s="21" t="str">
        <f t="shared" si="31"/>
        <v>, zoneIds={-98}, veteran=false</v>
      </c>
      <c r="BF279" s="21" t="str">
        <f t="shared" si="29"/>
        <v>, setType=LIBSETS_SETTYPE_BATTLEGROUND</v>
      </c>
      <c r="BG279" s="21" t="str">
        <f t="shared" si="32"/>
        <v>, dropMechanic={LIBSETS_DROP_MECHANIC_BATTLEGROUND_REWARD}</v>
      </c>
      <c r="BH279" s="21" t="str">
        <f t="shared" si="33"/>
        <v>}, --Vanguard\'s Challenge / Vorhutdisput   [!Battleground]</v>
      </c>
    </row>
    <row r="280" spans="1:60" x14ac:dyDescent="0.25">
      <c r="A280" s="12">
        <v>327</v>
      </c>
      <c r="B280" t="s">
        <v>1161</v>
      </c>
      <c r="C280" t="s">
        <v>2610</v>
      </c>
      <c r="D280" s="3">
        <f t="shared" si="28"/>
        <v>327</v>
      </c>
      <c r="G280" s="8" t="s">
        <v>1471</v>
      </c>
      <c r="I280" t="s">
        <v>91</v>
      </c>
      <c r="J280" t="s">
        <v>91</v>
      </c>
      <c r="K280">
        <v>-1</v>
      </c>
      <c r="L280">
        <v>-1</v>
      </c>
      <c r="M280">
        <v>-1</v>
      </c>
      <c r="O280" s="62" t="s">
        <v>1510</v>
      </c>
      <c r="P280" s="62">
        <v>-98</v>
      </c>
      <c r="Q280" s="3">
        <f>IF(AND(P280&lt;&gt;"",ISNUMBER(P280),NOT(ISNA(P280))),P280,IF(R280&lt;&gt;"",VLOOKUP(R280,'ESO zone constants'!$D$5:$H$10003,5,FALSE),""))</f>
        <v>-98</v>
      </c>
      <c r="R280" t="str">
        <f>IF(AND(O280&lt;&gt;"",NOT(ISERROR(O280))),O280,
IF(AND(P280&lt;&gt;"",ISNUMBER(P280),P280&gt;0,NOT(ISNA(P280))),VLOOKUP(P280,'ESO zone constants'!$A$5:$D$10001,4,FALSE),
IF(AND(K280&lt;&gt;"",K280&gt;0,NOT(ISERROR(K280))),VLOOKUP(K280,'ESO dumped WayshrineInfo'!$K$3:$N$9996,4,FALSE),"")))</f>
        <v>!Battleground</v>
      </c>
      <c r="T280" s="19" t="str">
        <f>IF(AND(S280&lt;&gt;"",NOT(ISERROR(S280))),S280,IF(Q280&lt;&gt;"",IF(NOT(ISERROR(VLOOKUP(Q280,'ESO Dungeon constants'!$D$3:$H$9999,5,FALSE))),VLOOKUP(Q280,'ESO Dungeon constants'!$D$3:$I$9999,6,FALSE),VLOOKUP(Q280,'ESO zone constants'!$H$3:$K$9989,4,FALSE)),""))</f>
        <v>DLC_BASE_GAME</v>
      </c>
      <c r="U280" s="3" t="str">
        <f>IF(T280&lt;&gt;"",VLOOKUP(T280,'LibSets constants'!$B$4:$C$1012,2,FALSE),"")</f>
        <v>Included in base game</v>
      </c>
      <c r="V280" s="33" t="s">
        <v>1571</v>
      </c>
      <c r="Y280" s="62"/>
      <c r="Z280" s="3" t="str">
        <f>IF(AND(G280&lt;&gt;"LIBSETS_SETTYPE_BATTLEGROUND",G280&lt;&gt;"LIBSETS_SETTYPE_SPECIAL"),
IF(AND(Y280&lt;&gt;"",ISNUMBER(Y280),NOT(ISNA(Y280))),Y280,
   IF(AND(L280&lt;&gt;"",ISNUMBER(L280),L280&gt;0,NOT(ISNA(L280))),VLOOKUP(L280,'ESO dumped WayshrineInfo'!$K$3:$L$9996,2,FALSE),"")
),"")</f>
        <v/>
      </c>
      <c r="AA280" t="str">
        <f>IF(AND(Z280&lt;&gt;"",ISNUMBER(Z280),NOT(ISNA(Z280))),VLOOKUP(Z280,'ESO zone constants'!$A$5:$D$10001,4,FALSE),"")</f>
        <v/>
      </c>
      <c r="AF280" s="3" t="str">
        <f>IF(AND(G280&lt;&gt;"LIBSETS_SETTYPE_BATTLEGROUND",G280&lt;&gt;"LIBSETS_SETTYPE_SPECIAL"),
IF(AND(AE280&lt;&gt;"",ISNUMBER(AE280),NOT(ISNA(AE280))),AE280,
   IF(AND(M280&lt;&gt;"",ISNUMBER(M280),M280&gt;0,NOT(ISNA(M280))),VLOOKUP(M280,'ESO dumped WayshrineInfo'!$K$3:$L$9996,2,FALSE),"")
),"")</f>
        <v/>
      </c>
      <c r="AG280" t="str">
        <f>IF(AND(AF280&lt;&gt;"",ISNUMBER(AF280),NOT(ISNA(AF280))),VLOOKUP(AF280,'ESO zone constants'!$A$5:$D$10001,4,FALSE),"")</f>
        <v/>
      </c>
      <c r="AH280" s="42"/>
      <c r="AK280" s="3" t="str">
        <f>IF(AND(G280&lt;&gt;"LIBSETS_SETTYPE_BATTLEGROUND",G280&lt;&gt;"LIBSETS_SETTYPE_SPECIAL"),IF(AL280&lt;&gt;"",VLOOKUP(AL280,'ESO zone constants'!$D$5:$H$4955,5,FALSE),""),"")</f>
        <v/>
      </c>
      <c r="AP280" s="3" t="str">
        <f>IF(AND(G280&lt;&gt;"LIBSETS_SETTYPE_BATTLEGROUND",G280&lt;&gt;"LIBSETS_SETTYPE_SPECIAL"),IF(AQ280&lt;&gt;"",VLOOKUP(AQ280,'ESO zone constants'!$D$5:$H$4955,5,FALSE),""),"")</f>
        <v/>
      </c>
      <c r="AU280" s="3" t="str">
        <f>IF(AND(G280&lt;&gt;"LIBSETS_SETTYPE_BATTLEGROUND",G280&lt;&gt;"LIBSETS_SETTYPE_SPECIAL"),IF(AV280&lt;&gt;"",VLOOKUP(AV280,'ESO zone constants'!$D$5:$H$4955,5,FALSE),""),"")</f>
        <v/>
      </c>
      <c r="AZ280" s="79" t="s">
        <v>2658</v>
      </c>
      <c r="BA280" s="79"/>
      <c r="BB280" s="79"/>
      <c r="BC280" s="79"/>
      <c r="BD280" s="21" t="str">
        <f t="shared" si="30"/>
        <v>[327] = {wayshrines={-1,-1,-1,}, dlcId=DLC_BASE_GAME</v>
      </c>
      <c r="BE280" s="21" t="str">
        <f t="shared" si="31"/>
        <v>, zoneIds={-98}, veteran=false</v>
      </c>
      <c r="BF280" s="21" t="str">
        <f t="shared" si="29"/>
        <v>, setType=LIBSETS_SETTYPE_BATTLEGROUND</v>
      </c>
      <c r="BG280" s="21" t="str">
        <f t="shared" si="32"/>
        <v>, dropMechanic={LIBSETS_DROP_MECHANIC_BATTLEGROUND_REWARD}</v>
      </c>
      <c r="BH280" s="21" t="str">
        <f t="shared" si="33"/>
        <v>}, --Coward\'s Gear / Feiglingstracht   [!Battleground]</v>
      </c>
    </row>
    <row r="281" spans="1:60" x14ac:dyDescent="0.25">
      <c r="A281" s="12">
        <v>328</v>
      </c>
      <c r="B281" t="s">
        <v>1162</v>
      </c>
      <c r="C281" t="s">
        <v>1163</v>
      </c>
      <c r="D281" s="3">
        <f t="shared" si="28"/>
        <v>328</v>
      </c>
      <c r="G281" s="8" t="s">
        <v>1471</v>
      </c>
      <c r="I281" t="s">
        <v>91</v>
      </c>
      <c r="J281" t="s">
        <v>91</v>
      </c>
      <c r="K281">
        <v>-1</v>
      </c>
      <c r="L281">
        <v>-1</v>
      </c>
      <c r="M281">
        <v>-1</v>
      </c>
      <c r="O281" s="62" t="s">
        <v>1510</v>
      </c>
      <c r="P281" s="62">
        <v>-98</v>
      </c>
      <c r="Q281" s="3">
        <f>IF(AND(P281&lt;&gt;"",ISNUMBER(P281),NOT(ISNA(P281))),P281,IF(R281&lt;&gt;"",VLOOKUP(R281,'ESO zone constants'!$D$5:$H$10003,5,FALSE),""))</f>
        <v>-98</v>
      </c>
      <c r="R281" t="str">
        <f>IF(AND(O281&lt;&gt;"",NOT(ISERROR(O281))),O281,
IF(AND(P281&lt;&gt;"",ISNUMBER(P281),P281&gt;0,NOT(ISNA(P281))),VLOOKUP(P281,'ESO zone constants'!$A$5:$D$10001,4,FALSE),
IF(AND(K281&lt;&gt;"",K281&gt;0,NOT(ISERROR(K281))),VLOOKUP(K281,'ESO dumped WayshrineInfo'!$K$3:$N$9996,4,FALSE),"")))</f>
        <v>!Battleground</v>
      </c>
      <c r="T281" s="19" t="str">
        <f>IF(AND(S281&lt;&gt;"",NOT(ISERROR(S281))),S281,IF(Q281&lt;&gt;"",IF(NOT(ISERROR(VLOOKUP(Q281,'ESO Dungeon constants'!$D$3:$H$9999,5,FALSE))),VLOOKUP(Q281,'ESO Dungeon constants'!$D$3:$I$9999,6,FALSE),VLOOKUP(Q281,'ESO zone constants'!$H$3:$K$9989,4,FALSE)),""))</f>
        <v>DLC_BASE_GAME</v>
      </c>
      <c r="U281" s="3" t="str">
        <f>IF(T281&lt;&gt;"",VLOOKUP(T281,'LibSets constants'!$B$4:$C$1012,2,FALSE),"")</f>
        <v>Included in base game</v>
      </c>
      <c r="V281" s="33" t="s">
        <v>1571</v>
      </c>
      <c r="Y281" s="62"/>
      <c r="Z281" s="3" t="str">
        <f>IF(AND(G281&lt;&gt;"LIBSETS_SETTYPE_BATTLEGROUND",G281&lt;&gt;"LIBSETS_SETTYPE_SPECIAL"),
IF(AND(Y281&lt;&gt;"",ISNUMBER(Y281),NOT(ISNA(Y281))),Y281,
   IF(AND(L281&lt;&gt;"",ISNUMBER(L281),L281&gt;0,NOT(ISNA(L281))),VLOOKUP(L281,'ESO dumped WayshrineInfo'!$K$3:$L$9996,2,FALSE),"")
),"")</f>
        <v/>
      </c>
      <c r="AA281" t="str">
        <f>IF(AND(Z281&lt;&gt;"",ISNUMBER(Z281),NOT(ISNA(Z281))),VLOOKUP(Z281,'ESO zone constants'!$A$5:$D$10001,4,FALSE),"")</f>
        <v/>
      </c>
      <c r="AC281" s="41"/>
      <c r="AD281" s="41"/>
      <c r="AE281" s="41"/>
      <c r="AF281" s="3" t="str">
        <f>IF(AND(G281&lt;&gt;"LIBSETS_SETTYPE_BATTLEGROUND",G281&lt;&gt;"LIBSETS_SETTYPE_SPECIAL"),
IF(AND(AE281&lt;&gt;"",ISNUMBER(AE281),NOT(ISNA(AE281))),AE281,
   IF(AND(M281&lt;&gt;"",ISNUMBER(M281),M281&gt;0,NOT(ISNA(M281))),VLOOKUP(M281,'ESO dumped WayshrineInfo'!$K$3:$L$9996,2,FALSE),"")
),"")</f>
        <v/>
      </c>
      <c r="AG281" t="str">
        <f>IF(AND(AF281&lt;&gt;"",ISNUMBER(AF281),NOT(ISNA(AF281))),VLOOKUP(AF281,'ESO zone constants'!$A$5:$D$10001,4,FALSE),"")</f>
        <v/>
      </c>
      <c r="AH281" s="42"/>
      <c r="AI281" s="41"/>
      <c r="AJ281" s="41"/>
      <c r="AK281" s="3" t="str">
        <f>IF(AND(G281&lt;&gt;"LIBSETS_SETTYPE_BATTLEGROUND",G281&lt;&gt;"LIBSETS_SETTYPE_SPECIAL"),IF(AL281&lt;&gt;"",VLOOKUP(AL281,'ESO zone constants'!$D$5:$H$4955,5,FALSE),""),"")</f>
        <v/>
      </c>
      <c r="AN281" s="41"/>
      <c r="AO281" s="41"/>
      <c r="AP281" s="3" t="str">
        <f>IF(AND(G281&lt;&gt;"LIBSETS_SETTYPE_BATTLEGROUND",G281&lt;&gt;"LIBSETS_SETTYPE_SPECIAL"),IF(AQ281&lt;&gt;"",VLOOKUP(AQ281,'ESO zone constants'!$D$5:$H$4955,5,FALSE),""),"")</f>
        <v/>
      </c>
      <c r="AS281" s="41"/>
      <c r="AT281" s="41"/>
      <c r="AU281" s="3" t="str">
        <f>IF(AND(G281&lt;&gt;"LIBSETS_SETTYPE_BATTLEGROUND",G281&lt;&gt;"LIBSETS_SETTYPE_SPECIAL"),IF(AV281&lt;&gt;"",VLOOKUP(AV281,'ESO zone constants'!$D$5:$H$4955,5,FALSE),""),"")</f>
        <v/>
      </c>
      <c r="AX281" s="41"/>
      <c r="AY281" s="41"/>
      <c r="AZ281" s="79" t="s">
        <v>2658</v>
      </c>
      <c r="BA281" s="79"/>
      <c r="BB281" s="79"/>
      <c r="BC281" s="79"/>
      <c r="BD281" s="21" t="str">
        <f t="shared" si="30"/>
        <v>[328] = {wayshrines={-1,-1,-1,}, dlcId=DLC_BASE_GAME</v>
      </c>
      <c r="BE281" s="21" t="str">
        <f t="shared" si="31"/>
        <v>, zoneIds={-98}, veteran=false</v>
      </c>
      <c r="BF281" s="21" t="str">
        <f t="shared" si="29"/>
        <v>, setType=LIBSETS_SETTYPE_BATTLEGROUND</v>
      </c>
      <c r="BG281" s="21" t="str">
        <f t="shared" si="32"/>
        <v>, dropMechanic={LIBSETS_DROP_MECHANIC_BATTLEGROUND_REWARD}</v>
      </c>
      <c r="BH281" s="21" t="str">
        <f t="shared" si="33"/>
        <v>}, --Knight Slayer / Ritterschlächter   [!Battleground]</v>
      </c>
    </row>
    <row r="282" spans="1:60" x14ac:dyDescent="0.25">
      <c r="A282" s="12">
        <v>329</v>
      </c>
      <c r="B282" t="s">
        <v>1164</v>
      </c>
      <c r="C282" t="s">
        <v>2611</v>
      </c>
      <c r="D282" s="3">
        <f t="shared" si="28"/>
        <v>329</v>
      </c>
      <c r="G282" s="8" t="s">
        <v>1471</v>
      </c>
      <c r="I282" t="s">
        <v>91</v>
      </c>
      <c r="J282" t="s">
        <v>91</v>
      </c>
      <c r="K282">
        <v>-1</v>
      </c>
      <c r="L282">
        <v>-1</v>
      </c>
      <c r="M282">
        <v>-1</v>
      </c>
      <c r="O282" s="62" t="s">
        <v>1510</v>
      </c>
      <c r="P282" s="62">
        <v>-98</v>
      </c>
      <c r="Q282" s="3">
        <f>IF(AND(P282&lt;&gt;"",ISNUMBER(P282),NOT(ISNA(P282))),P282,IF(R282&lt;&gt;"",VLOOKUP(R282,'ESO zone constants'!$D$5:$H$10003,5,FALSE),""))</f>
        <v>-98</v>
      </c>
      <c r="R282" t="str">
        <f>IF(AND(O282&lt;&gt;"",NOT(ISERROR(O282))),O282,
IF(AND(P282&lt;&gt;"",ISNUMBER(P282),P282&gt;0,NOT(ISNA(P282))),VLOOKUP(P282,'ESO zone constants'!$A$5:$D$10001,4,FALSE),
IF(AND(K282&lt;&gt;"",K282&gt;0,NOT(ISERROR(K282))),VLOOKUP(K282,'ESO dumped WayshrineInfo'!$K$3:$N$9996,4,FALSE),"")))</f>
        <v>!Battleground</v>
      </c>
      <c r="T282" s="19" t="str">
        <f>IF(AND(S282&lt;&gt;"",NOT(ISERROR(S282))),S282,IF(Q282&lt;&gt;"",IF(NOT(ISERROR(VLOOKUP(Q282,'ESO Dungeon constants'!$D$3:$H$9999,5,FALSE))),VLOOKUP(Q282,'ESO Dungeon constants'!$D$3:$I$9999,6,FALSE),VLOOKUP(Q282,'ESO zone constants'!$H$3:$K$9989,4,FALSE)),""))</f>
        <v>DLC_BASE_GAME</v>
      </c>
      <c r="U282" s="3" t="str">
        <f>IF(T282&lt;&gt;"",VLOOKUP(T282,'LibSets constants'!$B$4:$C$1012,2,FALSE),"")</f>
        <v>Included in base game</v>
      </c>
      <c r="V282" s="33" t="s">
        <v>1571</v>
      </c>
      <c r="Y282" s="62"/>
      <c r="Z282" s="3" t="str">
        <f>IF(AND(G282&lt;&gt;"LIBSETS_SETTYPE_BATTLEGROUND",G282&lt;&gt;"LIBSETS_SETTYPE_SPECIAL"),
IF(AND(Y282&lt;&gt;"",ISNUMBER(Y282),NOT(ISNA(Y282))),Y282,
   IF(AND(L282&lt;&gt;"",ISNUMBER(L282),L282&gt;0,NOT(ISNA(L282))),VLOOKUP(L282,'ESO dumped WayshrineInfo'!$K$3:$L$9996,2,FALSE),"")
),"")</f>
        <v/>
      </c>
      <c r="AA282" t="str">
        <f>IF(AND(Z282&lt;&gt;"",ISNUMBER(Z282),NOT(ISNA(Z282))),VLOOKUP(Z282,'ESO zone constants'!$A$5:$D$10001,4,FALSE),"")</f>
        <v/>
      </c>
      <c r="AE282" s="41"/>
      <c r="AF282" s="3" t="str">
        <f>IF(AND(G282&lt;&gt;"LIBSETS_SETTYPE_BATTLEGROUND",G282&lt;&gt;"LIBSETS_SETTYPE_SPECIAL"),
IF(AND(AE282&lt;&gt;"",ISNUMBER(AE282),NOT(ISNA(AE282))),AE282,
   IF(AND(M282&lt;&gt;"",ISNUMBER(M282),M282&gt;0,NOT(ISNA(M282))),VLOOKUP(M282,'ESO dumped WayshrineInfo'!$K$3:$L$9996,2,FALSE),"")
),"")</f>
        <v/>
      </c>
      <c r="AG282" t="str">
        <f>IF(AND(AF282&lt;&gt;"",ISNUMBER(AF282),NOT(ISNA(AF282))),VLOOKUP(AF282,'ESO zone constants'!$A$5:$D$10001,4,FALSE),"")</f>
        <v/>
      </c>
      <c r="AH282" s="42"/>
      <c r="AK282" s="3" t="str">
        <f>IF(AND(G282&lt;&gt;"LIBSETS_SETTYPE_BATTLEGROUND",G282&lt;&gt;"LIBSETS_SETTYPE_SPECIAL"),IF(AL282&lt;&gt;"",VLOOKUP(AL282,'ESO zone constants'!$D$5:$H$4955,5,FALSE),""),"")</f>
        <v/>
      </c>
      <c r="AP282" s="3" t="str">
        <f>IF(AND(G282&lt;&gt;"LIBSETS_SETTYPE_BATTLEGROUND",G282&lt;&gt;"LIBSETS_SETTYPE_SPECIAL"),IF(AQ282&lt;&gt;"",VLOOKUP(AQ282,'ESO zone constants'!$D$5:$H$4955,5,FALSE),""),"")</f>
        <v/>
      </c>
      <c r="AU282" s="3" t="str">
        <f>IF(AND(G282&lt;&gt;"LIBSETS_SETTYPE_BATTLEGROUND",G282&lt;&gt;"LIBSETS_SETTYPE_SPECIAL"),IF(AV282&lt;&gt;"",VLOOKUP(AV282,'ESO zone constants'!$D$5:$H$4955,5,FALSE),""),"")</f>
        <v/>
      </c>
      <c r="AZ282" s="79" t="s">
        <v>2658</v>
      </c>
      <c r="BA282" s="79"/>
      <c r="BB282" s="79"/>
      <c r="BC282" s="79"/>
      <c r="BD282" s="21" t="str">
        <f t="shared" si="30"/>
        <v>[329] = {wayshrines={-1,-1,-1,}, dlcId=DLC_BASE_GAME</v>
      </c>
      <c r="BE282" s="21" t="str">
        <f t="shared" si="31"/>
        <v>, zoneIds={-98}, veteran=false</v>
      </c>
      <c r="BF282" s="21" t="str">
        <f t="shared" si="29"/>
        <v>, setType=LIBSETS_SETTYPE_BATTLEGROUND</v>
      </c>
      <c r="BG282" s="21" t="str">
        <f t="shared" si="32"/>
        <v>, dropMechanic={LIBSETS_DROP_MECHANIC_BATTLEGROUND_REWARD}</v>
      </c>
      <c r="BH282" s="21" t="str">
        <f t="shared" si="33"/>
        <v>}, --Wizard\'s Riposte / Zaubererreplik   [!Battleground]</v>
      </c>
    </row>
    <row r="283" spans="1:60" x14ac:dyDescent="0.25">
      <c r="A283" s="12">
        <v>330</v>
      </c>
      <c r="B283" t="s">
        <v>1165</v>
      </c>
      <c r="C283" t="s">
        <v>1166</v>
      </c>
      <c r="D283" s="3">
        <f t="shared" si="28"/>
        <v>330</v>
      </c>
      <c r="G283" s="8" t="s">
        <v>1479</v>
      </c>
      <c r="I283" t="s">
        <v>91</v>
      </c>
      <c r="J283" t="s">
        <v>91</v>
      </c>
      <c r="K283">
        <v>331</v>
      </c>
      <c r="L283">
        <v>331</v>
      </c>
      <c r="M283">
        <v>331</v>
      </c>
      <c r="O283" s="62" t="s">
        <v>640</v>
      </c>
      <c r="Q283" s="3">
        <f>IF(AND(P283&lt;&gt;"",ISNUMBER(P283),NOT(ISNA(P283))),P283,IF(R283&lt;&gt;"",VLOOKUP(R283,'ESO zone constants'!$D$5:$H$10003,5,FALSE),""))</f>
        <v>975</v>
      </c>
      <c r="R283" t="str">
        <f>IF(AND(O283&lt;&gt;"",NOT(ISERROR(O283))),O283,
IF(AND(P283&lt;&gt;"",ISNUMBER(P283),P283&gt;0,NOT(ISNA(P283))),VLOOKUP(P283,'ESO zone constants'!$A$5:$D$10001,4,FALSE),
IF(AND(K283&lt;&gt;"",K283&gt;0,NOT(ISERROR(K283))),VLOOKUP(K283,'ESO dumped WayshrineInfo'!$K$3:$N$9996,4,FALSE),"")))</f>
        <v>Halls of Fabrication</v>
      </c>
      <c r="T283" s="19" t="str">
        <f>IF(AND(S283&lt;&gt;"",NOT(ISERROR(S283))),S283,IF(Q283&lt;&gt;"",IF(NOT(ISERROR(VLOOKUP(Q283,'ESO Dungeon constants'!$D$3:$H$9999,5,FALSE))),VLOOKUP(Q283,'ESO Dungeon constants'!$D$3:$I$9999,6,FALSE),VLOOKUP(Q283,'ESO zone constants'!$H$3:$K$9989,4,FALSE)),""))</f>
        <v>DLC_CLOCKWORK_CITY</v>
      </c>
      <c r="U283" s="3" t="str">
        <f>IF(T283&lt;&gt;"",VLOOKUP(T283,'LibSets constants'!$B$4:$C$1012,2,FALSE),"")</f>
        <v>Clockwork City</v>
      </c>
      <c r="V283" s="33" t="s">
        <v>3313</v>
      </c>
      <c r="Y283" s="62"/>
      <c r="Z283" s="3">
        <f>IF(AND(G283&lt;&gt;"LIBSETS_SETTYPE_BATTLEGROUND",G283&lt;&gt;"LIBSETS_SETTYPE_SPECIAL"),
IF(AND(Y283&lt;&gt;"",ISNUMBER(Y283),NOT(ISNA(Y283))),Y283,
   IF(AND(L283&lt;&gt;"",ISNUMBER(L283),L283&gt;0,NOT(ISNA(L283))),VLOOKUP(L283,'ESO dumped WayshrineInfo'!$K$3:$L$9996,2,FALSE),"")
),"")</f>
        <v>849</v>
      </c>
      <c r="AA283" t="str">
        <f>IF(AND(Z283&lt;&gt;"",ISNUMBER(Z283),NOT(ISNA(Z283))),VLOOKUP(Z283,'ESO zone constants'!$A$5:$D$10001,4,FALSE),"")</f>
        <v>Vvardenfell</v>
      </c>
      <c r="AB283" s="33" t="s">
        <v>3313</v>
      </c>
      <c r="AC283" s="41" t="str">
        <f>IF(AB283&lt;&gt;"",IF(AB283&lt;&gt;"LIBSETS_DROP_MECHANIC_MONSTER_NAME",VLOOKUP(AB283,'LibSets constants'!$I$4:$L$1012,3,FALSE),""),"")</f>
        <v>Bosses in trial dungeons</v>
      </c>
      <c r="AD283" s="41" t="str">
        <f>IF(AB283&lt;&gt;"",IF(AB283&lt;&gt;"LIBSETS_DROP_MECHANIC_MONSTER_NAME",VLOOKUP(AB283,'LibSets constants'!$I$4:$L$1012,4,FALSE),""),"")</f>
        <v>Bosse in Prüfungen</v>
      </c>
      <c r="AE283" s="38"/>
      <c r="AF283" s="3">
        <f>IF(AND(G283&lt;&gt;"LIBSETS_SETTYPE_BATTLEGROUND",G283&lt;&gt;"LIBSETS_SETTYPE_SPECIAL"),
IF(AND(AE283&lt;&gt;"",ISNUMBER(AE283),NOT(ISNA(AE283))),AE283,
   IF(AND(M283&lt;&gt;"",ISNUMBER(M283),M283&gt;0,NOT(ISNA(M283))),VLOOKUP(M283,'ESO dumped WayshrineInfo'!$K$3:$L$9996,2,FALSE),"")
),"")</f>
        <v>849</v>
      </c>
      <c r="AG283" t="str">
        <f>IF(AND(AF283&lt;&gt;"",ISNUMBER(AF283),NOT(ISNA(AF283))),VLOOKUP(AF283,'ESO zone constants'!$A$5:$D$10001,4,FALSE),"")</f>
        <v>Vvardenfell</v>
      </c>
      <c r="AH283" s="42"/>
      <c r="AI283" s="38"/>
      <c r="AJ283" s="38"/>
      <c r="AK283" s="3" t="str">
        <f>IF(AND(G283&lt;&gt;"LIBSETS_SETTYPE_BATTLEGROUND",G283&lt;&gt;"LIBSETS_SETTYPE_SPECIAL"),IF(AL283&lt;&gt;"",VLOOKUP(AL283,'ESO zone constants'!$D$5:$H$4955,5,FALSE),""),"")</f>
        <v/>
      </c>
      <c r="AN283" s="38"/>
      <c r="AO283" s="38"/>
      <c r="AP283" s="3" t="str">
        <f>IF(AND(G283&lt;&gt;"LIBSETS_SETTYPE_BATTLEGROUND",G283&lt;&gt;"LIBSETS_SETTYPE_SPECIAL"),IF(AQ283&lt;&gt;"",VLOOKUP(AQ283,'ESO zone constants'!$D$5:$H$4955,5,FALSE),""),"")</f>
        <v/>
      </c>
      <c r="AS283" s="38"/>
      <c r="AT283" s="38"/>
      <c r="AU283" s="3" t="str">
        <f>IF(AND(G283&lt;&gt;"LIBSETS_SETTYPE_BATTLEGROUND",G283&lt;&gt;"LIBSETS_SETTYPE_SPECIAL"),IF(AV283&lt;&gt;"",VLOOKUP(AV283,'ESO zone constants'!$D$5:$H$4955,5,FALSE),""),"")</f>
        <v/>
      </c>
      <c r="AX283" s="38"/>
      <c r="AY283" s="38"/>
      <c r="AZ283" s="79" t="s">
        <v>2658</v>
      </c>
      <c r="BA283" s="79"/>
      <c r="BB283" s="79"/>
      <c r="BC283" s="79"/>
      <c r="BD283" s="21" t="str">
        <f t="shared" si="30"/>
        <v>[330] = {wayshrines={331,331,331,}, dlcId=DLC_CLOCKWORK_CITY</v>
      </c>
      <c r="BE283" s="21" t="str">
        <f t="shared" si="31"/>
        <v>, zoneIds={975,849,849}, veteran=false</v>
      </c>
      <c r="BF283" s="21" t="str">
        <f t="shared" si="29"/>
        <v>, setType=LIBSETS_SETTYPE_TRIAL</v>
      </c>
      <c r="BG283" s="21" t="str">
        <f t="shared" si="32"/>
        <v>, dropMechanic={LIBSETS_DROP_MECHANIC_TRIAL_BOSS,LIBSETS_DROP_MECHANIC_TRIAL_BOSS}, dropMechanicDropLocationNames={['en']={'','Bosses in trial dungeons','','','','',},['de']={'','Bosse in Prüfungen','','','','',},}</v>
      </c>
      <c r="BH283" s="21" t="str">
        <f t="shared" si="33"/>
        <v>}, --Automated Defense / Automatisierte Verteidigung   [Halls of Fabrication, Vvardenfell, Vvardenfell]</v>
      </c>
    </row>
    <row r="284" spans="1:60" x14ac:dyDescent="0.25">
      <c r="A284" s="12">
        <v>331</v>
      </c>
      <c r="B284" t="s">
        <v>1167</v>
      </c>
      <c r="C284" t="s">
        <v>1168</v>
      </c>
      <c r="D284" s="3">
        <f t="shared" si="28"/>
        <v>331</v>
      </c>
      <c r="G284" s="8" t="s">
        <v>1479</v>
      </c>
      <c r="I284" t="s">
        <v>91</v>
      </c>
      <c r="J284" t="s">
        <v>91</v>
      </c>
      <c r="K284">
        <v>331</v>
      </c>
      <c r="L284">
        <v>331</v>
      </c>
      <c r="M284">
        <v>331</v>
      </c>
      <c r="O284" s="62" t="s">
        <v>640</v>
      </c>
      <c r="Q284" s="3">
        <f>IF(AND(P284&lt;&gt;"",ISNUMBER(P284),NOT(ISNA(P284))),P284,IF(R284&lt;&gt;"",VLOOKUP(R284,'ESO zone constants'!$D$5:$H$10003,5,FALSE),""))</f>
        <v>975</v>
      </c>
      <c r="R284" t="str">
        <f>IF(AND(O284&lt;&gt;"",NOT(ISERROR(O284))),O284,
IF(AND(P284&lt;&gt;"",ISNUMBER(P284),P284&gt;0,NOT(ISNA(P284))),VLOOKUP(P284,'ESO zone constants'!$A$5:$D$10001,4,FALSE),
IF(AND(K284&lt;&gt;"",K284&gt;0,NOT(ISERROR(K284))),VLOOKUP(K284,'ESO dumped WayshrineInfo'!$K$3:$N$9996,4,FALSE),"")))</f>
        <v>Halls of Fabrication</v>
      </c>
      <c r="T284" s="19" t="str">
        <f>IF(AND(S284&lt;&gt;"",NOT(ISERROR(S284))),S284,IF(Q284&lt;&gt;"",IF(NOT(ISERROR(VLOOKUP(Q284,'ESO Dungeon constants'!$D$3:$H$9999,5,FALSE))),VLOOKUP(Q284,'ESO Dungeon constants'!$D$3:$I$9999,6,FALSE),VLOOKUP(Q284,'ESO zone constants'!$H$3:$K$9989,4,FALSE)),""))</f>
        <v>DLC_CLOCKWORK_CITY</v>
      </c>
      <c r="U284" s="3" t="str">
        <f>IF(T284&lt;&gt;"",VLOOKUP(T284,'LibSets constants'!$B$4:$C$1012,2,FALSE),"")</f>
        <v>Clockwork City</v>
      </c>
      <c r="V284" s="33" t="s">
        <v>3313</v>
      </c>
      <c r="Y284" s="62"/>
      <c r="Z284" s="3">
        <f>IF(AND(G284&lt;&gt;"LIBSETS_SETTYPE_BATTLEGROUND",G284&lt;&gt;"LIBSETS_SETTYPE_SPECIAL"),
IF(AND(Y284&lt;&gt;"",ISNUMBER(Y284),NOT(ISNA(Y284))),Y284,
   IF(AND(L284&lt;&gt;"",ISNUMBER(L284),L284&gt;0,NOT(ISNA(L284))),VLOOKUP(L284,'ESO dumped WayshrineInfo'!$K$3:$L$9996,2,FALSE),"")
),"")</f>
        <v>849</v>
      </c>
      <c r="AA284" t="str">
        <f>IF(AND(Z284&lt;&gt;"",ISNUMBER(Z284),NOT(ISNA(Z284))),VLOOKUP(Z284,'ESO zone constants'!$A$5:$D$10001,4,FALSE),"")</f>
        <v>Vvardenfell</v>
      </c>
      <c r="AB284" s="33" t="s">
        <v>3313</v>
      </c>
      <c r="AC284" s="41" t="str">
        <f>IF(AB284&lt;&gt;"",IF(AB284&lt;&gt;"LIBSETS_DROP_MECHANIC_MONSTER_NAME",VLOOKUP(AB284,'LibSets constants'!$I$4:$L$1012,3,FALSE),""),"")</f>
        <v>Bosses in trial dungeons</v>
      </c>
      <c r="AD284" s="41" t="str">
        <f>IF(AB284&lt;&gt;"",IF(AB284&lt;&gt;"LIBSETS_DROP_MECHANIC_MONSTER_NAME",VLOOKUP(AB284,'LibSets constants'!$I$4:$L$1012,4,FALSE),""),"")</f>
        <v>Bosse in Prüfungen</v>
      </c>
      <c r="AE284" s="38"/>
      <c r="AF284" s="3">
        <f>IF(AND(G284&lt;&gt;"LIBSETS_SETTYPE_BATTLEGROUND",G284&lt;&gt;"LIBSETS_SETTYPE_SPECIAL"),
IF(AND(AE284&lt;&gt;"",ISNUMBER(AE284),NOT(ISNA(AE284))),AE284,
   IF(AND(M284&lt;&gt;"",ISNUMBER(M284),M284&gt;0,NOT(ISNA(M284))),VLOOKUP(M284,'ESO dumped WayshrineInfo'!$K$3:$L$9996,2,FALSE),"")
),"")</f>
        <v>849</v>
      </c>
      <c r="AG284" t="str">
        <f>IF(AND(AF284&lt;&gt;"",ISNUMBER(AF284),NOT(ISNA(AF284))),VLOOKUP(AF284,'ESO zone constants'!$A$5:$D$10001,4,FALSE),"")</f>
        <v>Vvardenfell</v>
      </c>
      <c r="AH284" s="42"/>
      <c r="AI284" s="38"/>
      <c r="AJ284" s="38"/>
      <c r="AK284" s="3" t="str">
        <f>IF(AND(G284&lt;&gt;"LIBSETS_SETTYPE_BATTLEGROUND",G284&lt;&gt;"LIBSETS_SETTYPE_SPECIAL"),IF(AL284&lt;&gt;"",VLOOKUP(AL284,'ESO zone constants'!$D$5:$H$4955,5,FALSE),""),"")</f>
        <v/>
      </c>
      <c r="AN284" s="38"/>
      <c r="AO284" s="38"/>
      <c r="AP284" s="3" t="str">
        <f>IF(AND(G284&lt;&gt;"LIBSETS_SETTYPE_BATTLEGROUND",G284&lt;&gt;"LIBSETS_SETTYPE_SPECIAL"),IF(AQ284&lt;&gt;"",VLOOKUP(AQ284,'ESO zone constants'!$D$5:$H$4955,5,FALSE),""),"")</f>
        <v/>
      </c>
      <c r="AS284" s="38"/>
      <c r="AT284" s="38"/>
      <c r="AU284" s="3" t="str">
        <f>IF(AND(G284&lt;&gt;"LIBSETS_SETTYPE_BATTLEGROUND",G284&lt;&gt;"LIBSETS_SETTYPE_SPECIAL"),IF(AV284&lt;&gt;"",VLOOKUP(AV284,'ESO zone constants'!$D$5:$H$4955,5,FALSE),""),"")</f>
        <v/>
      </c>
      <c r="AX284" s="38"/>
      <c r="AY284" s="38"/>
      <c r="AZ284" s="79" t="s">
        <v>2658</v>
      </c>
      <c r="BA284" s="79"/>
      <c r="BB284" s="79"/>
      <c r="BC284" s="79"/>
      <c r="BD284" s="21" t="str">
        <f t="shared" si="30"/>
        <v>[331] = {wayshrines={331,331,331,}, dlcId=DLC_CLOCKWORK_CITY</v>
      </c>
      <c r="BE284" s="21" t="str">
        <f t="shared" si="31"/>
        <v>, zoneIds={975,849,849}, veteran=false</v>
      </c>
      <c r="BF284" s="21" t="str">
        <f t="shared" si="29"/>
        <v>, setType=LIBSETS_SETTYPE_TRIAL</v>
      </c>
      <c r="BG284" s="21" t="str">
        <f t="shared" si="32"/>
        <v>, dropMechanic={LIBSETS_DROP_MECHANIC_TRIAL_BOSS,LIBSETS_DROP_MECHANIC_TRIAL_BOSS}, dropMechanicDropLocationNames={['en']={'','Bosses in trial dungeons','','','','',},['de']={'','Bosse in Prüfungen','','','','',},}</v>
      </c>
      <c r="BH284" s="21" t="str">
        <f t="shared" si="33"/>
        <v>}, --War Machine / Kriegsmaschine   [Halls of Fabrication, Vvardenfell, Vvardenfell]</v>
      </c>
    </row>
    <row r="285" spans="1:60" x14ac:dyDescent="0.25">
      <c r="A285" s="12">
        <v>332</v>
      </c>
      <c r="B285" t="s">
        <v>1169</v>
      </c>
      <c r="C285" t="s">
        <v>1170</v>
      </c>
      <c r="D285" s="3">
        <f t="shared" si="28"/>
        <v>332</v>
      </c>
      <c r="G285" s="8" t="s">
        <v>1479</v>
      </c>
      <c r="I285" t="s">
        <v>91</v>
      </c>
      <c r="J285" t="s">
        <v>91</v>
      </c>
      <c r="K285">
        <v>331</v>
      </c>
      <c r="L285">
        <v>331</v>
      </c>
      <c r="M285">
        <v>331</v>
      </c>
      <c r="O285" s="62" t="s">
        <v>640</v>
      </c>
      <c r="Q285" s="3">
        <f>IF(AND(P285&lt;&gt;"",ISNUMBER(P285),NOT(ISNA(P285))),P285,IF(R285&lt;&gt;"",VLOOKUP(R285,'ESO zone constants'!$D$5:$H$10003,5,FALSE),""))</f>
        <v>975</v>
      </c>
      <c r="R285" t="str">
        <f>IF(AND(O285&lt;&gt;"",NOT(ISERROR(O285))),O285,
IF(AND(P285&lt;&gt;"",ISNUMBER(P285),P285&gt;0,NOT(ISNA(P285))),VLOOKUP(P285,'ESO zone constants'!$A$5:$D$10001,4,FALSE),
IF(AND(K285&lt;&gt;"",K285&gt;0,NOT(ISERROR(K285))),VLOOKUP(K285,'ESO dumped WayshrineInfo'!$K$3:$N$9996,4,FALSE),"")))</f>
        <v>Halls of Fabrication</v>
      </c>
      <c r="T285" s="19" t="str">
        <f>IF(AND(S285&lt;&gt;"",NOT(ISERROR(S285))),S285,IF(Q285&lt;&gt;"",IF(NOT(ISERROR(VLOOKUP(Q285,'ESO Dungeon constants'!$D$3:$H$9999,5,FALSE))),VLOOKUP(Q285,'ESO Dungeon constants'!$D$3:$I$9999,6,FALSE),VLOOKUP(Q285,'ESO zone constants'!$H$3:$K$9989,4,FALSE)),""))</f>
        <v>DLC_CLOCKWORK_CITY</v>
      </c>
      <c r="U285" s="3" t="str">
        <f>IF(T285&lt;&gt;"",VLOOKUP(T285,'LibSets constants'!$B$4:$C$1012,2,FALSE),"")</f>
        <v>Clockwork City</v>
      </c>
      <c r="V285" s="33" t="s">
        <v>3313</v>
      </c>
      <c r="Y285" s="62"/>
      <c r="Z285" s="3">
        <f>IF(AND(G285&lt;&gt;"LIBSETS_SETTYPE_BATTLEGROUND",G285&lt;&gt;"LIBSETS_SETTYPE_SPECIAL"),
IF(AND(Y285&lt;&gt;"",ISNUMBER(Y285),NOT(ISNA(Y285))),Y285,
   IF(AND(L285&lt;&gt;"",ISNUMBER(L285),L285&gt;0,NOT(ISNA(L285))),VLOOKUP(L285,'ESO dumped WayshrineInfo'!$K$3:$L$9996,2,FALSE),"")
),"")</f>
        <v>849</v>
      </c>
      <c r="AA285" t="str">
        <f>IF(AND(Z285&lt;&gt;"",ISNUMBER(Z285),NOT(ISNA(Z285))),VLOOKUP(Z285,'ESO zone constants'!$A$5:$D$10001,4,FALSE),"")</f>
        <v>Vvardenfell</v>
      </c>
      <c r="AB285" s="33" t="s">
        <v>3313</v>
      </c>
      <c r="AC285" s="41" t="str">
        <f>IF(AB285&lt;&gt;"",IF(AB285&lt;&gt;"LIBSETS_DROP_MECHANIC_MONSTER_NAME",VLOOKUP(AB285,'LibSets constants'!$I$4:$L$1012,3,FALSE),""),"")</f>
        <v>Bosses in trial dungeons</v>
      </c>
      <c r="AD285" s="41" t="str">
        <f>IF(AB285&lt;&gt;"",IF(AB285&lt;&gt;"LIBSETS_DROP_MECHANIC_MONSTER_NAME",VLOOKUP(AB285,'LibSets constants'!$I$4:$L$1012,4,FALSE),""),"")</f>
        <v>Bosse in Prüfungen</v>
      </c>
      <c r="AE285" s="38"/>
      <c r="AF285" s="3">
        <f>IF(AND(G285&lt;&gt;"LIBSETS_SETTYPE_BATTLEGROUND",G285&lt;&gt;"LIBSETS_SETTYPE_SPECIAL"),
IF(AND(AE285&lt;&gt;"",ISNUMBER(AE285),NOT(ISNA(AE285))),AE285,
   IF(AND(M285&lt;&gt;"",ISNUMBER(M285),M285&gt;0,NOT(ISNA(M285))),VLOOKUP(M285,'ESO dumped WayshrineInfo'!$K$3:$L$9996,2,FALSE),"")
),"")</f>
        <v>849</v>
      </c>
      <c r="AG285" t="str">
        <f>IF(AND(AF285&lt;&gt;"",ISNUMBER(AF285),NOT(ISNA(AF285))),VLOOKUP(AF285,'ESO zone constants'!$A$5:$D$10001,4,FALSE),"")</f>
        <v>Vvardenfell</v>
      </c>
      <c r="AH285" s="42"/>
      <c r="AI285" s="38"/>
      <c r="AJ285" s="38"/>
      <c r="AK285" s="3" t="str">
        <f>IF(AND(G285&lt;&gt;"LIBSETS_SETTYPE_BATTLEGROUND",G285&lt;&gt;"LIBSETS_SETTYPE_SPECIAL"),IF(AL285&lt;&gt;"",VLOOKUP(AL285,'ESO zone constants'!$D$5:$H$4955,5,FALSE),""),"")</f>
        <v/>
      </c>
      <c r="AN285" s="38"/>
      <c r="AO285" s="38"/>
      <c r="AP285" s="3" t="str">
        <f>IF(AND(G285&lt;&gt;"LIBSETS_SETTYPE_BATTLEGROUND",G285&lt;&gt;"LIBSETS_SETTYPE_SPECIAL"),IF(AQ285&lt;&gt;"",VLOOKUP(AQ285,'ESO zone constants'!$D$5:$H$4955,5,FALSE),""),"")</f>
        <v/>
      </c>
      <c r="AS285" s="38"/>
      <c r="AT285" s="38"/>
      <c r="AU285" s="3" t="str">
        <f>IF(AND(G285&lt;&gt;"LIBSETS_SETTYPE_BATTLEGROUND",G285&lt;&gt;"LIBSETS_SETTYPE_SPECIAL"),IF(AV285&lt;&gt;"",VLOOKUP(AV285,'ESO zone constants'!$D$5:$H$4955,5,FALSE),""),"")</f>
        <v/>
      </c>
      <c r="AX285" s="38"/>
      <c r="AY285" s="38"/>
      <c r="AZ285" s="79" t="s">
        <v>2658</v>
      </c>
      <c r="BA285" s="79"/>
      <c r="BB285" s="79"/>
      <c r="BC285" s="79"/>
      <c r="BD285" s="21" t="str">
        <f t="shared" si="30"/>
        <v>[332] = {wayshrines={331,331,331,}, dlcId=DLC_CLOCKWORK_CITY</v>
      </c>
      <c r="BE285" s="21" t="str">
        <f t="shared" si="31"/>
        <v>, zoneIds={975,849,849}, veteran=false</v>
      </c>
      <c r="BF285" s="21" t="str">
        <f t="shared" si="29"/>
        <v>, setType=LIBSETS_SETTYPE_TRIAL</v>
      </c>
      <c r="BG285" s="21" t="str">
        <f t="shared" si="32"/>
        <v>, dropMechanic={LIBSETS_DROP_MECHANIC_TRIAL_BOSS,LIBSETS_DROP_MECHANIC_TRIAL_BOSS}, dropMechanicDropLocationNames={['en']={'','Bosses in trial dungeons','','','','',},['de']={'','Bosse in Prüfungen','','','','',},}</v>
      </c>
      <c r="BH285" s="21" t="str">
        <f t="shared" si="33"/>
        <v>}, --Master Architect / Meisterarchitekt   [Halls of Fabrication, Vvardenfell, Vvardenfell]</v>
      </c>
    </row>
    <row r="286" spans="1:60" x14ac:dyDescent="0.25">
      <c r="A286" s="12">
        <v>333</v>
      </c>
      <c r="B286" t="s">
        <v>1171</v>
      </c>
      <c r="C286" t="s">
        <v>2612</v>
      </c>
      <c r="D286" s="3">
        <f t="shared" si="28"/>
        <v>333</v>
      </c>
      <c r="G286" s="8" t="s">
        <v>1479</v>
      </c>
      <c r="I286" t="s">
        <v>91</v>
      </c>
      <c r="J286" t="s">
        <v>91</v>
      </c>
      <c r="K286">
        <v>331</v>
      </c>
      <c r="L286">
        <v>331</v>
      </c>
      <c r="M286">
        <v>331</v>
      </c>
      <c r="O286" s="62" t="s">
        <v>640</v>
      </c>
      <c r="Q286" s="3">
        <f>IF(AND(P286&lt;&gt;"",ISNUMBER(P286),NOT(ISNA(P286))),P286,IF(R286&lt;&gt;"",VLOOKUP(R286,'ESO zone constants'!$D$5:$H$10003,5,FALSE),""))</f>
        <v>975</v>
      </c>
      <c r="R286" t="str">
        <f>IF(AND(O286&lt;&gt;"",NOT(ISERROR(O286))),O286,
IF(AND(P286&lt;&gt;"",ISNUMBER(P286),P286&gt;0,NOT(ISNA(P286))),VLOOKUP(P286,'ESO zone constants'!$A$5:$D$10001,4,FALSE),
IF(AND(K286&lt;&gt;"",K286&gt;0,NOT(ISERROR(K286))),VLOOKUP(K286,'ESO dumped WayshrineInfo'!$K$3:$N$9996,4,FALSE),"")))</f>
        <v>Halls of Fabrication</v>
      </c>
      <c r="T286" s="19" t="str">
        <f>IF(AND(S286&lt;&gt;"",NOT(ISERROR(S286))),S286,IF(Q286&lt;&gt;"",IF(NOT(ISERROR(VLOOKUP(Q286,'ESO Dungeon constants'!$D$3:$H$9999,5,FALSE))),VLOOKUP(Q286,'ESO Dungeon constants'!$D$3:$I$9999,6,FALSE),VLOOKUP(Q286,'ESO zone constants'!$H$3:$K$9989,4,FALSE)),""))</f>
        <v>DLC_CLOCKWORK_CITY</v>
      </c>
      <c r="U286" s="3" t="str">
        <f>IF(T286&lt;&gt;"",VLOOKUP(T286,'LibSets constants'!$B$4:$C$1012,2,FALSE),"")</f>
        <v>Clockwork City</v>
      </c>
      <c r="V286" s="33" t="s">
        <v>3313</v>
      </c>
      <c r="Y286" s="62"/>
      <c r="Z286" s="3">
        <f>IF(AND(G286&lt;&gt;"LIBSETS_SETTYPE_BATTLEGROUND",G286&lt;&gt;"LIBSETS_SETTYPE_SPECIAL"),
IF(AND(Y286&lt;&gt;"",ISNUMBER(Y286),NOT(ISNA(Y286))),Y286,
   IF(AND(L286&lt;&gt;"",ISNUMBER(L286),L286&gt;0,NOT(ISNA(L286))),VLOOKUP(L286,'ESO dumped WayshrineInfo'!$K$3:$L$9996,2,FALSE),"")
),"")</f>
        <v>849</v>
      </c>
      <c r="AA286" t="str">
        <f>IF(AND(Z286&lt;&gt;"",ISNUMBER(Z286),NOT(ISNA(Z286))),VLOOKUP(Z286,'ESO zone constants'!$A$5:$D$10001,4,FALSE),"")</f>
        <v>Vvardenfell</v>
      </c>
      <c r="AB286" s="33" t="s">
        <v>3313</v>
      </c>
      <c r="AC286" s="41" t="str">
        <f>IF(AB286&lt;&gt;"",IF(AB286&lt;&gt;"LIBSETS_DROP_MECHANIC_MONSTER_NAME",VLOOKUP(AB286,'LibSets constants'!$I$4:$L$1012,3,FALSE),""),"")</f>
        <v>Bosses in trial dungeons</v>
      </c>
      <c r="AD286" s="41" t="str">
        <f>IF(AB286&lt;&gt;"",IF(AB286&lt;&gt;"LIBSETS_DROP_MECHANIC_MONSTER_NAME",VLOOKUP(AB286,'LibSets constants'!$I$4:$L$1012,4,FALSE),""),"")</f>
        <v>Bosse in Prüfungen</v>
      </c>
      <c r="AE286" s="38"/>
      <c r="AF286" s="3">
        <f>IF(AND(G286&lt;&gt;"LIBSETS_SETTYPE_BATTLEGROUND",G286&lt;&gt;"LIBSETS_SETTYPE_SPECIAL"),
IF(AND(AE286&lt;&gt;"",ISNUMBER(AE286),NOT(ISNA(AE286))),AE286,
   IF(AND(M286&lt;&gt;"",ISNUMBER(M286),M286&gt;0,NOT(ISNA(M286))),VLOOKUP(M286,'ESO dumped WayshrineInfo'!$K$3:$L$9996,2,FALSE),"")
),"")</f>
        <v>849</v>
      </c>
      <c r="AG286" t="str">
        <f>IF(AND(AF286&lt;&gt;"",ISNUMBER(AF286),NOT(ISNA(AF286))),VLOOKUP(AF286,'ESO zone constants'!$A$5:$D$10001,4,FALSE),"")</f>
        <v>Vvardenfell</v>
      </c>
      <c r="AH286" s="42"/>
      <c r="AI286" s="38"/>
      <c r="AJ286" s="38"/>
      <c r="AK286" s="3" t="str">
        <f>IF(AND(G286&lt;&gt;"LIBSETS_SETTYPE_BATTLEGROUND",G286&lt;&gt;"LIBSETS_SETTYPE_SPECIAL"),IF(AL286&lt;&gt;"",VLOOKUP(AL286,'ESO zone constants'!$D$5:$H$4955,5,FALSE),""),"")</f>
        <v/>
      </c>
      <c r="AN286" s="38"/>
      <c r="AO286" s="38"/>
      <c r="AP286" s="3" t="str">
        <f>IF(AND(G286&lt;&gt;"LIBSETS_SETTYPE_BATTLEGROUND",G286&lt;&gt;"LIBSETS_SETTYPE_SPECIAL"),IF(AQ286&lt;&gt;"",VLOOKUP(AQ286,'ESO zone constants'!$D$5:$H$4955,5,FALSE),""),"")</f>
        <v/>
      </c>
      <c r="AS286" s="38"/>
      <c r="AT286" s="38"/>
      <c r="AU286" s="3" t="str">
        <f>IF(AND(G286&lt;&gt;"LIBSETS_SETTYPE_BATTLEGROUND",G286&lt;&gt;"LIBSETS_SETTYPE_SPECIAL"),IF(AV286&lt;&gt;"",VLOOKUP(AV286,'ESO zone constants'!$D$5:$H$4955,5,FALSE),""),"")</f>
        <v/>
      </c>
      <c r="AX286" s="38"/>
      <c r="AY286" s="38"/>
      <c r="AZ286" s="79" t="s">
        <v>2658</v>
      </c>
      <c r="BA286" s="79"/>
      <c r="BB286" s="79"/>
      <c r="BC286" s="79"/>
      <c r="BD286" s="21" t="str">
        <f t="shared" si="30"/>
        <v>[333] = {wayshrines={331,331,331,}, dlcId=DLC_CLOCKWORK_CITY</v>
      </c>
      <c r="BE286" s="21" t="str">
        <f t="shared" si="31"/>
        <v>, zoneIds={975,849,849}, veteran=false</v>
      </c>
      <c r="BF286" s="21" t="str">
        <f t="shared" si="29"/>
        <v>, setType=LIBSETS_SETTYPE_TRIAL</v>
      </c>
      <c r="BG286" s="21" t="str">
        <f t="shared" si="32"/>
        <v>, dropMechanic={LIBSETS_DROP_MECHANIC_TRIAL_BOSS,LIBSETS_DROP_MECHANIC_TRIAL_BOSS}, dropMechanicDropLocationNames={['en']={'','Bosses in trial dungeons','','','','',},['de']={'','Bosse in Prüfungen','','','','',},}</v>
      </c>
      <c r="BH286" s="21" t="str">
        <f t="shared" si="33"/>
        <v>}, --Inventor\'s Guard / Erfindergarde   [Halls of Fabrication, Vvardenfell, Vvardenfell]</v>
      </c>
    </row>
    <row r="287" spans="1:60" x14ac:dyDescent="0.25">
      <c r="A287" s="12">
        <v>334</v>
      </c>
      <c r="B287" t="s">
        <v>1172</v>
      </c>
      <c r="C287" t="s">
        <v>1173</v>
      </c>
      <c r="D287" s="3">
        <f t="shared" si="28"/>
        <v>334</v>
      </c>
      <c r="G287" s="8" t="s">
        <v>1471</v>
      </c>
      <c r="I287" t="s">
        <v>91</v>
      </c>
      <c r="J287" t="s">
        <v>91</v>
      </c>
      <c r="K287">
        <v>-1</v>
      </c>
      <c r="L287">
        <v>-1</v>
      </c>
      <c r="M287">
        <v>-1</v>
      </c>
      <c r="O287" s="62" t="s">
        <v>1510</v>
      </c>
      <c r="P287" s="62">
        <v>-98</v>
      </c>
      <c r="Q287" s="3">
        <f>IF(AND(P287&lt;&gt;"",ISNUMBER(P287),NOT(ISNA(P287))),P287,IF(R287&lt;&gt;"",VLOOKUP(R287,'ESO zone constants'!$D$5:$H$10003,5,FALSE),""))</f>
        <v>-98</v>
      </c>
      <c r="R287" t="str">
        <f>IF(AND(O287&lt;&gt;"",NOT(ISERROR(O287))),O287,
IF(AND(P287&lt;&gt;"",ISNUMBER(P287),P287&gt;0,NOT(ISNA(P287))),VLOOKUP(P287,'ESO zone constants'!$A$5:$D$10001,4,FALSE),
IF(AND(K287&lt;&gt;"",K287&gt;0,NOT(ISERROR(K287))),VLOOKUP(K287,'ESO dumped WayshrineInfo'!$K$3:$N$9996,4,FALSE),"")))</f>
        <v>!Battleground</v>
      </c>
      <c r="T287" s="19" t="str">
        <f>IF(AND(S287&lt;&gt;"",NOT(ISERROR(S287))),S287,IF(Q287&lt;&gt;"",IF(NOT(ISERROR(VLOOKUP(Q287,'ESO Dungeon constants'!$D$3:$H$9999,5,FALSE))),VLOOKUP(Q287,'ESO Dungeon constants'!$D$3:$I$9999,6,FALSE),VLOOKUP(Q287,'ESO zone constants'!$H$3:$K$9989,4,FALSE)),""))</f>
        <v>DLC_BASE_GAME</v>
      </c>
      <c r="U287" s="3" t="str">
        <f>IF(T287&lt;&gt;"",VLOOKUP(T287,'LibSets constants'!$B$4:$C$1012,2,FALSE),"")</f>
        <v>Included in base game</v>
      </c>
      <c r="V287" s="33" t="s">
        <v>1571</v>
      </c>
      <c r="Y287" s="62"/>
      <c r="Z287" s="3" t="str">
        <f>IF(AND(G287&lt;&gt;"LIBSETS_SETTYPE_BATTLEGROUND",G287&lt;&gt;"LIBSETS_SETTYPE_SPECIAL"),
IF(AND(Y287&lt;&gt;"",ISNUMBER(Y287),NOT(ISNA(Y287))),Y287,
   IF(AND(L287&lt;&gt;"",ISNUMBER(L287),L287&gt;0,NOT(ISNA(L287))),VLOOKUP(L287,'ESO dumped WayshrineInfo'!$K$3:$L$9996,2,FALSE),"")
),"")</f>
        <v/>
      </c>
      <c r="AA287" t="str">
        <f>IF(AND(Z287&lt;&gt;"",ISNUMBER(Z287),NOT(ISNA(Z287))),VLOOKUP(Z287,'ESO zone constants'!$A$5:$D$10001,4,FALSE),"")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WayshrineInfo'!$K$3:$L$9996,2,FALSE),"")
),"")</f>
        <v/>
      </c>
      <c r="AG287" t="str">
        <f>IF(AND(AF287&lt;&gt;"",ISNUMBER(AF287),NOT(ISNA(AF287))),VLOOKUP(AF287,'ESO zone constants'!$A$5:$D$10001,4,FALSE),"")</f>
        <v/>
      </c>
      <c r="AH287" s="42"/>
      <c r="AK287" s="3" t="str">
        <f>IF(AND(G287&lt;&gt;"LIBSETS_SETTYPE_BATTLEGROUND",G287&lt;&gt;"LIBSETS_SETTYPE_SPECIAL"),IF(AL287&lt;&gt;"",VLOOKUP(AL287,'ESO zone constants'!$D$5:$H$4955,5,FALSE),""),"")</f>
        <v/>
      </c>
      <c r="AP287" s="3" t="str">
        <f>IF(AND(G287&lt;&gt;"LIBSETS_SETTYPE_BATTLEGROUND",G287&lt;&gt;"LIBSETS_SETTYPE_SPECIAL"),IF(AQ287&lt;&gt;"",VLOOKUP(AQ287,'ESO zone constants'!$D$5:$H$4955,5,FALSE),""),"")</f>
        <v/>
      </c>
      <c r="AU287" s="3" t="str">
        <f>IF(AND(G287&lt;&gt;"LIBSETS_SETTYPE_BATTLEGROUND",G287&lt;&gt;"LIBSETS_SETTYPE_SPECIAL"),IF(AV287&lt;&gt;"",VLOOKUP(AV287,'ESO zone constants'!$D$5:$H$4955,5,FALSE),""),"")</f>
        <v/>
      </c>
      <c r="AY287" s="41"/>
      <c r="AZ287" s="79" t="s">
        <v>2659</v>
      </c>
      <c r="BA287" s="79"/>
      <c r="BB287" s="79"/>
      <c r="BC287" s="79"/>
      <c r="BD287" s="21" t="str">
        <f t="shared" si="30"/>
        <v>[334] = {wayshrines={-1,-1,-1,}, dlcId=DLC_BASE_GAME</v>
      </c>
      <c r="BE287" s="21" t="str">
        <f t="shared" si="31"/>
        <v>, zoneIds={-98}, veteran=false</v>
      </c>
      <c r="BF287" s="21" t="str">
        <f t="shared" si="29"/>
        <v>, setType=LIBSETS_SETTYPE_BATTLEGROUND</v>
      </c>
      <c r="BG287" s="21" t="str">
        <f t="shared" si="32"/>
        <v>, isProcSetAllowedInPvP=1, dropMechanic={LIBSETS_DROP_MECHANIC_BATTLEGROUND_REWARD}</v>
      </c>
      <c r="BH287" s="21" t="str">
        <f t="shared" si="33"/>
        <v>}, --Impregnable Armor / Unüberwindliche Rüstung   [!Battleground]</v>
      </c>
    </row>
    <row r="288" spans="1:60" x14ac:dyDescent="0.25">
      <c r="A288" s="12">
        <v>335</v>
      </c>
      <c r="B288" t="s">
        <v>1174</v>
      </c>
      <c r="C288" t="s">
        <v>2613</v>
      </c>
      <c r="D288" s="3">
        <f t="shared" si="28"/>
        <v>335</v>
      </c>
      <c r="G288" s="8" t="s">
        <v>1475</v>
      </c>
      <c r="I288" t="s">
        <v>91</v>
      </c>
      <c r="J288" t="s">
        <v>91</v>
      </c>
      <c r="K288">
        <v>332</v>
      </c>
      <c r="L288">
        <v>332</v>
      </c>
      <c r="M288">
        <v>332</v>
      </c>
      <c r="O288" s="62" t="s">
        <v>44</v>
      </c>
      <c r="Q288" s="3">
        <f>IF(AND(P288&lt;&gt;"",ISNUMBER(P288),NOT(ISNA(P288))),P288,IF(R288&lt;&gt;"",VLOOKUP(R288,'ESO zone constants'!$D$5:$H$10003,5,FALSE),""))</f>
        <v>974</v>
      </c>
      <c r="R288" t="str">
        <f>IF(AND(O288&lt;&gt;"",NOT(ISERROR(O288))),O288,
IF(AND(P288&lt;&gt;"",ISNUMBER(P288),P288&gt;0,NOT(ISNA(P288))),VLOOKUP(P288,'ESO zone constants'!$A$5:$D$10001,4,FALSE),
IF(AND(K288&lt;&gt;"",K288&gt;0,NOT(ISERROR(K288))),VLOOKUP(K288,'ESO dumped WayshrineInfo'!$K$3:$N$9996,4,FALSE),"")))</f>
        <v>Falkreath Hold</v>
      </c>
      <c r="T288" s="19" t="str">
        <f>IF(AND(S288&lt;&gt;"",NOT(ISERROR(S288))),S288,IF(Q288&lt;&gt;"",IF(NOT(ISERROR(VLOOKUP(Q288,'ESO Dungeon constants'!$D$3:$H$9999,5,FALSE))),VLOOKUP(Q288,'ESO Dungeon constants'!$D$3:$I$9999,6,FALSE),VLOOKUP(Q288,'ESO zone constants'!$H$3:$K$9989,4,FALSE)),""))</f>
        <v>DLC_HORNS_OF_THE_REACH</v>
      </c>
      <c r="U288" s="3" t="str">
        <f>IF(T288&lt;&gt;"",VLOOKUP(T288,'LibSets constants'!$B$4:$C$1012,2,FALSE),"")</f>
        <v>Horns of the Reach</v>
      </c>
      <c r="V288" s="33" t="s">
        <v>3332</v>
      </c>
      <c r="Y288" s="62"/>
      <c r="Z288" s="3">
        <f>IF(AND(G288&lt;&gt;"LIBSETS_SETTYPE_BATTLEGROUND",G288&lt;&gt;"LIBSETS_SETTYPE_SPECIAL"),
IF(AND(Y288&lt;&gt;"",ISNUMBER(Y288),NOT(ISNA(Y288))),Y288,
   IF(AND(L288&lt;&gt;"",ISNUMBER(L288),L288&gt;0,NOT(ISNA(L288))),VLOOKUP(L288,'ESO dumped WayshrineInfo'!$K$3:$L$9996,2,FALSE),"")
),"")</f>
        <v>888</v>
      </c>
      <c r="AA288" t="str">
        <f>IF(AND(Z288&lt;&gt;"",ISNUMBER(Z288),NOT(ISNA(Z288))),VLOOKUP(Z288,'ESO zone constants'!$A$5:$D$10001,4,FALSE),"")</f>
        <v>Craglorn</v>
      </c>
      <c r="AB288" s="33" t="s">
        <v>3332</v>
      </c>
      <c r="AC288" s="41"/>
      <c r="AD288" s="41"/>
      <c r="AE288" s="41"/>
      <c r="AF288" s="3">
        <f>IF(AND(G288&lt;&gt;"LIBSETS_SETTYPE_BATTLEGROUND",G288&lt;&gt;"LIBSETS_SETTYPE_SPECIAL"),
IF(AND(AE288&lt;&gt;"",ISNUMBER(AE288),NOT(ISNA(AE288))),AE288,
   IF(AND(M288&lt;&gt;"",ISNUMBER(M288),M288&gt;0,NOT(ISNA(M288))),VLOOKUP(M288,'ESO dumped WayshrineInfo'!$K$3:$L$9996,2,FALSE),"")
),"")</f>
        <v>888</v>
      </c>
      <c r="AG288" t="str">
        <f>IF(AND(AF288&lt;&gt;"",ISNUMBER(AF288),NOT(ISNA(AF288))),VLOOKUP(AF288,'ESO zone constants'!$A$5:$D$10001,4,FALSE),"")</f>
        <v>Craglorn</v>
      </c>
      <c r="AH288" s="42"/>
      <c r="AI288" s="41"/>
      <c r="AJ288" s="41"/>
      <c r="AK288" s="3" t="str">
        <f>IF(AND(G288&lt;&gt;"LIBSETS_SETTYPE_BATTLEGROUND",G288&lt;&gt;"LIBSETS_SETTYPE_SPECIAL"),IF(AL288&lt;&gt;"",VLOOKUP(AL288,'ESO zone constants'!$D$5:$H$4955,5,FALSE),""),"")</f>
        <v/>
      </c>
      <c r="AN288" s="41"/>
      <c r="AO288" s="41"/>
      <c r="AP288" s="3" t="str">
        <f>IF(AND(G288&lt;&gt;"LIBSETS_SETTYPE_BATTLEGROUND",G288&lt;&gt;"LIBSETS_SETTYPE_SPECIAL"),IF(AQ288&lt;&gt;"",VLOOKUP(AQ288,'ESO zone constants'!$D$5:$H$4955,5,FALSE),""),"")</f>
        <v/>
      </c>
      <c r="AS288" s="41"/>
      <c r="AT288" s="41"/>
      <c r="AU288" s="3" t="str">
        <f>IF(AND(G288&lt;&gt;"LIBSETS_SETTYPE_BATTLEGROUND",G288&lt;&gt;"LIBSETS_SETTYPE_SPECIAL"),IF(AV288&lt;&gt;"",VLOOKUP(AV288,'ESO zone constants'!$D$5:$H$4955,5,FALSE),""),"")</f>
        <v/>
      </c>
      <c r="AX288" s="41"/>
      <c r="AY288" s="41"/>
      <c r="AZ288" s="79" t="s">
        <v>2658</v>
      </c>
      <c r="BA288" s="79"/>
      <c r="BB288" s="79"/>
      <c r="BC288" s="79"/>
      <c r="BD288" s="21" t="str">
        <f t="shared" si="30"/>
        <v>[335] = {wayshrines={332,332,332,}, dlcId=DLC_HORNS_OF_THE_REACH</v>
      </c>
      <c r="BE288" s="21" t="str">
        <f t="shared" si="31"/>
        <v>, zoneIds={974,888,888}, veteran=false</v>
      </c>
      <c r="BF288" s="21" t="str">
        <f t="shared" si="29"/>
        <v>, setType=LIBSETS_SETTYPE_DUNGEON</v>
      </c>
      <c r="BG288" s="21" t="str">
        <f t="shared" si="32"/>
        <v>, dropMechanic={LIBSETS_DROP_MECHANIC_GROUP_DUNGEON_BOSS,LIBSETS_DROP_MECHANIC_GROUP_DUNGEON_BOSS}</v>
      </c>
      <c r="BH288" s="21" t="str">
        <f t="shared" si="33"/>
        <v>}, --Draugr\'s Rest / Draugrruhe   [Falkreath Hold, Craglorn, Craglorn]</v>
      </c>
    </row>
    <row r="289" spans="1:60" x14ac:dyDescent="0.25">
      <c r="A289" s="12">
        <v>336</v>
      </c>
      <c r="B289" t="s">
        <v>1175</v>
      </c>
      <c r="C289" t="s">
        <v>1176</v>
      </c>
      <c r="D289" s="3">
        <f t="shared" si="28"/>
        <v>336</v>
      </c>
      <c r="G289" s="8" t="s">
        <v>1475</v>
      </c>
      <c r="I289" t="s">
        <v>91</v>
      </c>
      <c r="J289" t="s">
        <v>91</v>
      </c>
      <c r="K289">
        <v>332</v>
      </c>
      <c r="L289">
        <v>332</v>
      </c>
      <c r="M289">
        <v>332</v>
      </c>
      <c r="O289" s="62" t="s">
        <v>44</v>
      </c>
      <c r="Q289" s="3">
        <f>IF(AND(P289&lt;&gt;"",ISNUMBER(P289),NOT(ISNA(P289))),P289,IF(R289&lt;&gt;"",VLOOKUP(R289,'ESO zone constants'!$D$5:$H$10003,5,FALSE),""))</f>
        <v>974</v>
      </c>
      <c r="R289" t="str">
        <f>IF(AND(O289&lt;&gt;"",NOT(ISERROR(O289))),O289,
IF(AND(P289&lt;&gt;"",ISNUMBER(P289),P289&gt;0,NOT(ISNA(P289))),VLOOKUP(P289,'ESO zone constants'!$A$5:$D$10001,4,FALSE),
IF(AND(K289&lt;&gt;"",K289&gt;0,NOT(ISERROR(K289))),VLOOKUP(K289,'ESO dumped WayshrineInfo'!$K$3:$N$9996,4,FALSE),"")))</f>
        <v>Falkreath Hold</v>
      </c>
      <c r="T289" s="19" t="str">
        <f>IF(AND(S289&lt;&gt;"",NOT(ISERROR(S289))),S289,IF(Q289&lt;&gt;"",IF(NOT(ISERROR(VLOOKUP(Q289,'ESO Dungeon constants'!$D$3:$H$9999,5,FALSE))),VLOOKUP(Q289,'ESO Dungeon constants'!$D$3:$I$9999,6,FALSE),VLOOKUP(Q289,'ESO zone constants'!$H$3:$K$9989,4,FALSE)),""))</f>
        <v>DLC_HORNS_OF_THE_REACH</v>
      </c>
      <c r="U289" s="3" t="str">
        <f>IF(T289&lt;&gt;"",VLOOKUP(T289,'LibSets constants'!$B$4:$C$1012,2,FALSE),"")</f>
        <v>Horns of the Reach</v>
      </c>
      <c r="V289" s="33" t="s">
        <v>3332</v>
      </c>
      <c r="Y289" s="62"/>
      <c r="Z289" s="3">
        <f>IF(AND(G289&lt;&gt;"LIBSETS_SETTYPE_BATTLEGROUND",G289&lt;&gt;"LIBSETS_SETTYPE_SPECIAL"),
IF(AND(Y289&lt;&gt;"",ISNUMBER(Y289),NOT(ISNA(Y289))),Y289,
   IF(AND(L289&lt;&gt;"",ISNUMBER(L289),L289&gt;0,NOT(ISNA(L289))),VLOOKUP(L289,'ESO dumped WayshrineInfo'!$K$3:$L$9996,2,FALSE),"")
),"")</f>
        <v>888</v>
      </c>
      <c r="AA289" t="str">
        <f>IF(AND(Z289&lt;&gt;"",ISNUMBER(Z289),NOT(ISNA(Z289))),VLOOKUP(Z289,'ESO zone constants'!$A$5:$D$10001,4,FALSE),"")</f>
        <v>Craglorn</v>
      </c>
      <c r="AB289" s="33" t="s">
        <v>3332</v>
      </c>
      <c r="AC289" s="41"/>
      <c r="AD289" s="41"/>
      <c r="AE289" s="41"/>
      <c r="AF289" s="3">
        <f>IF(AND(G289&lt;&gt;"LIBSETS_SETTYPE_BATTLEGROUND",G289&lt;&gt;"LIBSETS_SETTYPE_SPECIAL"),
IF(AND(AE289&lt;&gt;"",ISNUMBER(AE289),NOT(ISNA(AE289))),AE289,
   IF(AND(M289&lt;&gt;"",ISNUMBER(M289),M289&gt;0,NOT(ISNA(M289))),VLOOKUP(M289,'ESO dumped WayshrineInfo'!$K$3:$L$9996,2,FALSE),"")
),"")</f>
        <v>888</v>
      </c>
      <c r="AG289" t="str">
        <f>IF(AND(AF289&lt;&gt;"",ISNUMBER(AF289),NOT(ISNA(AF289))),VLOOKUP(AF289,'ESO zone constants'!$A$5:$D$10001,4,FALSE),"")</f>
        <v>Craglorn</v>
      </c>
      <c r="AH289" s="42"/>
      <c r="AI289" s="41"/>
      <c r="AJ289" s="41"/>
      <c r="AK289" s="3" t="str">
        <f>IF(AND(G289&lt;&gt;"LIBSETS_SETTYPE_BATTLEGROUND",G289&lt;&gt;"LIBSETS_SETTYPE_SPECIAL"),IF(AL289&lt;&gt;"",VLOOKUP(AL289,'ESO zone constants'!$D$5:$H$4955,5,FALSE),""),"")</f>
        <v/>
      </c>
      <c r="AN289" s="41"/>
      <c r="AO289" s="41"/>
      <c r="AP289" s="3" t="str">
        <f>IF(AND(G289&lt;&gt;"LIBSETS_SETTYPE_BATTLEGROUND",G289&lt;&gt;"LIBSETS_SETTYPE_SPECIAL"),IF(AQ289&lt;&gt;"",VLOOKUP(AQ289,'ESO zone constants'!$D$5:$H$4955,5,FALSE),""),"")</f>
        <v/>
      </c>
      <c r="AS289" s="41"/>
      <c r="AT289" s="41"/>
      <c r="AU289" s="3" t="str">
        <f>IF(AND(G289&lt;&gt;"LIBSETS_SETTYPE_BATTLEGROUND",G289&lt;&gt;"LIBSETS_SETTYPE_SPECIAL"),IF(AV289&lt;&gt;"",VLOOKUP(AV289,'ESO zone constants'!$D$5:$H$4955,5,FALSE),""),"")</f>
        <v/>
      </c>
      <c r="AX289" s="41"/>
      <c r="AY289" s="41"/>
      <c r="AZ289" s="79" t="s">
        <v>2658</v>
      </c>
      <c r="BA289" s="79"/>
      <c r="BB289" s="79"/>
      <c r="BC289" s="79"/>
      <c r="BD289" s="21" t="str">
        <f t="shared" si="30"/>
        <v>[336] = {wayshrines={332,332,332,}, dlcId=DLC_HORNS_OF_THE_REACH</v>
      </c>
      <c r="BE289" s="21" t="str">
        <f t="shared" si="31"/>
        <v>, zoneIds={974,888,888}, veteran=false</v>
      </c>
      <c r="BF289" s="21" t="str">
        <f t="shared" si="29"/>
        <v>, setType=LIBSETS_SETTYPE_DUNGEON</v>
      </c>
      <c r="BG289" s="21" t="str">
        <f t="shared" si="32"/>
        <v>, dropMechanic={LIBSETS_DROP_MECHANIC_GROUP_DUNGEON_BOSS,LIBSETS_DROP_MECHANIC_GROUP_DUNGEON_BOSS}</v>
      </c>
      <c r="BH289" s="21" t="str">
        <f t="shared" si="33"/>
        <v>}, --Pillar of Nirn / Säulen von Nirn   [Falkreath Hold, Craglorn, Craglorn]</v>
      </c>
    </row>
    <row r="290" spans="1:60" x14ac:dyDescent="0.25">
      <c r="A290" s="12">
        <v>337</v>
      </c>
      <c r="B290" t="s">
        <v>1177</v>
      </c>
      <c r="C290" t="s">
        <v>1178</v>
      </c>
      <c r="D290" s="3">
        <f t="shared" si="28"/>
        <v>337</v>
      </c>
      <c r="G290" s="8" t="s">
        <v>1475</v>
      </c>
      <c r="I290" t="s">
        <v>91</v>
      </c>
      <c r="J290" t="s">
        <v>91</v>
      </c>
      <c r="K290">
        <v>332</v>
      </c>
      <c r="L290">
        <v>332</v>
      </c>
      <c r="M290">
        <v>332</v>
      </c>
      <c r="O290" s="62" t="s">
        <v>44</v>
      </c>
      <c r="Q290" s="3">
        <f>IF(AND(P290&lt;&gt;"",ISNUMBER(P290),NOT(ISNA(P290))),P290,IF(R290&lt;&gt;"",VLOOKUP(R290,'ESO zone constants'!$D$5:$H$10003,5,FALSE),""))</f>
        <v>974</v>
      </c>
      <c r="R290" t="str">
        <f>IF(AND(O290&lt;&gt;"",NOT(ISERROR(O290))),O290,
IF(AND(P290&lt;&gt;"",ISNUMBER(P290),P290&gt;0,NOT(ISNA(P290))),VLOOKUP(P290,'ESO zone constants'!$A$5:$D$10001,4,FALSE),
IF(AND(K290&lt;&gt;"",K290&gt;0,NOT(ISERROR(K290))),VLOOKUP(K290,'ESO dumped WayshrineInfo'!$K$3:$N$9996,4,FALSE),"")))</f>
        <v>Falkreath Hold</v>
      </c>
      <c r="T290" s="19" t="str">
        <f>IF(AND(S290&lt;&gt;"",NOT(ISERROR(S290))),S290,IF(Q290&lt;&gt;"",IF(NOT(ISERROR(VLOOKUP(Q290,'ESO Dungeon constants'!$D$3:$H$9999,5,FALSE))),VLOOKUP(Q290,'ESO Dungeon constants'!$D$3:$I$9999,6,FALSE),VLOOKUP(Q290,'ESO zone constants'!$H$3:$K$9989,4,FALSE)),""))</f>
        <v>DLC_HORNS_OF_THE_REACH</v>
      </c>
      <c r="U290" s="3" t="str">
        <f>IF(T290&lt;&gt;"",VLOOKUP(T290,'LibSets constants'!$B$4:$C$1012,2,FALSE),"")</f>
        <v>Horns of the Reach</v>
      </c>
      <c r="V290" s="33" t="s">
        <v>3332</v>
      </c>
      <c r="Y290" s="62"/>
      <c r="Z290" s="3">
        <f>IF(AND(G290&lt;&gt;"LIBSETS_SETTYPE_BATTLEGROUND",G290&lt;&gt;"LIBSETS_SETTYPE_SPECIAL"),
IF(AND(Y290&lt;&gt;"",ISNUMBER(Y290),NOT(ISNA(Y290))),Y290,
   IF(AND(L290&lt;&gt;"",ISNUMBER(L290),L290&gt;0,NOT(ISNA(L290))),VLOOKUP(L290,'ESO dumped WayshrineInfo'!$K$3:$L$9996,2,FALSE),"")
),"")</f>
        <v>888</v>
      </c>
      <c r="AA290" t="str">
        <f>IF(AND(Z290&lt;&gt;"",ISNUMBER(Z290),NOT(ISNA(Z290))),VLOOKUP(Z290,'ESO zone constants'!$A$5:$D$10001,4,FALSE),"")</f>
        <v>Craglorn</v>
      </c>
      <c r="AB290" s="33" t="s">
        <v>3332</v>
      </c>
      <c r="AC290" s="41"/>
      <c r="AD290" s="41"/>
      <c r="AE290" s="41"/>
      <c r="AF290" s="3">
        <f>IF(AND(G290&lt;&gt;"LIBSETS_SETTYPE_BATTLEGROUND",G290&lt;&gt;"LIBSETS_SETTYPE_SPECIAL"),
IF(AND(AE290&lt;&gt;"",ISNUMBER(AE290),NOT(ISNA(AE290))),AE290,
   IF(AND(M290&lt;&gt;"",ISNUMBER(M290),M290&gt;0,NOT(ISNA(M290))),VLOOKUP(M290,'ESO dumped WayshrineInfo'!$K$3:$L$9996,2,FALSE),"")
),"")</f>
        <v>888</v>
      </c>
      <c r="AG290" t="str">
        <f>IF(AND(AF290&lt;&gt;"",ISNUMBER(AF290),NOT(ISNA(AF290))),VLOOKUP(AF290,'ESO zone constants'!$A$5:$D$10001,4,FALSE),"")</f>
        <v>Craglorn</v>
      </c>
      <c r="AH290" s="42"/>
      <c r="AI290" s="41"/>
      <c r="AJ290" s="41"/>
      <c r="AK290" s="3" t="str">
        <f>IF(AND(G290&lt;&gt;"LIBSETS_SETTYPE_BATTLEGROUND",G290&lt;&gt;"LIBSETS_SETTYPE_SPECIAL"),IF(AL290&lt;&gt;"",VLOOKUP(AL290,'ESO zone constants'!$D$5:$H$4955,5,FALSE),""),"")</f>
        <v/>
      </c>
      <c r="AN290" s="41"/>
      <c r="AO290" s="41"/>
      <c r="AP290" s="3" t="str">
        <f>IF(AND(G290&lt;&gt;"LIBSETS_SETTYPE_BATTLEGROUND",G290&lt;&gt;"LIBSETS_SETTYPE_SPECIAL"),IF(AQ290&lt;&gt;"",VLOOKUP(AQ290,'ESO zone constants'!$D$5:$H$4955,5,FALSE),""),"")</f>
        <v/>
      </c>
      <c r="AS290" s="41"/>
      <c r="AT290" s="41"/>
      <c r="AU290" s="3" t="str">
        <f>IF(AND(G290&lt;&gt;"LIBSETS_SETTYPE_BATTLEGROUND",G290&lt;&gt;"LIBSETS_SETTYPE_SPECIAL"),IF(AV290&lt;&gt;"",VLOOKUP(AV290,'ESO zone constants'!$D$5:$H$4955,5,FALSE),""),"")</f>
        <v/>
      </c>
      <c r="AX290" s="41"/>
      <c r="AY290" s="41"/>
      <c r="AZ290" s="79" t="s">
        <v>2658</v>
      </c>
      <c r="BA290" s="79"/>
      <c r="BB290" s="79"/>
      <c r="BC290" s="79"/>
      <c r="BD290" s="21" t="str">
        <f t="shared" si="30"/>
        <v>[337] = {wayshrines={332,332,332,}, dlcId=DLC_HORNS_OF_THE_REACH</v>
      </c>
      <c r="BE290" s="21" t="str">
        <f t="shared" si="31"/>
        <v>, zoneIds={974,888,888}, veteran=false</v>
      </c>
      <c r="BF290" s="21" t="str">
        <f t="shared" si="29"/>
        <v>, setType=LIBSETS_SETTYPE_DUNGEON</v>
      </c>
      <c r="BG290" s="21" t="str">
        <f t="shared" si="32"/>
        <v>, dropMechanic={LIBSETS_DROP_MECHANIC_GROUP_DUNGEON_BOSS,LIBSETS_DROP_MECHANIC_GROUP_DUNGEON_BOSS}</v>
      </c>
      <c r="BH290" s="21" t="str">
        <f t="shared" si="33"/>
        <v>}, --Ironblood / Eisenblut   [Falkreath Hold, Craglorn, Craglorn]</v>
      </c>
    </row>
    <row r="291" spans="1:60" x14ac:dyDescent="0.25">
      <c r="A291" s="12">
        <v>338</v>
      </c>
      <c r="B291" t="s">
        <v>1179</v>
      </c>
      <c r="C291" t="s">
        <v>1180</v>
      </c>
      <c r="D291" s="3">
        <f t="shared" si="28"/>
        <v>338</v>
      </c>
      <c r="E291" s="40"/>
      <c r="G291" s="8" t="s">
        <v>1475</v>
      </c>
      <c r="I291" t="s">
        <v>91</v>
      </c>
      <c r="J291" t="s">
        <v>91</v>
      </c>
      <c r="K291">
        <v>326</v>
      </c>
      <c r="L291">
        <v>326</v>
      </c>
      <c r="M291">
        <v>326</v>
      </c>
      <c r="O291" s="62" t="s">
        <v>45</v>
      </c>
      <c r="Q291" s="3">
        <f>IF(AND(P291&lt;&gt;"",ISNUMBER(P291),NOT(ISNA(P291))),P291,IF(R291&lt;&gt;"",VLOOKUP(R291,'ESO zone constants'!$D$5:$H$10003,5,FALSE),""))</f>
        <v>973</v>
      </c>
      <c r="R291" t="str">
        <f>IF(AND(O291&lt;&gt;"",NOT(ISERROR(O291))),O291,
IF(AND(P291&lt;&gt;"",ISNUMBER(P291),P291&gt;0,NOT(ISNA(P291))),VLOOKUP(P291,'ESO zone constants'!$A$5:$D$10001,4,FALSE),
IF(AND(K291&lt;&gt;"",K291&gt;0,NOT(ISERROR(K291))),VLOOKUP(K291,'ESO dumped WayshrineInfo'!$K$3:$N$9996,4,FALSE),"")))</f>
        <v>Bloodroot Forge</v>
      </c>
      <c r="T291" s="19" t="str">
        <f>IF(AND(S291&lt;&gt;"",NOT(ISERROR(S291))),S291,IF(Q291&lt;&gt;"",IF(NOT(ISERROR(VLOOKUP(Q291,'ESO Dungeon constants'!$D$3:$H$9999,5,FALSE))),VLOOKUP(Q291,'ESO Dungeon constants'!$D$3:$I$9999,6,FALSE),VLOOKUP(Q291,'ESO zone constants'!$H$3:$K$9989,4,FALSE)),""))</f>
        <v>DLC_HORNS_OF_THE_REACH</v>
      </c>
      <c r="U291" s="3" t="str">
        <f>IF(T291&lt;&gt;"",VLOOKUP(T291,'LibSets constants'!$B$4:$C$1012,2,FALSE),"")</f>
        <v>Horns of the Reach</v>
      </c>
      <c r="V291" s="33" t="s">
        <v>3332</v>
      </c>
      <c r="Y291" s="62"/>
      <c r="Z291" s="3">
        <f>IF(AND(G291&lt;&gt;"LIBSETS_SETTYPE_BATTLEGROUND",G291&lt;&gt;"LIBSETS_SETTYPE_SPECIAL"),
IF(AND(Y291&lt;&gt;"",ISNUMBER(Y291),NOT(ISNA(Y291))),Y291,
   IF(AND(L291&lt;&gt;"",ISNUMBER(L291),L291&gt;0,NOT(ISNA(L291))),VLOOKUP(L291,'ESO dumped WayshrineInfo'!$K$3:$L$9996,2,FALSE),"")
),"")</f>
        <v>888</v>
      </c>
      <c r="AA291" t="str">
        <f>IF(AND(Z291&lt;&gt;"",ISNUMBER(Z291),NOT(ISNA(Z291))),VLOOKUP(Z291,'ESO zone constants'!$A$5:$D$10001,4,FALSE),"")</f>
        <v>Craglorn</v>
      </c>
      <c r="AB291" s="33" t="s">
        <v>3332</v>
      </c>
      <c r="AC291" s="41"/>
      <c r="AD291" s="41"/>
      <c r="AE291" s="41"/>
      <c r="AF291" s="3">
        <f>IF(AND(G291&lt;&gt;"LIBSETS_SETTYPE_BATTLEGROUND",G291&lt;&gt;"LIBSETS_SETTYPE_SPECIAL"),
IF(AND(AE291&lt;&gt;"",ISNUMBER(AE291),NOT(ISNA(AE291))),AE291,
   IF(AND(M291&lt;&gt;"",ISNUMBER(M291),M291&gt;0,NOT(ISNA(M291))),VLOOKUP(M291,'ESO dumped WayshrineInfo'!$K$3:$L$9996,2,FALSE),"")
),"")</f>
        <v>888</v>
      </c>
      <c r="AG291" t="str">
        <f>IF(AND(AF291&lt;&gt;"",ISNUMBER(AF291),NOT(ISNA(AF291))),VLOOKUP(AF291,'ESO zone constants'!$A$5:$D$10001,4,FALSE),"")</f>
        <v>Craglorn</v>
      </c>
      <c r="AH291" s="42"/>
      <c r="AI291" s="41"/>
      <c r="AJ291" s="41"/>
      <c r="AK291" s="3" t="str">
        <f>IF(AND(G291&lt;&gt;"LIBSETS_SETTYPE_BATTLEGROUND",G291&lt;&gt;"LIBSETS_SETTYPE_SPECIAL"),IF(AL291&lt;&gt;"",VLOOKUP(AL291,'ESO zone constants'!$D$5:$H$4955,5,FALSE),""),"")</f>
        <v/>
      </c>
      <c r="AN291" s="41"/>
      <c r="AO291" s="41"/>
      <c r="AP291" s="3" t="str">
        <f>IF(AND(G291&lt;&gt;"LIBSETS_SETTYPE_BATTLEGROUND",G291&lt;&gt;"LIBSETS_SETTYPE_SPECIAL"),IF(AQ291&lt;&gt;"",VLOOKUP(AQ291,'ESO zone constants'!$D$5:$H$4955,5,FALSE),""),"")</f>
        <v/>
      </c>
      <c r="AS291" s="41"/>
      <c r="AT291" s="41"/>
      <c r="AU291" s="3" t="str">
        <f>IF(AND(G291&lt;&gt;"LIBSETS_SETTYPE_BATTLEGROUND",G291&lt;&gt;"LIBSETS_SETTYPE_SPECIAL"),IF(AV291&lt;&gt;"",VLOOKUP(AV291,'ESO zone constants'!$D$5:$H$4955,5,FALSE),""),"")</f>
        <v/>
      </c>
      <c r="AX291" s="41"/>
      <c r="AY291" s="41"/>
      <c r="AZ291" s="79" t="s">
        <v>2658</v>
      </c>
      <c r="BA291" s="79"/>
      <c r="BB291" s="79"/>
      <c r="BC291" s="79"/>
      <c r="BD291" s="21" t="str">
        <f t="shared" si="30"/>
        <v>[338] = {wayshrines={326,326,326,}, dlcId=DLC_HORNS_OF_THE_REACH</v>
      </c>
      <c r="BE291" s="21" t="str">
        <f t="shared" si="31"/>
        <v>, zoneIds={973,888,888}, veteran=false</v>
      </c>
      <c r="BF291" s="21" t="str">
        <f t="shared" si="29"/>
        <v>, setType=LIBSETS_SETTYPE_DUNGEON</v>
      </c>
      <c r="BG291" s="21" t="str">
        <f t="shared" si="32"/>
        <v>, dropMechanic={LIBSETS_DROP_MECHANIC_GROUP_DUNGEON_BOSS,LIBSETS_DROP_MECHANIC_GROUP_DUNGEON_BOSS}</v>
      </c>
      <c r="BH291" s="21" t="str">
        <f t="shared" si="33"/>
        <v>}, --Flame Blossom / Flammenblüte   [Bloodroot Forge, Craglorn, Craglorn]</v>
      </c>
    </row>
    <row r="292" spans="1:60" x14ac:dyDescent="0.25">
      <c r="A292" s="12">
        <v>339</v>
      </c>
      <c r="B292" t="s">
        <v>1181</v>
      </c>
      <c r="C292" t="s">
        <v>1182</v>
      </c>
      <c r="D292" s="3">
        <f t="shared" si="28"/>
        <v>339</v>
      </c>
      <c r="E292" s="40"/>
      <c r="G292" s="8" t="s">
        <v>1475</v>
      </c>
      <c r="I292" t="s">
        <v>91</v>
      </c>
      <c r="J292" t="s">
        <v>91</v>
      </c>
      <c r="K292">
        <v>326</v>
      </c>
      <c r="L292">
        <v>326</v>
      </c>
      <c r="M292">
        <v>326</v>
      </c>
      <c r="O292" s="62" t="s">
        <v>45</v>
      </c>
      <c r="Q292" s="3">
        <f>IF(AND(P292&lt;&gt;"",ISNUMBER(P292),NOT(ISNA(P292))),P292,IF(R292&lt;&gt;"",VLOOKUP(R292,'ESO zone constants'!$D$5:$H$10003,5,FALSE),""))</f>
        <v>973</v>
      </c>
      <c r="R292" t="str">
        <f>IF(AND(O292&lt;&gt;"",NOT(ISERROR(O292))),O292,
IF(AND(P292&lt;&gt;"",ISNUMBER(P292),P292&gt;0,NOT(ISNA(P292))),VLOOKUP(P292,'ESO zone constants'!$A$5:$D$10001,4,FALSE),
IF(AND(K292&lt;&gt;"",K292&gt;0,NOT(ISERROR(K292))),VLOOKUP(K292,'ESO dumped WayshrineInfo'!$K$3:$N$9996,4,FALSE),"")))</f>
        <v>Bloodroot Forge</v>
      </c>
      <c r="T292" s="19" t="str">
        <f>IF(AND(S292&lt;&gt;"",NOT(ISERROR(S292))),S292,IF(Q292&lt;&gt;"",IF(NOT(ISERROR(VLOOKUP(Q292,'ESO Dungeon constants'!$D$3:$H$9999,5,FALSE))),VLOOKUP(Q292,'ESO Dungeon constants'!$D$3:$I$9999,6,FALSE),VLOOKUP(Q292,'ESO zone constants'!$H$3:$K$9989,4,FALSE)),""))</f>
        <v>DLC_HORNS_OF_THE_REACH</v>
      </c>
      <c r="U292" s="3" t="str">
        <f>IF(T292&lt;&gt;"",VLOOKUP(T292,'LibSets constants'!$B$4:$C$1012,2,FALSE),"")</f>
        <v>Horns of the Reach</v>
      </c>
      <c r="V292" s="33" t="s">
        <v>3332</v>
      </c>
      <c r="Y292" s="62"/>
      <c r="Z292" s="3">
        <f>IF(AND(G292&lt;&gt;"LIBSETS_SETTYPE_BATTLEGROUND",G292&lt;&gt;"LIBSETS_SETTYPE_SPECIAL"),
IF(AND(Y292&lt;&gt;"",ISNUMBER(Y292),NOT(ISNA(Y292))),Y292,
   IF(AND(L292&lt;&gt;"",ISNUMBER(L292),L292&gt;0,NOT(ISNA(L292))),VLOOKUP(L292,'ESO dumped WayshrineInfo'!$K$3:$L$9996,2,FALSE),"")
),"")</f>
        <v>888</v>
      </c>
      <c r="AA292" t="str">
        <f>IF(AND(Z292&lt;&gt;"",ISNUMBER(Z292),NOT(ISNA(Z292))),VLOOKUP(Z292,'ESO zone constants'!$A$5:$D$10001,4,FALSE),"")</f>
        <v>Craglorn</v>
      </c>
      <c r="AB292" s="33" t="s">
        <v>3332</v>
      </c>
      <c r="AC292" s="41"/>
      <c r="AD292" s="41"/>
      <c r="AE292" s="41"/>
      <c r="AF292" s="3">
        <f>IF(AND(G292&lt;&gt;"LIBSETS_SETTYPE_BATTLEGROUND",G292&lt;&gt;"LIBSETS_SETTYPE_SPECIAL"),
IF(AND(AE292&lt;&gt;"",ISNUMBER(AE292),NOT(ISNA(AE292))),AE292,
   IF(AND(M292&lt;&gt;"",ISNUMBER(M292),M292&gt;0,NOT(ISNA(M292))),VLOOKUP(M292,'ESO dumped WayshrineInfo'!$K$3:$L$9996,2,FALSE),"")
),"")</f>
        <v>888</v>
      </c>
      <c r="AG292" t="str">
        <f>IF(AND(AF292&lt;&gt;"",ISNUMBER(AF292),NOT(ISNA(AF292))),VLOOKUP(AF292,'ESO zone constants'!$A$5:$D$10001,4,FALSE),"")</f>
        <v>Craglorn</v>
      </c>
      <c r="AH292" s="42"/>
      <c r="AI292" s="41"/>
      <c r="AJ292" s="41"/>
      <c r="AK292" s="3" t="str">
        <f>IF(AND(G292&lt;&gt;"LIBSETS_SETTYPE_BATTLEGROUND",G292&lt;&gt;"LIBSETS_SETTYPE_SPECIAL"),IF(AL292&lt;&gt;"",VLOOKUP(AL292,'ESO zone constants'!$D$5:$H$4955,5,FALSE),""),"")</f>
        <v/>
      </c>
      <c r="AN292" s="41"/>
      <c r="AO292" s="41"/>
      <c r="AP292" s="3" t="str">
        <f>IF(AND(G292&lt;&gt;"LIBSETS_SETTYPE_BATTLEGROUND",G292&lt;&gt;"LIBSETS_SETTYPE_SPECIAL"),IF(AQ292&lt;&gt;"",VLOOKUP(AQ292,'ESO zone constants'!$D$5:$H$4955,5,FALSE),""),"")</f>
        <v/>
      </c>
      <c r="AS292" s="41"/>
      <c r="AT292" s="41"/>
      <c r="AU292" s="3" t="str">
        <f>IF(AND(G292&lt;&gt;"LIBSETS_SETTYPE_BATTLEGROUND",G292&lt;&gt;"LIBSETS_SETTYPE_SPECIAL"),IF(AV292&lt;&gt;"",VLOOKUP(AV292,'ESO zone constants'!$D$5:$H$4955,5,FALSE),""),"")</f>
        <v/>
      </c>
      <c r="AX292" s="41"/>
      <c r="AY292" s="41"/>
      <c r="AZ292" s="79" t="s">
        <v>2659</v>
      </c>
      <c r="BA292" s="79"/>
      <c r="BB292" s="79"/>
      <c r="BC292" s="79"/>
      <c r="BD292" s="21" t="str">
        <f t="shared" si="30"/>
        <v>[339] = {wayshrines={326,326,326,}, dlcId=DLC_HORNS_OF_THE_REACH</v>
      </c>
      <c r="BE292" s="21" t="str">
        <f t="shared" si="31"/>
        <v>, zoneIds={973,888,888}, veteran=false</v>
      </c>
      <c r="BF292" s="21" t="str">
        <f t="shared" si="29"/>
        <v>, setType=LIBSETS_SETTYPE_DUNGEON</v>
      </c>
      <c r="BG292" s="21" t="str">
        <f t="shared" si="32"/>
        <v>, isProcSetAllowedInPvP=1, dropMechanic={LIBSETS_DROP_MECHANIC_GROUP_DUNGEON_BOSS,LIBSETS_DROP_MECHANIC_GROUP_DUNGEON_BOSS}</v>
      </c>
      <c r="BH292" s="21" t="str">
        <f t="shared" si="33"/>
        <v>}, --Blooddrinker / Bluttrinker   [Bloodroot Forge, Craglorn, Craglorn]</v>
      </c>
    </row>
    <row r="293" spans="1:60" x14ac:dyDescent="0.25">
      <c r="A293" s="12">
        <v>340</v>
      </c>
      <c r="B293" t="s">
        <v>1183</v>
      </c>
      <c r="C293" t="s">
        <v>2614</v>
      </c>
      <c r="D293" s="3">
        <f t="shared" si="28"/>
        <v>340</v>
      </c>
      <c r="E293" s="40"/>
      <c r="G293" s="8" t="s">
        <v>1475</v>
      </c>
      <c r="I293" t="s">
        <v>91</v>
      </c>
      <c r="J293" t="s">
        <v>91</v>
      </c>
      <c r="K293">
        <v>326</v>
      </c>
      <c r="L293">
        <v>326</v>
      </c>
      <c r="M293">
        <v>326</v>
      </c>
      <c r="O293" s="62" t="s">
        <v>45</v>
      </c>
      <c r="Q293" s="3">
        <f>IF(AND(P293&lt;&gt;"",ISNUMBER(P293),NOT(ISNA(P293))),P293,IF(R293&lt;&gt;"",VLOOKUP(R293,'ESO zone constants'!$D$5:$H$10003,5,FALSE),""))</f>
        <v>973</v>
      </c>
      <c r="R293" t="str">
        <f>IF(AND(O293&lt;&gt;"",NOT(ISERROR(O293))),O293,
IF(AND(P293&lt;&gt;"",ISNUMBER(P293),P293&gt;0,NOT(ISNA(P293))),VLOOKUP(P293,'ESO zone constants'!$A$5:$D$10001,4,FALSE),
IF(AND(K293&lt;&gt;"",K293&gt;0,NOT(ISERROR(K293))),VLOOKUP(K293,'ESO dumped WayshrineInfo'!$K$3:$N$9996,4,FALSE),"")))</f>
        <v>Bloodroot Forge</v>
      </c>
      <c r="T293" s="19" t="str">
        <f>IF(AND(S293&lt;&gt;"",NOT(ISERROR(S293))),S293,IF(Q293&lt;&gt;"",IF(NOT(ISERROR(VLOOKUP(Q293,'ESO Dungeon constants'!$D$3:$H$9999,5,FALSE))),VLOOKUP(Q293,'ESO Dungeon constants'!$D$3:$I$9999,6,FALSE),VLOOKUP(Q293,'ESO zone constants'!$H$3:$K$9989,4,FALSE)),""))</f>
        <v>DLC_HORNS_OF_THE_REACH</v>
      </c>
      <c r="U293" s="3" t="str">
        <f>IF(T293&lt;&gt;"",VLOOKUP(T293,'LibSets constants'!$B$4:$C$1012,2,FALSE),"")</f>
        <v>Horns of the Reach</v>
      </c>
      <c r="V293" s="33" t="s">
        <v>3332</v>
      </c>
      <c r="Y293" s="62"/>
      <c r="Z293" s="3">
        <f>IF(AND(G293&lt;&gt;"LIBSETS_SETTYPE_BATTLEGROUND",G293&lt;&gt;"LIBSETS_SETTYPE_SPECIAL"),
IF(AND(Y293&lt;&gt;"",ISNUMBER(Y293),NOT(ISNA(Y293))),Y293,
   IF(AND(L293&lt;&gt;"",ISNUMBER(L293),L293&gt;0,NOT(ISNA(L293))),VLOOKUP(L293,'ESO dumped WayshrineInfo'!$K$3:$L$9996,2,FALSE),"")
),"")</f>
        <v>888</v>
      </c>
      <c r="AA293" t="str">
        <f>IF(AND(Z293&lt;&gt;"",ISNUMBER(Z293),NOT(ISNA(Z293))),VLOOKUP(Z293,'ESO zone constants'!$A$5:$D$10001,4,FALSE),"")</f>
        <v>Craglorn</v>
      </c>
      <c r="AB293" s="33" t="s">
        <v>3332</v>
      </c>
      <c r="AC293" s="41"/>
      <c r="AD293" s="41"/>
      <c r="AE293" s="41"/>
      <c r="AF293" s="3">
        <f>IF(AND(G293&lt;&gt;"LIBSETS_SETTYPE_BATTLEGROUND",G293&lt;&gt;"LIBSETS_SETTYPE_SPECIAL"),
IF(AND(AE293&lt;&gt;"",ISNUMBER(AE293),NOT(ISNA(AE293))),AE293,
   IF(AND(M293&lt;&gt;"",ISNUMBER(M293),M293&gt;0,NOT(ISNA(M293))),VLOOKUP(M293,'ESO dumped WayshrineInfo'!$K$3:$L$9996,2,FALSE),"")
),"")</f>
        <v>888</v>
      </c>
      <c r="AG293" t="str">
        <f>IF(AND(AF293&lt;&gt;"",ISNUMBER(AF293),NOT(ISNA(AF293))),VLOOKUP(AF293,'ESO zone constants'!$A$5:$D$10001,4,FALSE),"")</f>
        <v>Craglorn</v>
      </c>
      <c r="AH293" s="42"/>
      <c r="AI293" s="41"/>
      <c r="AJ293" s="41"/>
      <c r="AK293" s="3" t="str">
        <f>IF(AND(G293&lt;&gt;"LIBSETS_SETTYPE_BATTLEGROUND",G293&lt;&gt;"LIBSETS_SETTYPE_SPECIAL"),IF(AL293&lt;&gt;"",VLOOKUP(AL293,'ESO zone constants'!$D$5:$H$4955,5,FALSE),""),"")</f>
        <v/>
      </c>
      <c r="AN293" s="41"/>
      <c r="AO293" s="41"/>
      <c r="AP293" s="3" t="str">
        <f>IF(AND(G293&lt;&gt;"LIBSETS_SETTYPE_BATTLEGROUND",G293&lt;&gt;"LIBSETS_SETTYPE_SPECIAL"),IF(AQ293&lt;&gt;"",VLOOKUP(AQ293,'ESO zone constants'!$D$5:$H$4955,5,FALSE),""),"")</f>
        <v/>
      </c>
      <c r="AS293" s="41"/>
      <c r="AT293" s="41"/>
      <c r="AU293" s="3" t="str">
        <f>IF(AND(G293&lt;&gt;"LIBSETS_SETTYPE_BATTLEGROUND",G293&lt;&gt;"LIBSETS_SETTYPE_SPECIAL"),IF(AV293&lt;&gt;"",VLOOKUP(AV293,'ESO zone constants'!$D$5:$H$4955,5,FALSE),""),"")</f>
        <v/>
      </c>
      <c r="AX293" s="41"/>
      <c r="AY293" s="41"/>
      <c r="AZ293" s="79" t="s">
        <v>2658</v>
      </c>
      <c r="BA293" s="79"/>
      <c r="BB293" s="79"/>
      <c r="BC293" s="79"/>
      <c r="BD293" s="21" t="str">
        <f t="shared" si="30"/>
        <v>[340] = {wayshrines={326,326,326,}, dlcId=DLC_HORNS_OF_THE_REACH</v>
      </c>
      <c r="BE293" s="21" t="str">
        <f t="shared" si="31"/>
        <v>, zoneIds={973,888,888}, veteran=false</v>
      </c>
      <c r="BF293" s="21" t="str">
        <f t="shared" si="29"/>
        <v>, setType=LIBSETS_SETTYPE_DUNGEON</v>
      </c>
      <c r="BG293" s="21" t="str">
        <f t="shared" si="32"/>
        <v>, dropMechanic={LIBSETS_DROP_MECHANIC_GROUP_DUNGEON_BOSS,LIBSETS_DROP_MECHANIC_GROUP_DUNGEON_BOSS}</v>
      </c>
      <c r="BH293" s="21" t="str">
        <f t="shared" si="33"/>
        <v>}, --Hagraven\'s Garden / Vettelgarten   [Bloodroot Forge, Craglorn, Craglorn]</v>
      </c>
    </row>
    <row r="294" spans="1:60" x14ac:dyDescent="0.25">
      <c r="A294" s="5">
        <v>341</v>
      </c>
      <c r="B294" t="s">
        <v>1184</v>
      </c>
      <c r="C294" t="s">
        <v>4</v>
      </c>
      <c r="D294" s="3">
        <f t="shared" si="28"/>
        <v>341</v>
      </c>
      <c r="G294" s="8" t="s">
        <v>1477</v>
      </c>
      <c r="H294" s="87">
        <v>3</v>
      </c>
      <c r="I294" t="s">
        <v>1464</v>
      </c>
      <c r="J294" t="s">
        <v>91</v>
      </c>
      <c r="K294">
        <v>326</v>
      </c>
      <c r="L294">
        <v>326</v>
      </c>
      <c r="M294">
        <v>326</v>
      </c>
      <c r="O294" s="62" t="s">
        <v>45</v>
      </c>
      <c r="Q294" s="3">
        <f>IF(AND(P294&lt;&gt;"",ISNUMBER(P294),NOT(ISNA(P294))),P294,IF(R294&lt;&gt;"",VLOOKUP(R294,'ESO zone constants'!$D$5:$H$10003,5,FALSE),""))</f>
        <v>973</v>
      </c>
      <c r="R294" t="str">
        <f>IF(AND(O294&lt;&gt;"",NOT(ISERROR(O294))),O294,
IF(AND(P294&lt;&gt;"",ISNUMBER(P294),P294&gt;0,NOT(ISNA(P294))),VLOOKUP(P294,'ESO zone constants'!$A$5:$D$10001,4,FALSE),
IF(AND(K294&lt;&gt;"",K294&gt;0,NOT(ISERROR(K294))),VLOOKUP(K294,'ESO dumped WayshrineInfo'!$K$3:$N$9996,4,FALSE),"")))</f>
        <v>Bloodroot Forge</v>
      </c>
      <c r="T294" s="19" t="str">
        <f>IF(AND(S294&lt;&gt;"",NOT(ISERROR(S294))),S294,IF(Q294&lt;&gt;"",IF(NOT(ISERROR(VLOOKUP(Q294,'ESO Dungeon constants'!$D$3:$H$9999,5,FALSE))),VLOOKUP(Q294,'ESO Dungeon constants'!$D$3:$I$9999,6,FALSE),VLOOKUP(Q294,'ESO zone constants'!$H$3:$K$9989,4,FALSE)),""))</f>
        <v>DLC_HORNS_OF_THE_REACH</v>
      </c>
      <c r="U294" s="3" t="str">
        <f>IF(T294&lt;&gt;"",VLOOKUP(T294,'LibSets constants'!$B$4:$C$1012,2,FALSE),"")</f>
        <v>Horns of the Reach</v>
      </c>
      <c r="V294" s="33" t="s">
        <v>1540</v>
      </c>
      <c r="W294" s="3" t="s">
        <v>1550</v>
      </c>
      <c r="X294" s="3" t="s">
        <v>1635</v>
      </c>
      <c r="Y294" s="62"/>
      <c r="Z294" s="3">
        <f>IF(AND(G294&lt;&gt;"LIBSETS_SETTYPE_BATTLEGROUND",G294&lt;&gt;"LIBSETS_SETTYPE_SPECIAL"),
IF(AND(Y294&lt;&gt;"",ISNUMBER(Y294),NOT(ISNA(Y294))),Y294,
   IF(AND(L294&lt;&gt;"",ISNUMBER(L294),L294&gt;0,NOT(ISNA(L294))),VLOOKUP(L294,'ESO dumped WayshrineInfo'!$K$3:$L$9996,2,FALSE),"")
),"")</f>
        <v>888</v>
      </c>
      <c r="AA294" t="str">
        <f>IF(AND(Z294&lt;&gt;"",ISNUMBER(Z294),NOT(ISNA(Z294))),VLOOKUP(Z294,'ESO zone constants'!$A$5:$D$10001,4,FALSE),"")</f>
        <v>Craglorn</v>
      </c>
      <c r="AC294" s="38"/>
      <c r="AD294" s="38"/>
      <c r="AE294" s="38"/>
      <c r="AF294" s="3">
        <f>IF(AND(G294&lt;&gt;"LIBSETS_SETTYPE_BATTLEGROUND",G294&lt;&gt;"LIBSETS_SETTYPE_SPECIAL"),
IF(AND(AE294&lt;&gt;"",ISNUMBER(AE294),NOT(ISNA(AE294))),AE294,
   IF(AND(M294&lt;&gt;"",ISNUMBER(M294),M294&gt;0,NOT(ISNA(M294))),VLOOKUP(M294,'ESO dumped WayshrineInfo'!$K$3:$L$9996,2,FALSE),"")
),"")</f>
        <v>888</v>
      </c>
      <c r="AG294" t="str">
        <f>IF(AND(AF294&lt;&gt;"",ISNUMBER(AF294),NOT(ISNA(AF294))),VLOOKUP(AF294,'ESO zone constants'!$A$5:$D$10001,4,FALSE),"")</f>
        <v>Craglorn</v>
      </c>
      <c r="AH294" s="42"/>
      <c r="AI294" s="38"/>
      <c r="AJ294" s="38"/>
      <c r="AK294" s="3" t="str">
        <f>IF(AND(G294&lt;&gt;"LIBSETS_SETTYPE_BATTLEGROUND",G294&lt;&gt;"LIBSETS_SETTYPE_SPECIAL"),IF(AL294&lt;&gt;"",VLOOKUP(AL294,'ESO zone constants'!$D$5:$H$4955,5,FALSE),""),"")</f>
        <v/>
      </c>
      <c r="AN294" s="38"/>
      <c r="AO294" s="38"/>
      <c r="AP294" s="3" t="str">
        <f>IF(AND(G294&lt;&gt;"LIBSETS_SETTYPE_BATTLEGROUND",G294&lt;&gt;"LIBSETS_SETTYPE_SPECIAL"),IF(AQ294&lt;&gt;"",VLOOKUP(AQ294,'ESO zone constants'!$D$5:$H$4955,5,FALSE),""),"")</f>
        <v/>
      </c>
      <c r="AS294" s="38"/>
      <c r="AT294" s="38"/>
      <c r="AU294" s="3" t="str">
        <f>IF(AND(G294&lt;&gt;"LIBSETS_SETTYPE_BATTLEGROUND",G294&lt;&gt;"LIBSETS_SETTYPE_SPECIAL"),IF(AV294&lt;&gt;"",VLOOKUP(AV294,'ESO zone constants'!$D$5:$H$4955,5,FALSE),""),"")</f>
        <v/>
      </c>
      <c r="AX294" s="38"/>
      <c r="AY294" s="38"/>
      <c r="AZ294" s="79" t="s">
        <v>2658</v>
      </c>
      <c r="BA294" s="79"/>
      <c r="BB294" s="79"/>
      <c r="BC294" s="79"/>
      <c r="BD294" s="21" t="str">
        <f t="shared" si="30"/>
        <v>[341] = {wayshrines={326,326,326,}, dlcId=DLC_HORNS_OF_THE_REACH</v>
      </c>
      <c r="BE294" s="21" t="str">
        <f t="shared" si="31"/>
        <v>, zoneIds={973,888,888}, veteran={[EQUIP_TYPE_HEAD]=true, [EQUIP_TYPE_SHOULDERS]=false}</v>
      </c>
      <c r="BF294" s="21" t="str">
        <f t="shared" si="29"/>
        <v>, setType=LIBSETS_SETTYPE_MONSTER, undauntedChestId=3</v>
      </c>
      <c r="BG294" s="21" t="str">
        <f t="shared" si="32"/>
        <v>, dropMechanic={LIBSETS_DROP_MECHANIC_MONSTER_NAME}, dropMechanicDropLocationNames={['en']={'Earthgore Amalgam','','','','','',},['de']={'Erdbluter-Amalgam','','','','','',},}</v>
      </c>
      <c r="BH294" s="21" t="str">
        <f t="shared" si="33"/>
        <v>}, --Earthgore / Erdbluter   [Bloodroot Forge, Craglorn, Craglorn]</v>
      </c>
    </row>
    <row r="295" spans="1:60" x14ac:dyDescent="0.25">
      <c r="A295" s="5">
        <v>342</v>
      </c>
      <c r="B295" t="s">
        <v>3</v>
      </c>
      <c r="C295" t="s">
        <v>3</v>
      </c>
      <c r="D295" s="3">
        <f t="shared" si="28"/>
        <v>342</v>
      </c>
      <c r="G295" s="8" t="s">
        <v>1477</v>
      </c>
      <c r="H295" s="87">
        <v>3</v>
      </c>
      <c r="I295" t="s">
        <v>1464</v>
      </c>
      <c r="J295" t="s">
        <v>91</v>
      </c>
      <c r="K295">
        <v>332</v>
      </c>
      <c r="L295">
        <v>332</v>
      </c>
      <c r="M295">
        <v>332</v>
      </c>
      <c r="O295" s="62" t="s">
        <v>44</v>
      </c>
      <c r="Q295" s="3">
        <f>IF(AND(P295&lt;&gt;"",ISNUMBER(P295),NOT(ISNA(P295))),P295,IF(R295&lt;&gt;"",VLOOKUP(R295,'ESO zone constants'!$D$5:$H$10003,5,FALSE),""))</f>
        <v>974</v>
      </c>
      <c r="R295" t="str">
        <f>IF(AND(O295&lt;&gt;"",NOT(ISERROR(O295))),O295,
IF(AND(P295&lt;&gt;"",ISNUMBER(P295),P295&gt;0,NOT(ISNA(P295))),VLOOKUP(P295,'ESO zone constants'!$A$5:$D$10001,4,FALSE),
IF(AND(K295&lt;&gt;"",K295&gt;0,NOT(ISERROR(K295))),VLOOKUP(K295,'ESO dumped WayshrineInfo'!$K$3:$N$9996,4,FALSE),"")))</f>
        <v>Falkreath Hold</v>
      </c>
      <c r="T295" s="19" t="str">
        <f>IF(AND(S295&lt;&gt;"",NOT(ISERROR(S295))),S295,IF(Q295&lt;&gt;"",IF(NOT(ISERROR(VLOOKUP(Q295,'ESO Dungeon constants'!$D$3:$H$9999,5,FALSE))),VLOOKUP(Q295,'ESO Dungeon constants'!$D$3:$I$9999,6,FALSE),VLOOKUP(Q295,'ESO zone constants'!$H$3:$K$9989,4,FALSE)),""))</f>
        <v>DLC_HORNS_OF_THE_REACH</v>
      </c>
      <c r="U295" s="3" t="str">
        <f>IF(T295&lt;&gt;"",VLOOKUP(T295,'LibSets constants'!$B$4:$C$1012,2,FALSE),"")</f>
        <v>Horns of the Reach</v>
      </c>
      <c r="V295" s="33" t="s">
        <v>1540</v>
      </c>
      <c r="W295" s="3" t="s">
        <v>1360</v>
      </c>
      <c r="X295" s="3" t="s">
        <v>1623</v>
      </c>
      <c r="Y295" s="62"/>
      <c r="Z295" s="3">
        <f>IF(AND(G295&lt;&gt;"LIBSETS_SETTYPE_BATTLEGROUND",G295&lt;&gt;"LIBSETS_SETTYPE_SPECIAL"),
IF(AND(Y295&lt;&gt;"",ISNUMBER(Y295),NOT(ISNA(Y295))),Y295,
   IF(AND(L295&lt;&gt;"",ISNUMBER(L295),L295&gt;0,NOT(ISNA(L295))),VLOOKUP(L295,'ESO dumped WayshrineInfo'!$K$3:$L$9996,2,FALSE),"")
),"")</f>
        <v>888</v>
      </c>
      <c r="AA295" t="str">
        <f>IF(AND(Z295&lt;&gt;"",ISNUMBER(Z295),NOT(ISNA(Z295))),VLOOKUP(Z295,'ESO zone constants'!$A$5:$D$10001,4,FALSE),"")</f>
        <v>Craglorn</v>
      </c>
      <c r="AC295" s="38"/>
      <c r="AD295" s="38"/>
      <c r="AE295" s="38"/>
      <c r="AF295" s="3">
        <f>IF(AND(G295&lt;&gt;"LIBSETS_SETTYPE_BATTLEGROUND",G295&lt;&gt;"LIBSETS_SETTYPE_SPECIAL"),
IF(AND(AE295&lt;&gt;"",ISNUMBER(AE295),NOT(ISNA(AE295))),AE295,
   IF(AND(M295&lt;&gt;"",ISNUMBER(M295),M295&gt;0,NOT(ISNA(M295))),VLOOKUP(M295,'ESO dumped WayshrineInfo'!$K$3:$L$9996,2,FALSE),"")
),"")</f>
        <v>888</v>
      </c>
      <c r="AG295" t="str">
        <f>IF(AND(AF295&lt;&gt;"",ISNUMBER(AF295),NOT(ISNA(AF295))),VLOOKUP(AF295,'ESO zone constants'!$A$5:$D$10001,4,FALSE),"")</f>
        <v>Craglorn</v>
      </c>
      <c r="AH295" s="42"/>
      <c r="AI295" s="38"/>
      <c r="AJ295" s="38"/>
      <c r="AK295" s="3" t="str">
        <f>IF(AND(G295&lt;&gt;"LIBSETS_SETTYPE_BATTLEGROUND",G295&lt;&gt;"LIBSETS_SETTYPE_SPECIAL"),IF(AL295&lt;&gt;"",VLOOKUP(AL295,'ESO zone constants'!$D$5:$H$4955,5,FALSE),""),"")</f>
        <v/>
      </c>
      <c r="AN295" s="38"/>
      <c r="AO295" s="38"/>
      <c r="AP295" s="3" t="str">
        <f>IF(AND(G295&lt;&gt;"LIBSETS_SETTYPE_BATTLEGROUND",G295&lt;&gt;"LIBSETS_SETTYPE_SPECIAL"),IF(AQ295&lt;&gt;"",VLOOKUP(AQ295,'ESO zone constants'!$D$5:$H$4955,5,FALSE),""),"")</f>
        <v/>
      </c>
      <c r="AS295" s="38"/>
      <c r="AT295" s="38"/>
      <c r="AU295" s="3" t="str">
        <f>IF(AND(G295&lt;&gt;"LIBSETS_SETTYPE_BATTLEGROUND",G295&lt;&gt;"LIBSETS_SETTYPE_SPECIAL"),IF(AV295&lt;&gt;"",VLOOKUP(AV295,'ESO zone constants'!$D$5:$H$4955,5,FALSE),""),"")</f>
        <v/>
      </c>
      <c r="AX295" s="38"/>
      <c r="AY295" s="41"/>
      <c r="AZ295" s="79" t="s">
        <v>2658</v>
      </c>
      <c r="BA295" s="79"/>
      <c r="BB295" s="79"/>
      <c r="BC295" s="79"/>
      <c r="BD295" s="21" t="str">
        <f t="shared" si="30"/>
        <v>[342] = {wayshrines={332,332,332,}, dlcId=DLC_HORNS_OF_THE_REACH</v>
      </c>
      <c r="BE295" s="21" t="str">
        <f t="shared" si="31"/>
        <v>, zoneIds={974,888,888}, veteran={[EQUIP_TYPE_HEAD]=true, [EQUIP_TYPE_SHOULDERS]=false}</v>
      </c>
      <c r="BF295" s="21" t="str">
        <f t="shared" si="29"/>
        <v>, setType=LIBSETS_SETTYPE_MONSTER, undauntedChestId=3</v>
      </c>
      <c r="BG295" s="21" t="str">
        <f t="shared" si="32"/>
        <v>, dropMechanic={LIBSETS_DROP_MECHANIC_MONSTER_NAME}, dropMechanicDropLocationNames={['en']={'Domihaus the Bloody-Hornedin','','','','','',},['de']={'Domihaus der Blutgehörnte','','','','','',},}</v>
      </c>
      <c r="BH295" s="21" t="str">
        <f t="shared" si="33"/>
        <v>}, --Domihaus / Domihaus   [Falkreath Hold, Craglorn, Craglorn]</v>
      </c>
    </row>
    <row r="296" spans="1:60" x14ac:dyDescent="0.25">
      <c r="A296" s="12">
        <v>343</v>
      </c>
      <c r="B296" t="s">
        <v>1185</v>
      </c>
      <c r="C296" t="s">
        <v>2615</v>
      </c>
      <c r="D296" s="3">
        <f t="shared" si="28"/>
        <v>343</v>
      </c>
      <c r="E296" s="40"/>
      <c r="G296" s="8" t="s">
        <v>1475</v>
      </c>
      <c r="I296" t="s">
        <v>91</v>
      </c>
      <c r="J296" t="s">
        <v>91</v>
      </c>
      <c r="K296">
        <v>341</v>
      </c>
      <c r="L296">
        <v>341</v>
      </c>
      <c r="M296">
        <v>341</v>
      </c>
      <c r="O296" s="62" t="s">
        <v>69</v>
      </c>
      <c r="Q296" s="3">
        <f>IF(AND(P296&lt;&gt;"",ISNUMBER(P296),NOT(ISNA(P296))),P296,IF(R296&lt;&gt;"",VLOOKUP(R296,'ESO zone constants'!$D$5:$H$10003,5,FALSE),""))</f>
        <v>1009</v>
      </c>
      <c r="R296" t="str">
        <f>IF(AND(O296&lt;&gt;"",NOT(ISERROR(O296))),O296,
IF(AND(P296&lt;&gt;"",ISNUMBER(P296),P296&gt;0,NOT(ISNA(P296))),VLOOKUP(P296,'ESO zone constants'!$A$5:$D$10001,4,FALSE),
IF(AND(K296&lt;&gt;"",K296&gt;0,NOT(ISERROR(K296))),VLOOKUP(K296,'ESO dumped WayshrineInfo'!$K$3:$N$9996,4,FALSE),"")))</f>
        <v>Fang Lair</v>
      </c>
      <c r="T296" s="19" t="str">
        <f>IF(AND(S296&lt;&gt;"",NOT(ISERROR(S296))),S296,IF(Q296&lt;&gt;"",IF(NOT(ISERROR(VLOOKUP(Q296,'ESO Dungeon constants'!$D$3:$H$9999,5,FALSE))),VLOOKUP(Q296,'ESO Dungeon constants'!$D$3:$I$9999,6,FALSE),VLOOKUP(Q296,'ESO zone constants'!$H$3:$K$9989,4,FALSE)),""))</f>
        <v>DLC_DRAGON_BONES</v>
      </c>
      <c r="U296" s="3" t="str">
        <f>IF(T296&lt;&gt;"",VLOOKUP(T296,'LibSets constants'!$B$4:$C$1012,2,FALSE),"")</f>
        <v>Dragon Bones</v>
      </c>
      <c r="V296" s="33" t="s">
        <v>3332</v>
      </c>
      <c r="Y296" s="62"/>
      <c r="Z296" s="3">
        <f>IF(AND(G296&lt;&gt;"LIBSETS_SETTYPE_BATTLEGROUND",G296&lt;&gt;"LIBSETS_SETTYPE_SPECIAL"),
IF(AND(Y296&lt;&gt;"",ISNUMBER(Y296),NOT(ISNA(Y296))),Y296,
   IF(AND(L296&lt;&gt;"",ISNUMBER(L296),L296&gt;0,NOT(ISNA(L296))),VLOOKUP(L296,'ESO dumped WayshrineInfo'!$K$3:$L$9996,2,FALSE),"")
),"")</f>
        <v>92</v>
      </c>
      <c r="AA296" t="str">
        <f>IF(AND(Z296&lt;&gt;"",ISNUMBER(Z296),NOT(ISNA(Z296))),VLOOKUP(Z296,'ESO zone constants'!$A$5:$D$10001,4,FALSE),"")</f>
        <v>Bangkorai</v>
      </c>
      <c r="AB296" s="33" t="s">
        <v>3332</v>
      </c>
      <c r="AC296" s="41"/>
      <c r="AD296" s="41"/>
      <c r="AE296" s="41"/>
      <c r="AF296" s="3">
        <f>IF(AND(G296&lt;&gt;"LIBSETS_SETTYPE_BATTLEGROUND",G296&lt;&gt;"LIBSETS_SETTYPE_SPECIAL"),
IF(AND(AE296&lt;&gt;"",ISNUMBER(AE296),NOT(ISNA(AE296))),AE296,
   IF(AND(M296&lt;&gt;"",ISNUMBER(M296),M296&gt;0,NOT(ISNA(M296))),VLOOKUP(M296,'ESO dumped WayshrineInfo'!$K$3:$L$9996,2,FALSE),"")
),"")</f>
        <v>92</v>
      </c>
      <c r="AG296" t="str">
        <f>IF(AND(AF296&lt;&gt;"",ISNUMBER(AF296),NOT(ISNA(AF296))),VLOOKUP(AF296,'ESO zone constants'!$A$5:$D$10001,4,FALSE),"")</f>
        <v>Bangkorai</v>
      </c>
      <c r="AH296" s="42"/>
      <c r="AI296" s="41"/>
      <c r="AJ296" s="41"/>
      <c r="AK296" s="3" t="str">
        <f>IF(AND(G296&lt;&gt;"LIBSETS_SETTYPE_BATTLEGROUND",G296&lt;&gt;"LIBSETS_SETTYPE_SPECIAL"),IF(AL296&lt;&gt;"",VLOOKUP(AL296,'ESO zone constants'!$D$5:$H$4955,5,FALSE),""),"")</f>
        <v/>
      </c>
      <c r="AN296" s="41"/>
      <c r="AO296" s="41"/>
      <c r="AP296" s="3" t="str">
        <f>IF(AND(G296&lt;&gt;"LIBSETS_SETTYPE_BATTLEGROUND",G296&lt;&gt;"LIBSETS_SETTYPE_SPECIAL"),IF(AQ296&lt;&gt;"",VLOOKUP(AQ296,'ESO zone constants'!$D$5:$H$4955,5,FALSE),""),"")</f>
        <v/>
      </c>
      <c r="AS296" s="41"/>
      <c r="AT296" s="41"/>
      <c r="AU296" s="3" t="str">
        <f>IF(AND(G296&lt;&gt;"LIBSETS_SETTYPE_BATTLEGROUND",G296&lt;&gt;"LIBSETS_SETTYPE_SPECIAL"),IF(AV296&lt;&gt;"",VLOOKUP(AV296,'ESO zone constants'!$D$5:$H$4955,5,FALSE),""),"")</f>
        <v/>
      </c>
      <c r="AX296" s="41"/>
      <c r="AY296" s="41"/>
      <c r="AZ296" s="79" t="s">
        <v>2658</v>
      </c>
      <c r="BA296" s="79"/>
      <c r="BB296" s="79"/>
      <c r="BC296" s="79"/>
      <c r="BD296" s="21" t="str">
        <f t="shared" si="30"/>
        <v>[343] = {wayshrines={341,341,341,}, dlcId=DLC_DRAGON_BONES</v>
      </c>
      <c r="BE296" s="21" t="str">
        <f t="shared" si="31"/>
        <v>, zoneIds={1009,92,92}, veteran=false</v>
      </c>
      <c r="BF296" s="21" t="str">
        <f t="shared" si="29"/>
        <v>, setType=LIBSETS_SETTYPE_DUNGEON</v>
      </c>
      <c r="BG296" s="21" t="str">
        <f t="shared" si="32"/>
        <v>, dropMechanic={LIBSETS_DROP_MECHANIC_GROUP_DUNGEON_BOSS,LIBSETS_DROP_MECHANIC_GROUP_DUNGEON_BOSS}</v>
      </c>
      <c r="BH296" s="21" t="str">
        <f t="shared" si="33"/>
        <v>}, --Caluurion\'s Legacy / Caluurions Erbe   [Fang Lair, Bangkorai, Bangkorai]</v>
      </c>
    </row>
    <row r="297" spans="1:60" x14ac:dyDescent="0.25">
      <c r="A297" s="12">
        <v>344</v>
      </c>
      <c r="B297" t="s">
        <v>1186</v>
      </c>
      <c r="C297" t="s">
        <v>1187</v>
      </c>
      <c r="D297" s="3">
        <f t="shared" si="28"/>
        <v>344</v>
      </c>
      <c r="G297" s="8" t="s">
        <v>1475</v>
      </c>
      <c r="I297" t="s">
        <v>91</v>
      </c>
      <c r="J297" t="s">
        <v>91</v>
      </c>
      <c r="K297">
        <v>341</v>
      </c>
      <c r="L297">
        <v>341</v>
      </c>
      <c r="M297">
        <v>341</v>
      </c>
      <c r="O297" s="62" t="s">
        <v>69</v>
      </c>
      <c r="Q297" s="3">
        <f>IF(AND(P297&lt;&gt;"",ISNUMBER(P297),NOT(ISNA(P297))),P297,IF(R297&lt;&gt;"",VLOOKUP(R297,'ESO zone constants'!$D$5:$H$10003,5,FALSE),""))</f>
        <v>1009</v>
      </c>
      <c r="R297" t="str">
        <f>IF(AND(O297&lt;&gt;"",NOT(ISERROR(O297))),O297,
IF(AND(P297&lt;&gt;"",ISNUMBER(P297),P297&gt;0,NOT(ISNA(P297))),VLOOKUP(P297,'ESO zone constants'!$A$5:$D$10001,4,FALSE),
IF(AND(K297&lt;&gt;"",K297&gt;0,NOT(ISERROR(K297))),VLOOKUP(K297,'ESO dumped WayshrineInfo'!$K$3:$N$9996,4,FALSE),"")))</f>
        <v>Fang Lair</v>
      </c>
      <c r="T297" s="19" t="str">
        <f>IF(AND(S297&lt;&gt;"",NOT(ISERROR(S297))),S297,IF(Q297&lt;&gt;"",IF(NOT(ISERROR(VLOOKUP(Q297,'ESO Dungeon constants'!$D$3:$H$9999,5,FALSE))),VLOOKUP(Q297,'ESO Dungeon constants'!$D$3:$I$9999,6,FALSE),VLOOKUP(Q297,'ESO zone constants'!$H$3:$K$9989,4,FALSE)),""))</f>
        <v>DLC_DRAGON_BONES</v>
      </c>
      <c r="U297" s="3" t="str">
        <f>IF(T297&lt;&gt;"",VLOOKUP(T297,'LibSets constants'!$B$4:$C$1012,2,FALSE),"")</f>
        <v>Dragon Bones</v>
      </c>
      <c r="V297" s="33" t="s">
        <v>3332</v>
      </c>
      <c r="Y297" s="62"/>
      <c r="Z297" s="3">
        <f>IF(AND(G297&lt;&gt;"LIBSETS_SETTYPE_BATTLEGROUND",G297&lt;&gt;"LIBSETS_SETTYPE_SPECIAL"),
IF(AND(Y297&lt;&gt;"",ISNUMBER(Y297),NOT(ISNA(Y297))),Y297,
   IF(AND(L297&lt;&gt;"",ISNUMBER(L297),L297&gt;0,NOT(ISNA(L297))),VLOOKUP(L297,'ESO dumped WayshrineInfo'!$K$3:$L$9996,2,FALSE),"")
),"")</f>
        <v>92</v>
      </c>
      <c r="AA297" t="str">
        <f>IF(AND(Z297&lt;&gt;"",ISNUMBER(Z297),NOT(ISNA(Z297))),VLOOKUP(Z297,'ESO zone constants'!$A$5:$D$10001,4,FALSE),"")</f>
        <v>Bangkorai</v>
      </c>
      <c r="AB297" s="33" t="s">
        <v>3332</v>
      </c>
      <c r="AC297" s="41"/>
      <c r="AD297" s="41"/>
      <c r="AE297" s="41"/>
      <c r="AF297" s="3">
        <f>IF(AND(G297&lt;&gt;"LIBSETS_SETTYPE_BATTLEGROUND",G297&lt;&gt;"LIBSETS_SETTYPE_SPECIAL"),
IF(AND(AE297&lt;&gt;"",ISNUMBER(AE297),NOT(ISNA(AE297))),AE297,
   IF(AND(M297&lt;&gt;"",ISNUMBER(M297),M297&gt;0,NOT(ISNA(M297))),VLOOKUP(M297,'ESO dumped WayshrineInfo'!$K$3:$L$9996,2,FALSE),"")
),"")</f>
        <v>92</v>
      </c>
      <c r="AG297" t="str">
        <f>IF(AND(AF297&lt;&gt;"",ISNUMBER(AF297),NOT(ISNA(AF297))),VLOOKUP(AF297,'ESO zone constants'!$A$5:$D$10001,4,FALSE),"")</f>
        <v>Bangkorai</v>
      </c>
      <c r="AH297" s="42"/>
      <c r="AI297" s="41"/>
      <c r="AJ297" s="41"/>
      <c r="AK297" s="3" t="str">
        <f>IF(AND(G297&lt;&gt;"LIBSETS_SETTYPE_BATTLEGROUND",G297&lt;&gt;"LIBSETS_SETTYPE_SPECIAL"),IF(AL297&lt;&gt;"",VLOOKUP(AL297,'ESO zone constants'!$D$5:$H$4955,5,FALSE),""),"")</f>
        <v/>
      </c>
      <c r="AN297" s="41"/>
      <c r="AO297" s="41"/>
      <c r="AP297" s="3" t="str">
        <f>IF(AND(G297&lt;&gt;"LIBSETS_SETTYPE_BATTLEGROUND",G297&lt;&gt;"LIBSETS_SETTYPE_SPECIAL"),IF(AQ297&lt;&gt;"",VLOOKUP(AQ297,'ESO zone constants'!$D$5:$H$4955,5,FALSE),""),"")</f>
        <v/>
      </c>
      <c r="AS297" s="41"/>
      <c r="AT297" s="41"/>
      <c r="AU297" s="3" t="str">
        <f>IF(AND(G297&lt;&gt;"LIBSETS_SETTYPE_BATTLEGROUND",G297&lt;&gt;"LIBSETS_SETTYPE_SPECIAL"),IF(AV297&lt;&gt;"",VLOOKUP(AV297,'ESO zone constants'!$D$5:$H$4955,5,FALSE),""),"")</f>
        <v/>
      </c>
      <c r="AX297" s="41"/>
      <c r="AY297" s="41"/>
      <c r="AZ297" s="79" t="s">
        <v>2658</v>
      </c>
      <c r="BA297" s="79"/>
      <c r="BB297" s="79"/>
      <c r="BC297" s="79"/>
      <c r="BD297" s="21" t="str">
        <f t="shared" si="30"/>
        <v>[344] = {wayshrines={341,341,341,}, dlcId=DLC_DRAGON_BONES</v>
      </c>
      <c r="BE297" s="21" t="str">
        <f t="shared" si="31"/>
        <v>, zoneIds={1009,92,92}, veteran=false</v>
      </c>
      <c r="BF297" s="21" t="str">
        <f t="shared" si="29"/>
        <v>, setType=LIBSETS_SETTYPE_DUNGEON</v>
      </c>
      <c r="BG297" s="21" t="str">
        <f t="shared" si="32"/>
        <v>, dropMechanic={LIBSETS_DROP_MECHANIC_GROUP_DUNGEON_BOSS,LIBSETS_DROP_MECHANIC_GROUP_DUNGEON_BOSS}</v>
      </c>
      <c r="BH297" s="21" t="str">
        <f t="shared" si="33"/>
        <v>}, --Trappings of Invigoration / Stärkungsprunk   [Fang Lair, Bangkorai, Bangkorai]</v>
      </c>
    </row>
    <row r="298" spans="1:60" x14ac:dyDescent="0.25">
      <c r="A298" s="12">
        <v>345</v>
      </c>
      <c r="B298" t="s">
        <v>1188</v>
      </c>
      <c r="C298" t="s">
        <v>2616</v>
      </c>
      <c r="D298" s="3">
        <f t="shared" si="28"/>
        <v>345</v>
      </c>
      <c r="G298" s="8" t="s">
        <v>1475</v>
      </c>
      <c r="I298" t="s">
        <v>91</v>
      </c>
      <c r="J298" t="s">
        <v>91</v>
      </c>
      <c r="K298">
        <v>341</v>
      </c>
      <c r="L298">
        <v>341</v>
      </c>
      <c r="M298">
        <v>341</v>
      </c>
      <c r="O298" s="62" t="s">
        <v>69</v>
      </c>
      <c r="Q298" s="3">
        <f>IF(AND(P298&lt;&gt;"",ISNUMBER(P298),NOT(ISNA(P298))),P298,IF(R298&lt;&gt;"",VLOOKUP(R298,'ESO zone constants'!$D$5:$H$10003,5,FALSE),""))</f>
        <v>1009</v>
      </c>
      <c r="R298" t="str">
        <f>IF(AND(O298&lt;&gt;"",NOT(ISERROR(O298))),O298,
IF(AND(P298&lt;&gt;"",ISNUMBER(P298),P298&gt;0,NOT(ISNA(P298))),VLOOKUP(P298,'ESO zone constants'!$A$5:$D$10001,4,FALSE),
IF(AND(K298&lt;&gt;"",K298&gt;0,NOT(ISERROR(K298))),VLOOKUP(K298,'ESO dumped WayshrineInfo'!$K$3:$N$9996,4,FALSE),"")))</f>
        <v>Fang Lair</v>
      </c>
      <c r="T298" s="19" t="str">
        <f>IF(AND(S298&lt;&gt;"",NOT(ISERROR(S298))),S298,IF(Q298&lt;&gt;"",IF(NOT(ISERROR(VLOOKUP(Q298,'ESO Dungeon constants'!$D$3:$H$9999,5,FALSE))),VLOOKUP(Q298,'ESO Dungeon constants'!$D$3:$I$9999,6,FALSE),VLOOKUP(Q298,'ESO zone constants'!$H$3:$K$9989,4,FALSE)),""))</f>
        <v>DLC_DRAGON_BONES</v>
      </c>
      <c r="U298" s="3" t="str">
        <f>IF(T298&lt;&gt;"",VLOOKUP(T298,'LibSets constants'!$B$4:$C$1012,2,FALSE),"")</f>
        <v>Dragon Bones</v>
      </c>
      <c r="V298" s="33" t="s">
        <v>3332</v>
      </c>
      <c r="Y298" s="62"/>
      <c r="Z298" s="3">
        <f>IF(AND(G298&lt;&gt;"LIBSETS_SETTYPE_BATTLEGROUND",G298&lt;&gt;"LIBSETS_SETTYPE_SPECIAL"),
IF(AND(Y298&lt;&gt;"",ISNUMBER(Y298),NOT(ISNA(Y298))),Y298,
   IF(AND(L298&lt;&gt;"",ISNUMBER(L298),L298&gt;0,NOT(ISNA(L298))),VLOOKUP(L298,'ESO dumped WayshrineInfo'!$K$3:$L$9996,2,FALSE),"")
),"")</f>
        <v>92</v>
      </c>
      <c r="AA298" t="str">
        <f>IF(AND(Z298&lt;&gt;"",ISNUMBER(Z298),NOT(ISNA(Z298))),VLOOKUP(Z298,'ESO zone constants'!$A$5:$D$10001,4,FALSE),"")</f>
        <v>Bangkorai</v>
      </c>
      <c r="AB298" s="33" t="s">
        <v>3332</v>
      </c>
      <c r="AC298" s="41"/>
      <c r="AD298" s="41"/>
      <c r="AE298" s="41"/>
      <c r="AF298" s="3">
        <f>IF(AND(G298&lt;&gt;"LIBSETS_SETTYPE_BATTLEGROUND",G298&lt;&gt;"LIBSETS_SETTYPE_SPECIAL"),
IF(AND(AE298&lt;&gt;"",ISNUMBER(AE298),NOT(ISNA(AE298))),AE298,
   IF(AND(M298&lt;&gt;"",ISNUMBER(M298),M298&gt;0,NOT(ISNA(M298))),VLOOKUP(M298,'ESO dumped WayshrineInfo'!$K$3:$L$9996,2,FALSE),"")
),"")</f>
        <v>92</v>
      </c>
      <c r="AG298" t="str">
        <f>IF(AND(AF298&lt;&gt;"",ISNUMBER(AF298),NOT(ISNA(AF298))),VLOOKUP(AF298,'ESO zone constants'!$A$5:$D$10001,4,FALSE),"")</f>
        <v>Bangkorai</v>
      </c>
      <c r="AH298" s="42"/>
      <c r="AI298" s="41"/>
      <c r="AJ298" s="41"/>
      <c r="AK298" s="3" t="str">
        <f>IF(AND(G298&lt;&gt;"LIBSETS_SETTYPE_BATTLEGROUND",G298&lt;&gt;"LIBSETS_SETTYPE_SPECIAL"),IF(AL298&lt;&gt;"",VLOOKUP(AL298,'ESO zone constants'!$D$5:$H$4955,5,FALSE),""),"")</f>
        <v/>
      </c>
      <c r="AN298" s="41"/>
      <c r="AO298" s="41"/>
      <c r="AP298" s="3" t="str">
        <f>IF(AND(G298&lt;&gt;"LIBSETS_SETTYPE_BATTLEGROUND",G298&lt;&gt;"LIBSETS_SETTYPE_SPECIAL"),IF(AQ298&lt;&gt;"",VLOOKUP(AQ298,'ESO zone constants'!$D$5:$H$4955,5,FALSE),""),"")</f>
        <v/>
      </c>
      <c r="AS298" s="41"/>
      <c r="AT298" s="41"/>
      <c r="AU298" s="3" t="str">
        <f>IF(AND(G298&lt;&gt;"LIBSETS_SETTYPE_BATTLEGROUND",G298&lt;&gt;"LIBSETS_SETTYPE_SPECIAL"),IF(AV298&lt;&gt;"",VLOOKUP(AV298,'ESO zone constants'!$D$5:$H$4955,5,FALSE),""),"")</f>
        <v/>
      </c>
      <c r="AX298" s="41"/>
      <c r="AY298" s="41"/>
      <c r="AZ298" s="79" t="s">
        <v>2658</v>
      </c>
      <c r="BA298" s="79"/>
      <c r="BB298" s="79"/>
      <c r="BC298" s="79"/>
      <c r="BD298" s="21" t="str">
        <f t="shared" si="30"/>
        <v>[345] = {wayshrines={341,341,341,}, dlcId=DLC_DRAGON_BONES</v>
      </c>
      <c r="BE298" s="21" t="str">
        <f t="shared" si="31"/>
        <v>, zoneIds={1009,92,92}, veteran=false</v>
      </c>
      <c r="BF298" s="21" t="str">
        <f t="shared" si="29"/>
        <v>, setType=LIBSETS_SETTYPE_DUNGEON</v>
      </c>
      <c r="BG298" s="21" t="str">
        <f t="shared" si="32"/>
        <v>, dropMechanic={LIBSETS_DROP_MECHANIC_GROUP_DUNGEON_BOSS,LIBSETS_DROP_MECHANIC_GROUP_DUNGEON_BOSS}</v>
      </c>
      <c r="BH298" s="21" t="str">
        <f t="shared" si="33"/>
        <v>}, --Ulfnor\'s Favor / Ulfnors Gunst   [Fang Lair, Bangkorai, Bangkorai]</v>
      </c>
    </row>
    <row r="299" spans="1:60" x14ac:dyDescent="0.25">
      <c r="A299" s="12">
        <v>346</v>
      </c>
      <c r="B299" t="s">
        <v>1189</v>
      </c>
      <c r="C299" t="s">
        <v>2617</v>
      </c>
      <c r="D299" s="3">
        <f t="shared" si="28"/>
        <v>346</v>
      </c>
      <c r="G299" s="8" t="s">
        <v>1475</v>
      </c>
      <c r="I299" t="s">
        <v>91</v>
      </c>
      <c r="J299" t="s">
        <v>91</v>
      </c>
      <c r="K299">
        <v>363</v>
      </c>
      <c r="L299">
        <v>363</v>
      </c>
      <c r="M299">
        <v>363</v>
      </c>
      <c r="O299" s="62" t="s">
        <v>74</v>
      </c>
      <c r="Q299" s="3">
        <f>IF(AND(P299&lt;&gt;"",ISNUMBER(P299),NOT(ISNA(P299))),P299,IF(R299&lt;&gt;"",VLOOKUP(R299,'ESO zone constants'!$D$5:$H$10003,5,FALSE),""))</f>
        <v>1010</v>
      </c>
      <c r="R299" t="str">
        <f>IF(AND(O299&lt;&gt;"",NOT(ISERROR(O299))),O299,
IF(AND(P299&lt;&gt;"",ISNUMBER(P299),P299&gt;0,NOT(ISNA(P299))),VLOOKUP(P299,'ESO zone constants'!$A$5:$D$10001,4,FALSE),
IF(AND(K299&lt;&gt;"",K299&gt;0,NOT(ISERROR(K299))),VLOOKUP(K299,'ESO dumped WayshrineInfo'!$K$3:$N$9996,4,FALSE),"")))</f>
        <v>Scalecaller Peak</v>
      </c>
      <c r="T299" s="19" t="str">
        <f>IF(AND(S299&lt;&gt;"",NOT(ISERROR(S299))),S299,IF(Q299&lt;&gt;"",IF(NOT(ISERROR(VLOOKUP(Q299,'ESO Dungeon constants'!$D$3:$H$9999,5,FALSE))),VLOOKUP(Q299,'ESO Dungeon constants'!$D$3:$I$9999,6,FALSE),VLOOKUP(Q299,'ESO zone constants'!$H$3:$K$9989,4,FALSE)),""))</f>
        <v>DLC_DRAGON_BONES</v>
      </c>
      <c r="U299" s="3" t="str">
        <f>IF(T299&lt;&gt;"",VLOOKUP(T299,'LibSets constants'!$B$4:$C$1012,2,FALSE),"")</f>
        <v>Dragon Bones</v>
      </c>
      <c r="V299" s="33" t="s">
        <v>3332</v>
      </c>
      <c r="Y299" s="62"/>
      <c r="Z299" s="3">
        <f>IF(AND(G299&lt;&gt;"LIBSETS_SETTYPE_BATTLEGROUND",G299&lt;&gt;"LIBSETS_SETTYPE_SPECIAL"),
IF(AND(Y299&lt;&gt;"",ISNUMBER(Y299),NOT(ISNA(Y299))),Y299,
   IF(AND(L299&lt;&gt;"",ISNUMBER(L299),L299&gt;0,NOT(ISNA(L299))),VLOOKUP(L299,'ESO dumped WayshrineInfo'!$K$3:$L$9996,2,FALSE),"")
),"")</f>
        <v>19</v>
      </c>
      <c r="AA299" t="str">
        <f>IF(AND(Z299&lt;&gt;"",ISNUMBER(Z299),NOT(ISNA(Z299))),VLOOKUP(Z299,'ESO zone constants'!$A$5:$D$10001,4,FALSE),"")</f>
        <v>Stormhaven</v>
      </c>
      <c r="AB299" s="33" t="s">
        <v>3332</v>
      </c>
      <c r="AC299" s="41"/>
      <c r="AD299" s="41"/>
      <c r="AE299" s="41"/>
      <c r="AF299" s="3">
        <f>IF(AND(G299&lt;&gt;"LIBSETS_SETTYPE_BATTLEGROUND",G299&lt;&gt;"LIBSETS_SETTYPE_SPECIAL"),
IF(AND(AE299&lt;&gt;"",ISNUMBER(AE299),NOT(ISNA(AE299))),AE299,
   IF(AND(M299&lt;&gt;"",ISNUMBER(M299),M299&gt;0,NOT(ISNA(M299))),VLOOKUP(M299,'ESO dumped WayshrineInfo'!$K$3:$L$9996,2,FALSE),"")
),"")</f>
        <v>19</v>
      </c>
      <c r="AG299" t="str">
        <f>IF(AND(AF299&lt;&gt;"",ISNUMBER(AF299),NOT(ISNA(AF299))),VLOOKUP(AF299,'ESO zone constants'!$A$5:$D$10001,4,FALSE),"")</f>
        <v>Stormhaven</v>
      </c>
      <c r="AH299" s="42"/>
      <c r="AI299" s="41"/>
      <c r="AJ299" s="41"/>
      <c r="AK299" s="3" t="str">
        <f>IF(AND(G299&lt;&gt;"LIBSETS_SETTYPE_BATTLEGROUND",G299&lt;&gt;"LIBSETS_SETTYPE_SPECIAL"),IF(AL299&lt;&gt;"",VLOOKUP(AL299,'ESO zone constants'!$D$5:$H$4955,5,FALSE),""),"")</f>
        <v/>
      </c>
      <c r="AN299" s="41"/>
      <c r="AO299" s="41"/>
      <c r="AP299" s="3" t="str">
        <f>IF(AND(G299&lt;&gt;"LIBSETS_SETTYPE_BATTLEGROUND",G299&lt;&gt;"LIBSETS_SETTYPE_SPECIAL"),IF(AQ299&lt;&gt;"",VLOOKUP(AQ299,'ESO zone constants'!$D$5:$H$4955,5,FALSE),""),"")</f>
        <v/>
      </c>
      <c r="AS299" s="41"/>
      <c r="AT299" s="41"/>
      <c r="AU299" s="3" t="str">
        <f>IF(AND(G299&lt;&gt;"LIBSETS_SETTYPE_BATTLEGROUND",G299&lt;&gt;"LIBSETS_SETTYPE_SPECIAL"),IF(AV299&lt;&gt;"",VLOOKUP(AV299,'ESO zone constants'!$D$5:$H$4955,5,FALSE),""),"")</f>
        <v/>
      </c>
      <c r="AX299" s="41"/>
      <c r="AY299" s="41"/>
      <c r="AZ299" s="79" t="s">
        <v>2659</v>
      </c>
      <c r="BA299" s="79"/>
      <c r="BB299" s="79"/>
      <c r="BC299" s="79"/>
      <c r="BD299" s="21" t="str">
        <f t="shared" si="30"/>
        <v>[346] = {wayshrines={363,363,363,}, dlcId=DLC_DRAGON_BONES</v>
      </c>
      <c r="BE299" s="21" t="str">
        <f t="shared" si="31"/>
        <v>, zoneIds={1010,19,19}, veteran=false</v>
      </c>
      <c r="BF299" s="21" t="str">
        <f t="shared" si="29"/>
        <v>, setType=LIBSETS_SETTYPE_DUNGEON</v>
      </c>
      <c r="BG299" s="21" t="str">
        <f t="shared" si="32"/>
        <v>, isProcSetAllowedInPvP=1, dropMechanic={LIBSETS_DROP_MECHANIC_GROUP_DUNGEON_BOSS,LIBSETS_DROP_MECHANIC_GROUP_DUNGEON_BOSS}</v>
      </c>
      <c r="BH299" s="21" t="str">
        <f t="shared" si="33"/>
        <v>}, --Jorvuld\'s Guidance / Jorvulds Führung   [Scalecaller Peak, Stormhaven, Stormhaven]</v>
      </c>
    </row>
    <row r="300" spans="1:60" x14ac:dyDescent="0.25">
      <c r="A300" s="12">
        <v>347</v>
      </c>
      <c r="B300" t="s">
        <v>1190</v>
      </c>
      <c r="C300" t="s">
        <v>1191</v>
      </c>
      <c r="D300" s="3">
        <f t="shared" si="28"/>
        <v>347</v>
      </c>
      <c r="G300" s="8" t="s">
        <v>1475</v>
      </c>
      <c r="I300" t="s">
        <v>91</v>
      </c>
      <c r="J300" t="s">
        <v>91</v>
      </c>
      <c r="K300">
        <v>363</v>
      </c>
      <c r="L300">
        <v>363</v>
      </c>
      <c r="M300">
        <v>363</v>
      </c>
      <c r="O300" s="62" t="s">
        <v>74</v>
      </c>
      <c r="Q300" s="3">
        <f>IF(AND(P300&lt;&gt;"",ISNUMBER(P300),NOT(ISNA(P300))),P300,IF(R300&lt;&gt;"",VLOOKUP(R300,'ESO zone constants'!$D$5:$H$10003,5,FALSE),""))</f>
        <v>1010</v>
      </c>
      <c r="R300" t="str">
        <f>IF(AND(O300&lt;&gt;"",NOT(ISERROR(O300))),O300,
IF(AND(P300&lt;&gt;"",ISNUMBER(P300),P300&gt;0,NOT(ISNA(P300))),VLOOKUP(P300,'ESO zone constants'!$A$5:$D$10001,4,FALSE),
IF(AND(K300&lt;&gt;"",K300&gt;0,NOT(ISERROR(K300))),VLOOKUP(K300,'ESO dumped WayshrineInfo'!$K$3:$N$9996,4,FALSE),"")))</f>
        <v>Scalecaller Peak</v>
      </c>
      <c r="T300" s="19" t="str">
        <f>IF(AND(S300&lt;&gt;"",NOT(ISERROR(S300))),S300,IF(Q300&lt;&gt;"",IF(NOT(ISERROR(VLOOKUP(Q300,'ESO Dungeon constants'!$D$3:$H$9999,5,FALSE))),VLOOKUP(Q300,'ESO Dungeon constants'!$D$3:$I$9999,6,FALSE),VLOOKUP(Q300,'ESO zone constants'!$H$3:$K$9989,4,FALSE)),""))</f>
        <v>DLC_DRAGON_BONES</v>
      </c>
      <c r="U300" s="3" t="str">
        <f>IF(T300&lt;&gt;"",VLOOKUP(T300,'LibSets constants'!$B$4:$C$1012,2,FALSE),"")</f>
        <v>Dragon Bones</v>
      </c>
      <c r="V300" s="33" t="s">
        <v>3332</v>
      </c>
      <c r="Y300" s="62"/>
      <c r="Z300" s="3">
        <f>IF(AND(G300&lt;&gt;"LIBSETS_SETTYPE_BATTLEGROUND",G300&lt;&gt;"LIBSETS_SETTYPE_SPECIAL"),
IF(AND(Y300&lt;&gt;"",ISNUMBER(Y300),NOT(ISNA(Y300))),Y300,
   IF(AND(L300&lt;&gt;"",ISNUMBER(L300),L300&gt;0,NOT(ISNA(L300))),VLOOKUP(L300,'ESO dumped WayshrineInfo'!$K$3:$L$9996,2,FALSE),"")
),"")</f>
        <v>19</v>
      </c>
      <c r="AA300" t="str">
        <f>IF(AND(Z300&lt;&gt;"",ISNUMBER(Z300),NOT(ISNA(Z300))),VLOOKUP(Z300,'ESO zone constants'!$A$5:$D$10001,4,FALSE),"")</f>
        <v>Stormhaven</v>
      </c>
      <c r="AB300" s="33" t="s">
        <v>3332</v>
      </c>
      <c r="AC300" s="41"/>
      <c r="AD300" s="41"/>
      <c r="AE300" s="41"/>
      <c r="AF300" s="3">
        <f>IF(AND(G300&lt;&gt;"LIBSETS_SETTYPE_BATTLEGROUND",G300&lt;&gt;"LIBSETS_SETTYPE_SPECIAL"),
IF(AND(AE300&lt;&gt;"",ISNUMBER(AE300),NOT(ISNA(AE300))),AE300,
   IF(AND(M300&lt;&gt;"",ISNUMBER(M300),M300&gt;0,NOT(ISNA(M300))),VLOOKUP(M300,'ESO dumped WayshrineInfo'!$K$3:$L$9996,2,FALSE),"")
),"")</f>
        <v>19</v>
      </c>
      <c r="AG300" t="str">
        <f>IF(AND(AF300&lt;&gt;"",ISNUMBER(AF300),NOT(ISNA(AF300))),VLOOKUP(AF300,'ESO zone constants'!$A$5:$D$10001,4,FALSE),"")</f>
        <v>Stormhaven</v>
      </c>
      <c r="AH300" s="42"/>
      <c r="AI300" s="41"/>
      <c r="AJ300" s="41"/>
      <c r="AK300" s="3" t="str">
        <f>IF(AND(G300&lt;&gt;"LIBSETS_SETTYPE_BATTLEGROUND",G300&lt;&gt;"LIBSETS_SETTYPE_SPECIAL"),IF(AL300&lt;&gt;"",VLOOKUP(AL300,'ESO zone constants'!$D$5:$H$4955,5,FALSE),""),"")</f>
        <v/>
      </c>
      <c r="AN300" s="41"/>
      <c r="AO300" s="41"/>
      <c r="AP300" s="3" t="str">
        <f>IF(AND(G300&lt;&gt;"LIBSETS_SETTYPE_BATTLEGROUND",G300&lt;&gt;"LIBSETS_SETTYPE_SPECIAL"),IF(AQ300&lt;&gt;"",VLOOKUP(AQ300,'ESO zone constants'!$D$5:$H$4955,5,FALSE),""),"")</f>
        <v/>
      </c>
      <c r="AS300" s="41"/>
      <c r="AT300" s="41"/>
      <c r="AU300" s="3" t="str">
        <f>IF(AND(G300&lt;&gt;"LIBSETS_SETTYPE_BATTLEGROUND",G300&lt;&gt;"LIBSETS_SETTYPE_SPECIAL"),IF(AV300&lt;&gt;"",VLOOKUP(AV300,'ESO zone constants'!$D$5:$H$4955,5,FALSE),""),"")</f>
        <v/>
      </c>
      <c r="AX300" s="41"/>
      <c r="AY300" s="41"/>
      <c r="AZ300" s="79" t="s">
        <v>2658</v>
      </c>
      <c r="BA300" s="79"/>
      <c r="BB300" s="79"/>
      <c r="BC300" s="79"/>
      <c r="BD300" s="21" t="str">
        <f t="shared" si="30"/>
        <v>[347] = {wayshrines={363,363,363,}, dlcId=DLC_DRAGON_BONES</v>
      </c>
      <c r="BE300" s="21" t="str">
        <f t="shared" si="31"/>
        <v>, zoneIds={1010,19,19}, veteran=false</v>
      </c>
      <c r="BF300" s="21" t="str">
        <f t="shared" si="29"/>
        <v>, setType=LIBSETS_SETTYPE_DUNGEON</v>
      </c>
      <c r="BG300" s="21" t="str">
        <f t="shared" si="32"/>
        <v>, dropMechanic={LIBSETS_DROP_MECHANIC_GROUP_DUNGEON_BOSS,LIBSETS_DROP_MECHANIC_GROUP_DUNGEON_BOSS}</v>
      </c>
      <c r="BH300" s="21" t="str">
        <f t="shared" si="33"/>
        <v>}, --Plague Slinger / Seuchenschleuder   [Scalecaller Peak, Stormhaven, Stormhaven]</v>
      </c>
    </row>
    <row r="301" spans="1:60" x14ac:dyDescent="0.25">
      <c r="A301" s="12">
        <v>348</v>
      </c>
      <c r="B301" t="s">
        <v>1192</v>
      </c>
      <c r="C301" t="s">
        <v>1193</v>
      </c>
      <c r="D301" s="3">
        <f t="shared" si="28"/>
        <v>348</v>
      </c>
      <c r="G301" s="8" t="s">
        <v>1475</v>
      </c>
      <c r="I301" t="s">
        <v>91</v>
      </c>
      <c r="J301" t="s">
        <v>91</v>
      </c>
      <c r="K301">
        <v>363</v>
      </c>
      <c r="L301">
        <v>363</v>
      </c>
      <c r="M301">
        <v>363</v>
      </c>
      <c r="O301" s="62" t="s">
        <v>74</v>
      </c>
      <c r="Q301" s="3">
        <f>IF(AND(P301&lt;&gt;"",ISNUMBER(P301),NOT(ISNA(P301))),P301,IF(R301&lt;&gt;"",VLOOKUP(R301,'ESO zone constants'!$D$5:$H$10003,5,FALSE),""))</f>
        <v>1010</v>
      </c>
      <c r="R301" t="str">
        <f>IF(AND(O301&lt;&gt;"",NOT(ISERROR(O301))),O301,
IF(AND(P301&lt;&gt;"",ISNUMBER(P301),P301&gt;0,NOT(ISNA(P301))),VLOOKUP(P301,'ESO zone constants'!$A$5:$D$10001,4,FALSE),
IF(AND(K301&lt;&gt;"",K301&gt;0,NOT(ISERROR(K301))),VLOOKUP(K301,'ESO dumped WayshrineInfo'!$K$3:$N$9996,4,FALSE),"")))</f>
        <v>Scalecaller Peak</v>
      </c>
      <c r="T301" s="19" t="str">
        <f>IF(AND(S301&lt;&gt;"",NOT(ISERROR(S301))),S301,IF(Q301&lt;&gt;"",IF(NOT(ISERROR(VLOOKUP(Q301,'ESO Dungeon constants'!$D$3:$H$9999,5,FALSE))),VLOOKUP(Q301,'ESO Dungeon constants'!$D$3:$I$9999,6,FALSE),VLOOKUP(Q301,'ESO zone constants'!$H$3:$K$9989,4,FALSE)),""))</f>
        <v>DLC_DRAGON_BONES</v>
      </c>
      <c r="U301" s="3" t="str">
        <f>IF(T301&lt;&gt;"",VLOOKUP(T301,'LibSets constants'!$B$4:$C$1012,2,FALSE),"")</f>
        <v>Dragon Bones</v>
      </c>
      <c r="V301" s="33" t="s">
        <v>3332</v>
      </c>
      <c r="Y301" s="62"/>
      <c r="Z301" s="3">
        <f>IF(AND(G301&lt;&gt;"LIBSETS_SETTYPE_BATTLEGROUND",G301&lt;&gt;"LIBSETS_SETTYPE_SPECIAL"),
IF(AND(Y301&lt;&gt;"",ISNUMBER(Y301),NOT(ISNA(Y301))),Y301,
   IF(AND(L301&lt;&gt;"",ISNUMBER(L301),L301&gt;0,NOT(ISNA(L301))),VLOOKUP(L301,'ESO dumped WayshrineInfo'!$K$3:$L$9996,2,FALSE),"")
),"")</f>
        <v>19</v>
      </c>
      <c r="AA301" t="str">
        <f>IF(AND(Z301&lt;&gt;"",ISNUMBER(Z301),NOT(ISNA(Z301))),VLOOKUP(Z301,'ESO zone constants'!$A$5:$D$10001,4,FALSE),"")</f>
        <v>Stormhaven</v>
      </c>
      <c r="AB301" s="33" t="s">
        <v>3332</v>
      </c>
      <c r="AC301" s="41"/>
      <c r="AD301" s="41"/>
      <c r="AE301" s="41"/>
      <c r="AF301" s="3">
        <f>IF(AND(G301&lt;&gt;"LIBSETS_SETTYPE_BATTLEGROUND",G301&lt;&gt;"LIBSETS_SETTYPE_SPECIAL"),
IF(AND(AE301&lt;&gt;"",ISNUMBER(AE301),NOT(ISNA(AE301))),AE301,
   IF(AND(M301&lt;&gt;"",ISNUMBER(M301),M301&gt;0,NOT(ISNA(M301))),VLOOKUP(M301,'ESO dumped WayshrineInfo'!$K$3:$L$9996,2,FALSE),"")
),"")</f>
        <v>19</v>
      </c>
      <c r="AG301" t="str">
        <f>IF(AND(AF301&lt;&gt;"",ISNUMBER(AF301),NOT(ISNA(AF301))),VLOOKUP(AF301,'ESO zone constants'!$A$5:$D$10001,4,FALSE),"")</f>
        <v>Stormhaven</v>
      </c>
      <c r="AH301" s="42"/>
      <c r="AI301" s="41"/>
      <c r="AJ301" s="41"/>
      <c r="AK301" s="3" t="str">
        <f>IF(AND(G301&lt;&gt;"LIBSETS_SETTYPE_BATTLEGROUND",G301&lt;&gt;"LIBSETS_SETTYPE_SPECIAL"),IF(AL301&lt;&gt;"",VLOOKUP(AL301,'ESO zone constants'!$D$5:$H$4955,5,FALSE),""),"")</f>
        <v/>
      </c>
      <c r="AN301" s="41"/>
      <c r="AO301" s="41"/>
      <c r="AP301" s="3" t="str">
        <f>IF(AND(G301&lt;&gt;"LIBSETS_SETTYPE_BATTLEGROUND",G301&lt;&gt;"LIBSETS_SETTYPE_SPECIAL"),IF(AQ301&lt;&gt;"",VLOOKUP(AQ301,'ESO zone constants'!$D$5:$H$4955,5,FALSE),""),"")</f>
        <v/>
      </c>
      <c r="AS301" s="41"/>
      <c r="AT301" s="41"/>
      <c r="AU301" s="3" t="str">
        <f>IF(AND(G301&lt;&gt;"LIBSETS_SETTYPE_BATTLEGROUND",G301&lt;&gt;"LIBSETS_SETTYPE_SPECIAL"),IF(AV301&lt;&gt;"",VLOOKUP(AV301,'ESO zone constants'!$D$5:$H$4955,5,FALSE),""),"")</f>
        <v/>
      </c>
      <c r="AX301" s="41"/>
      <c r="AY301" s="41"/>
      <c r="AZ301" s="79" t="s">
        <v>2658</v>
      </c>
      <c r="BA301" s="79"/>
      <c r="BB301" s="79"/>
      <c r="BC301" s="79"/>
      <c r="BD301" s="21" t="str">
        <f t="shared" si="30"/>
        <v>[348] = {wayshrines={363,363,363,}, dlcId=DLC_DRAGON_BONES</v>
      </c>
      <c r="BE301" s="21" t="str">
        <f t="shared" si="31"/>
        <v>, zoneIds={1010,19,19}, veteran=false</v>
      </c>
      <c r="BF301" s="21" t="str">
        <f t="shared" si="29"/>
        <v>, setType=LIBSETS_SETTYPE_DUNGEON</v>
      </c>
      <c r="BG301" s="21" t="str">
        <f t="shared" si="32"/>
        <v>, dropMechanic={LIBSETS_DROP_MECHANIC_GROUP_DUNGEON_BOSS,LIBSETS_DROP_MECHANIC_GROUP_DUNGEON_BOSS}</v>
      </c>
      <c r="BH301" s="21" t="str">
        <f t="shared" si="33"/>
        <v>}, --Curse of Doylemish / Fluch von Doylemish   [Scalecaller Peak, Stormhaven, Stormhaven]</v>
      </c>
    </row>
    <row r="302" spans="1:60" x14ac:dyDescent="0.25">
      <c r="A302" s="5">
        <v>349</v>
      </c>
      <c r="B302" t="s">
        <v>30</v>
      </c>
      <c r="C302" t="s">
        <v>30</v>
      </c>
      <c r="D302" s="3">
        <f t="shared" si="28"/>
        <v>349</v>
      </c>
      <c r="G302" s="8" t="s">
        <v>1477</v>
      </c>
      <c r="H302" s="87">
        <v>3</v>
      </c>
      <c r="I302" t="s">
        <v>1464</v>
      </c>
      <c r="J302" t="s">
        <v>91</v>
      </c>
      <c r="K302">
        <v>341</v>
      </c>
      <c r="L302">
        <v>341</v>
      </c>
      <c r="M302">
        <v>341</v>
      </c>
      <c r="O302" s="62" t="s">
        <v>69</v>
      </c>
      <c r="Q302" s="3">
        <f>IF(AND(P302&lt;&gt;"",ISNUMBER(P302),NOT(ISNA(P302))),P302,IF(R302&lt;&gt;"",VLOOKUP(R302,'ESO zone constants'!$D$5:$H$10003,5,FALSE),""))</f>
        <v>1009</v>
      </c>
      <c r="R302" t="str">
        <f>IF(AND(O302&lt;&gt;"",NOT(ISERROR(O302))),O302,
IF(AND(P302&lt;&gt;"",ISNUMBER(P302),P302&gt;0,NOT(ISNA(P302))),VLOOKUP(P302,'ESO zone constants'!$A$5:$D$10001,4,FALSE),
IF(AND(K302&lt;&gt;"",K302&gt;0,NOT(ISERROR(K302))),VLOOKUP(K302,'ESO dumped WayshrineInfo'!$K$3:$N$9996,4,FALSE),"")))</f>
        <v>Fang Lair</v>
      </c>
      <c r="T302" s="19" t="str">
        <f>IF(AND(S302&lt;&gt;"",NOT(ISERROR(S302))),S302,IF(Q302&lt;&gt;"",IF(NOT(ISERROR(VLOOKUP(Q302,'ESO Dungeon constants'!$D$3:$H$9999,5,FALSE))),VLOOKUP(Q302,'ESO Dungeon constants'!$D$3:$I$9999,6,FALSE),VLOOKUP(Q302,'ESO zone constants'!$H$3:$K$9989,4,FALSE)),""))</f>
        <v>DLC_DRAGON_BONES</v>
      </c>
      <c r="U302" s="3" t="str">
        <f>IF(T302&lt;&gt;"",VLOOKUP(T302,'LibSets constants'!$B$4:$C$1012,2,FALSE),"")</f>
        <v>Dragon Bones</v>
      </c>
      <c r="V302" s="33" t="s">
        <v>1540</v>
      </c>
      <c r="W302" s="3" t="s">
        <v>30</v>
      </c>
      <c r="X302" s="3" t="s">
        <v>30</v>
      </c>
      <c r="Y302" s="62"/>
      <c r="Z302" s="3">
        <f>IF(AND(G302&lt;&gt;"LIBSETS_SETTYPE_BATTLEGROUND",G302&lt;&gt;"LIBSETS_SETTYPE_SPECIAL"),
IF(AND(Y302&lt;&gt;"",ISNUMBER(Y302),NOT(ISNA(Y302))),Y302,
   IF(AND(L302&lt;&gt;"",ISNUMBER(L302),L302&gt;0,NOT(ISNA(L302))),VLOOKUP(L302,'ESO dumped WayshrineInfo'!$K$3:$L$9996,2,FALSE),"")
),"")</f>
        <v>92</v>
      </c>
      <c r="AA302" t="str">
        <f>IF(AND(Z302&lt;&gt;"",ISNUMBER(Z302),NOT(ISNA(Z302))),VLOOKUP(Z302,'ESO zone constants'!$A$5:$D$10001,4,FALSE),"")</f>
        <v>Bangkorai</v>
      </c>
      <c r="AC302" s="38"/>
      <c r="AD302" s="38"/>
      <c r="AE302" s="38"/>
      <c r="AF302" s="3">
        <f>IF(AND(G302&lt;&gt;"LIBSETS_SETTYPE_BATTLEGROUND",G302&lt;&gt;"LIBSETS_SETTYPE_SPECIAL"),
IF(AND(AE302&lt;&gt;"",ISNUMBER(AE302),NOT(ISNA(AE302))),AE302,
   IF(AND(M302&lt;&gt;"",ISNUMBER(M302),M302&gt;0,NOT(ISNA(M302))),VLOOKUP(M302,'ESO dumped WayshrineInfo'!$K$3:$L$9996,2,FALSE),"")
),"")</f>
        <v>92</v>
      </c>
      <c r="AG302" t="str">
        <f>IF(AND(AF302&lt;&gt;"",ISNUMBER(AF302),NOT(ISNA(AF302))),VLOOKUP(AF302,'ESO zone constants'!$A$5:$D$10001,4,FALSE),"")</f>
        <v>Bangkorai</v>
      </c>
      <c r="AH302" s="42"/>
      <c r="AI302" s="38"/>
      <c r="AJ302" s="38"/>
      <c r="AK302" s="3" t="str">
        <f>IF(AND(G302&lt;&gt;"LIBSETS_SETTYPE_BATTLEGROUND",G302&lt;&gt;"LIBSETS_SETTYPE_SPECIAL"),IF(AL302&lt;&gt;"",VLOOKUP(AL302,'ESO zone constants'!$D$5:$H$4955,5,FALSE),""),"")</f>
        <v/>
      </c>
      <c r="AN302" s="38"/>
      <c r="AO302" s="38"/>
      <c r="AP302" s="3" t="str">
        <f>IF(AND(G302&lt;&gt;"LIBSETS_SETTYPE_BATTLEGROUND",G302&lt;&gt;"LIBSETS_SETTYPE_SPECIAL"),IF(AQ302&lt;&gt;"",VLOOKUP(AQ302,'ESO zone constants'!$D$5:$H$4955,5,FALSE),""),"")</f>
        <v/>
      </c>
      <c r="AS302" s="38"/>
      <c r="AT302" s="38"/>
      <c r="AU302" s="3" t="str">
        <f>IF(AND(G302&lt;&gt;"LIBSETS_SETTYPE_BATTLEGROUND",G302&lt;&gt;"LIBSETS_SETTYPE_SPECIAL"),IF(AV302&lt;&gt;"",VLOOKUP(AV302,'ESO zone constants'!$D$5:$H$4955,5,FALSE),""),"")</f>
        <v/>
      </c>
      <c r="AX302" s="38"/>
      <c r="AY302" s="41"/>
      <c r="AZ302" s="79" t="s">
        <v>2658</v>
      </c>
      <c r="BA302" s="79"/>
      <c r="BB302" s="79"/>
      <c r="BC302" s="79"/>
      <c r="BD302" s="21" t="str">
        <f t="shared" si="30"/>
        <v>[349] = {wayshrines={341,341,341,}, dlcId=DLC_DRAGON_BONES</v>
      </c>
      <c r="BE302" s="21" t="str">
        <f t="shared" si="31"/>
        <v>, zoneIds={1009,92,92}, veteran={[EQUIP_TYPE_HEAD]=true, [EQUIP_TYPE_SHOULDERS]=false}</v>
      </c>
      <c r="BF302" s="21" t="str">
        <f t="shared" si="29"/>
        <v>, setType=LIBSETS_SETTYPE_MONSTER, undauntedChestId=3</v>
      </c>
      <c r="BG302" s="21" t="str">
        <f t="shared" si="32"/>
        <v>, dropMechanic={LIBSETS_DROP_MECHANIC_MONSTER_NAME}, dropMechanicDropLocationNames={['en']={'Thurvokun','','','','','',},['de']={'Thurvokun','','','','','',},}</v>
      </c>
      <c r="BH302" s="21" t="str">
        <f t="shared" si="33"/>
        <v>}, --Thurvokun / Thurvokun   [Fang Lair, Bangkorai, Bangkorai]</v>
      </c>
    </row>
    <row r="303" spans="1:60" x14ac:dyDescent="0.25">
      <c r="A303" s="5">
        <v>350</v>
      </c>
      <c r="B303" t="s">
        <v>34</v>
      </c>
      <c r="C303" t="s">
        <v>34</v>
      </c>
      <c r="D303" s="3">
        <f t="shared" si="28"/>
        <v>350</v>
      </c>
      <c r="G303" s="8" t="s">
        <v>1477</v>
      </c>
      <c r="H303" s="87">
        <v>3</v>
      </c>
      <c r="I303" t="s">
        <v>1464</v>
      </c>
      <c r="J303" t="s">
        <v>91</v>
      </c>
      <c r="K303">
        <v>363</v>
      </c>
      <c r="L303">
        <v>363</v>
      </c>
      <c r="M303">
        <v>363</v>
      </c>
      <c r="O303" s="62" t="s">
        <v>74</v>
      </c>
      <c r="Q303" s="3">
        <f>IF(AND(P303&lt;&gt;"",ISNUMBER(P303),NOT(ISNA(P303))),P303,IF(R303&lt;&gt;"",VLOOKUP(R303,'ESO zone constants'!$D$5:$H$10003,5,FALSE),""))</f>
        <v>1010</v>
      </c>
      <c r="R303" t="str">
        <f>IF(AND(O303&lt;&gt;"",NOT(ISERROR(O303))),O303,
IF(AND(P303&lt;&gt;"",ISNUMBER(P303),P303&gt;0,NOT(ISNA(P303))),VLOOKUP(P303,'ESO zone constants'!$A$5:$D$10001,4,FALSE),
IF(AND(K303&lt;&gt;"",K303&gt;0,NOT(ISERROR(K303))),VLOOKUP(K303,'ESO dumped WayshrineInfo'!$K$3:$N$9996,4,FALSE),"")))</f>
        <v>Scalecaller Peak</v>
      </c>
      <c r="T303" s="19" t="str">
        <f>IF(AND(S303&lt;&gt;"",NOT(ISERROR(S303))),S303,IF(Q303&lt;&gt;"",IF(NOT(ISERROR(VLOOKUP(Q303,'ESO Dungeon constants'!$D$3:$H$9999,5,FALSE))),VLOOKUP(Q303,'ESO Dungeon constants'!$D$3:$I$9999,6,FALSE),VLOOKUP(Q303,'ESO zone constants'!$H$3:$K$9989,4,FALSE)),""))</f>
        <v>DLC_DRAGON_BONES</v>
      </c>
      <c r="U303" s="3" t="str">
        <f>IF(T303&lt;&gt;"",VLOOKUP(T303,'LibSets constants'!$B$4:$C$1012,2,FALSE),"")</f>
        <v>Dragon Bones</v>
      </c>
      <c r="V303" s="33" t="s">
        <v>1540</v>
      </c>
      <c r="W303" s="3" t="s">
        <v>34</v>
      </c>
      <c r="X303" s="3" t="s">
        <v>34</v>
      </c>
      <c r="Z303" s="3">
        <f>IF(AND(G303&lt;&gt;"LIBSETS_SETTYPE_BATTLEGROUND",G303&lt;&gt;"LIBSETS_SETTYPE_SPECIAL"),
IF(AND(Y303&lt;&gt;"",ISNUMBER(Y303),NOT(ISNA(Y303))),Y303,
   IF(AND(L303&lt;&gt;"",ISNUMBER(L303),L303&gt;0,NOT(ISNA(L303))),VLOOKUP(L303,'ESO dumped WayshrineInfo'!$K$3:$L$9996,2,FALSE),"")
),"")</f>
        <v>19</v>
      </c>
      <c r="AA303" t="str">
        <f>IF(AND(Z303&lt;&gt;"",ISNUMBER(Z303),NOT(ISNA(Z303))),VLOOKUP(Z303,'ESO zone constants'!$A$5:$D$10001,4,FALSE),"")</f>
        <v>Stormhaven</v>
      </c>
      <c r="AC303" s="38"/>
      <c r="AD303" s="38"/>
      <c r="AE303" s="38"/>
      <c r="AF303" s="3">
        <f>IF(AND(G303&lt;&gt;"LIBSETS_SETTYPE_BATTLEGROUND",G303&lt;&gt;"LIBSETS_SETTYPE_SPECIAL"),
IF(AND(AE303&lt;&gt;"",ISNUMBER(AE303),NOT(ISNA(AE303))),AE303,
   IF(AND(M303&lt;&gt;"",ISNUMBER(M303),M303&gt;0,NOT(ISNA(M303))),VLOOKUP(M303,'ESO dumped WayshrineInfo'!$K$3:$L$9996,2,FALSE),"")
),"")</f>
        <v>19</v>
      </c>
      <c r="AG303" t="str">
        <f>IF(AND(AF303&lt;&gt;"",ISNUMBER(AF303),NOT(ISNA(AF303))),VLOOKUP(AF303,'ESO zone constants'!$A$5:$D$10001,4,FALSE),"")</f>
        <v>Stormhaven</v>
      </c>
      <c r="AH303" s="42"/>
      <c r="AI303" s="38"/>
      <c r="AJ303" s="38"/>
      <c r="AK303" s="3" t="str">
        <f>IF(AND(G303&lt;&gt;"LIBSETS_SETTYPE_BATTLEGROUND",G303&lt;&gt;"LIBSETS_SETTYPE_SPECIAL"),IF(AL303&lt;&gt;"",VLOOKUP(AL303,'ESO zone constants'!$D$5:$H$4955,5,FALSE),""),"")</f>
        <v/>
      </c>
      <c r="AN303" s="38"/>
      <c r="AO303" s="38"/>
      <c r="AP303" s="3" t="str">
        <f>IF(AND(G303&lt;&gt;"LIBSETS_SETTYPE_BATTLEGROUND",G303&lt;&gt;"LIBSETS_SETTYPE_SPECIAL"),IF(AQ303&lt;&gt;"",VLOOKUP(AQ303,'ESO zone constants'!$D$5:$H$4955,5,FALSE),""),"")</f>
        <v/>
      </c>
      <c r="AS303" s="38"/>
      <c r="AT303" s="38"/>
      <c r="AU303" s="3" t="str">
        <f>IF(AND(G303&lt;&gt;"LIBSETS_SETTYPE_BATTLEGROUND",G303&lt;&gt;"LIBSETS_SETTYPE_SPECIAL"),IF(AV303&lt;&gt;"",VLOOKUP(AV303,'ESO zone constants'!$D$5:$H$4955,5,FALSE),""),"")</f>
        <v/>
      </c>
      <c r="AX303" s="38"/>
      <c r="AY303" s="41"/>
      <c r="AZ303" s="79" t="s">
        <v>2658</v>
      </c>
      <c r="BA303" s="79"/>
      <c r="BB303" s="79"/>
      <c r="BC303" s="79"/>
      <c r="BD303" s="21" t="str">
        <f t="shared" si="30"/>
        <v>[350] = {wayshrines={363,363,363,}, dlcId=DLC_DRAGON_BONES</v>
      </c>
      <c r="BE303" s="21" t="str">
        <f t="shared" si="31"/>
        <v>, zoneIds={1010,19,19}, veteran={[EQUIP_TYPE_HEAD]=true, [EQUIP_TYPE_SHOULDERS]=false}</v>
      </c>
      <c r="BF303" s="21" t="str">
        <f t="shared" si="29"/>
        <v>, setType=LIBSETS_SETTYPE_MONSTER, undauntedChestId=3</v>
      </c>
      <c r="BG303" s="21" t="str">
        <f t="shared" si="32"/>
        <v>, dropMechanic={LIBSETS_DROP_MECHANIC_MONSTER_NAME}, dropMechanicDropLocationNames={['en']={'Zaan','','','','','',},['de']={'Zaan','','','','','',},}</v>
      </c>
      <c r="BH303" s="21" t="str">
        <f t="shared" si="33"/>
        <v>}, --Zaan / Zaan   [Scalecaller Peak, Stormhaven, Stormhaven]</v>
      </c>
    </row>
    <row r="304" spans="1:60" x14ac:dyDescent="0.25">
      <c r="A304" s="5">
        <v>351</v>
      </c>
      <c r="B304" t="s">
        <v>1194</v>
      </c>
      <c r="C304" t="s">
        <v>1195</v>
      </c>
      <c r="D304" s="3">
        <f t="shared" si="28"/>
        <v>351</v>
      </c>
      <c r="G304" s="8" t="s">
        <v>1472</v>
      </c>
      <c r="I304" t="s">
        <v>91</v>
      </c>
      <c r="J304" t="s">
        <v>91</v>
      </c>
      <c r="K304">
        <v>339</v>
      </c>
      <c r="L304">
        <v>339</v>
      </c>
      <c r="M304">
        <v>339</v>
      </c>
      <c r="N304">
        <v>2</v>
      </c>
      <c r="Q304" s="3">
        <f>IF(AND(P304&lt;&gt;"",ISNUMBER(P304),NOT(ISNA(P304))),P304,IF(R304&lt;&gt;"",VLOOKUP(R304,'ESO zone constants'!$D$5:$H$10003,5,FALSE),""))</f>
        <v>980</v>
      </c>
      <c r="R304" t="str">
        <f>IF(AND(O304&lt;&gt;"",NOT(ISERROR(O304))),O304,
IF(AND(P304&lt;&gt;"",ISNUMBER(P304),P304&gt;0,NOT(ISNA(P304))),VLOOKUP(P304,'ESO zone constants'!$A$5:$D$10001,4,FALSE),
IF(AND(K304&lt;&gt;"",K304&gt;0,NOT(ISERROR(K304))),VLOOKUP(K304,'ESO dumped WayshrineInfo'!$K$3:$N$9996,4,FALSE),"")))</f>
        <v>Clockwork City</v>
      </c>
      <c r="T304" s="19" t="str">
        <f>IF(AND(S304&lt;&gt;"",NOT(ISERROR(S304))),S304,IF(Q304&lt;&gt;"",IF(NOT(ISERROR(VLOOKUP(Q304,'ESO Dungeon constants'!$D$3:$H$9999,5,FALSE))),VLOOKUP(Q304,'ESO Dungeon constants'!$D$3:$I$9999,6,FALSE),VLOOKUP(Q304,'ESO zone constants'!$H$3:$K$9989,4,FALSE)),""))</f>
        <v>DLC_CLOCKWORK_CITY</v>
      </c>
      <c r="U304" s="3" t="str">
        <f>IF(T304&lt;&gt;"",VLOOKUP(T304,'LibSets constants'!$B$4:$C$1012,2,FALSE),"")</f>
        <v>Clockwork City</v>
      </c>
      <c r="V304" s="33" t="s">
        <v>3335</v>
      </c>
      <c r="Y304" s="62"/>
      <c r="Z304" s="3">
        <f>IF(AND(G304&lt;&gt;"LIBSETS_SETTYPE_BATTLEGROUND",G304&lt;&gt;"LIBSETS_SETTYPE_SPECIAL"),
IF(AND(Y304&lt;&gt;"",ISNUMBER(Y304),NOT(ISNA(Y304))),Y304,
   IF(AND(L304&lt;&gt;"",ISNUMBER(L304),L304&gt;0,NOT(ISNA(L304))),VLOOKUP(L304,'ESO dumped WayshrineInfo'!$K$3:$L$9996,2,FALSE),"")
),"")</f>
        <v>980</v>
      </c>
      <c r="AA304" t="str">
        <f>IF(AND(Z304&lt;&gt;"",ISNUMBER(Z304),NOT(ISNA(Z304))),VLOOKUP(Z304,'ESO zone constants'!$A$5:$D$10001,4,FALSE),"")</f>
        <v>Clockwork City</v>
      </c>
      <c r="AB304" s="33" t="s">
        <v>3335</v>
      </c>
      <c r="AC304" s="41"/>
      <c r="AD304" s="41"/>
      <c r="AE304" s="41"/>
      <c r="AF304" s="3">
        <f>IF(AND(G304&lt;&gt;"LIBSETS_SETTYPE_BATTLEGROUND",G304&lt;&gt;"LIBSETS_SETTYPE_SPECIAL"),
IF(AND(AE304&lt;&gt;"",ISNUMBER(AE304),NOT(ISNA(AE304))),AE304,
   IF(AND(M304&lt;&gt;"",ISNUMBER(M304),M304&gt;0,NOT(ISNA(M304))),VLOOKUP(M304,'ESO dumped WayshrineInfo'!$K$3:$L$9996,2,FALSE),"")
),"")</f>
        <v>980</v>
      </c>
      <c r="AG304" t="str">
        <f>IF(AND(AF304&lt;&gt;"",ISNUMBER(AF304),NOT(ISNA(AF304))),VLOOKUP(AF304,'ESO zone constants'!$A$5:$D$10001,4,FALSE),"")</f>
        <v>Clockwork City</v>
      </c>
      <c r="AH304" s="42"/>
      <c r="AI304" s="41"/>
      <c r="AJ304" s="41"/>
      <c r="AK304" s="3" t="str">
        <f>IF(AND(G304&lt;&gt;"LIBSETS_SETTYPE_BATTLEGROUND",G304&lt;&gt;"LIBSETS_SETTYPE_SPECIAL"),IF(AL304&lt;&gt;"",VLOOKUP(AL304,'ESO zone constants'!$D$5:$H$4955,5,FALSE),""),"")</f>
        <v/>
      </c>
      <c r="AN304" s="41"/>
      <c r="AO304" s="41"/>
      <c r="AP304" s="3" t="str">
        <f>IF(AND(G304&lt;&gt;"LIBSETS_SETTYPE_BATTLEGROUND",G304&lt;&gt;"LIBSETS_SETTYPE_SPECIAL"),IF(AQ304&lt;&gt;"",VLOOKUP(AQ304,'ESO zone constants'!$D$5:$H$4955,5,FALSE),""),"")</f>
        <v/>
      </c>
      <c r="AS304" s="41"/>
      <c r="AT304" s="41"/>
      <c r="AU304" s="3" t="str">
        <f>IF(AND(G304&lt;&gt;"LIBSETS_SETTYPE_BATTLEGROUND",G304&lt;&gt;"LIBSETS_SETTYPE_SPECIAL"),IF(AV304&lt;&gt;"",VLOOKUP(AV304,'ESO zone constants'!$D$5:$H$4955,5,FALSE),""),"")</f>
        <v/>
      </c>
      <c r="AX304" s="41"/>
      <c r="AY304" s="41"/>
      <c r="AZ304" s="79" t="s">
        <v>2659</v>
      </c>
      <c r="BA304" s="79"/>
      <c r="BB304" s="79"/>
      <c r="BC304" s="79"/>
      <c r="BD304" s="21" t="str">
        <f t="shared" si="30"/>
        <v>[351] = {wayshrines={339,339,339,}, traitsNeeded=2, dlcId=DLC_CLOCKWORK_CITY</v>
      </c>
      <c r="BE304" s="21" t="str">
        <f t="shared" si="31"/>
        <v>, zoneIds={980,980,980}, veteran=false</v>
      </c>
      <c r="BF304" s="21" t="str">
        <f t="shared" si="29"/>
        <v>, setType=LIBSETS_SETTYPE_CRAFTED</v>
      </c>
      <c r="BG304" s="21" t="str">
        <f t="shared" si="32"/>
        <v>, isProcSetAllowedInPvP=1, dropMechanic={LIBSETS_DROP_MECHANIC_CRAFTED,LIBSETS_DROP_MECHANIC_CRAFTED}</v>
      </c>
      <c r="BH304" s="21" t="str">
        <f t="shared" si="33"/>
        <v>}, --Innate Axiom / Kernaxiom   [Clockwork City, Clockwork City, Clockwork City]</v>
      </c>
    </row>
    <row r="305" spans="1:60" x14ac:dyDescent="0.25">
      <c r="A305" s="5">
        <v>352</v>
      </c>
      <c r="B305" t="s">
        <v>1196</v>
      </c>
      <c r="C305" t="s">
        <v>1197</v>
      </c>
      <c r="D305" s="3">
        <f t="shared" si="28"/>
        <v>352</v>
      </c>
      <c r="G305" s="8" t="s">
        <v>1472</v>
      </c>
      <c r="I305" t="s">
        <v>91</v>
      </c>
      <c r="J305" t="s">
        <v>91</v>
      </c>
      <c r="K305">
        <v>337</v>
      </c>
      <c r="L305">
        <v>337</v>
      </c>
      <c r="M305">
        <v>337</v>
      </c>
      <c r="N305">
        <v>4</v>
      </c>
      <c r="Q305" s="3">
        <f>IF(AND(P305&lt;&gt;"",ISNUMBER(P305),NOT(ISNA(P305))),P305,IF(R305&lt;&gt;"",VLOOKUP(R305,'ESO zone constants'!$D$5:$H$10003,5,FALSE),""))</f>
        <v>980</v>
      </c>
      <c r="R305" t="str">
        <f>IF(AND(O305&lt;&gt;"",NOT(ISERROR(O305))),O305,
IF(AND(P305&lt;&gt;"",ISNUMBER(P305),P305&gt;0,NOT(ISNA(P305))),VLOOKUP(P305,'ESO zone constants'!$A$5:$D$10001,4,FALSE),
IF(AND(K305&lt;&gt;"",K305&gt;0,NOT(ISERROR(K305))),VLOOKUP(K305,'ESO dumped WayshrineInfo'!$K$3:$N$9996,4,FALSE),"")))</f>
        <v>Clockwork City</v>
      </c>
      <c r="T305" s="19" t="str">
        <f>IF(AND(S305&lt;&gt;"",NOT(ISERROR(S305))),S305,IF(Q305&lt;&gt;"",IF(NOT(ISERROR(VLOOKUP(Q305,'ESO Dungeon constants'!$D$3:$H$9999,5,FALSE))),VLOOKUP(Q305,'ESO Dungeon constants'!$D$3:$I$9999,6,FALSE),VLOOKUP(Q305,'ESO zone constants'!$H$3:$K$9989,4,FALSE)),""))</f>
        <v>DLC_CLOCKWORK_CITY</v>
      </c>
      <c r="U305" s="3" t="str">
        <f>IF(T305&lt;&gt;"",VLOOKUP(T305,'LibSets constants'!$B$4:$C$1012,2,FALSE),"")</f>
        <v>Clockwork City</v>
      </c>
      <c r="V305" s="33" t="s">
        <v>3335</v>
      </c>
      <c r="Y305" s="62"/>
      <c r="Z305" s="3">
        <f>IF(AND(G305&lt;&gt;"LIBSETS_SETTYPE_BATTLEGROUND",G305&lt;&gt;"LIBSETS_SETTYPE_SPECIAL"),
IF(AND(Y305&lt;&gt;"",ISNUMBER(Y305),NOT(ISNA(Y305))),Y305,
   IF(AND(L305&lt;&gt;"",ISNUMBER(L305),L305&gt;0,NOT(ISNA(L305))),VLOOKUP(L305,'ESO dumped WayshrineInfo'!$K$3:$L$9996,2,FALSE),"")
),"")</f>
        <v>980</v>
      </c>
      <c r="AA305" t="str">
        <f>IF(AND(Z305&lt;&gt;"",ISNUMBER(Z305),NOT(ISNA(Z305))),VLOOKUP(Z305,'ESO zone constants'!$A$5:$D$10001,4,FALSE),"")</f>
        <v>Clockwork City</v>
      </c>
      <c r="AB305" s="33" t="s">
        <v>3335</v>
      </c>
      <c r="AF305" s="3">
        <f>IF(AND(G305&lt;&gt;"LIBSETS_SETTYPE_BATTLEGROUND",G305&lt;&gt;"LIBSETS_SETTYPE_SPECIAL"),
IF(AND(AE305&lt;&gt;"",ISNUMBER(AE305),NOT(ISNA(AE305))),AE305,
   IF(AND(M305&lt;&gt;"",ISNUMBER(M305),M305&gt;0,NOT(ISNA(M305))),VLOOKUP(M305,'ESO dumped WayshrineInfo'!$K$3:$L$9996,2,FALSE),"")
),"")</f>
        <v>980</v>
      </c>
      <c r="AG305" t="str">
        <f>IF(AND(AF305&lt;&gt;"",ISNUMBER(AF305),NOT(ISNA(AF305))),VLOOKUP(AF305,'ESO zone constants'!$A$5:$D$10001,4,FALSE),"")</f>
        <v>Clockwork City</v>
      </c>
      <c r="AH305" s="42"/>
      <c r="AK305" s="3" t="str">
        <f>IF(AND(G305&lt;&gt;"LIBSETS_SETTYPE_BATTLEGROUND",G305&lt;&gt;"LIBSETS_SETTYPE_SPECIAL"),IF(AL305&lt;&gt;"",VLOOKUP(AL305,'ESO zone constants'!$D$5:$H$4955,5,FALSE),""),"")</f>
        <v/>
      </c>
      <c r="AP305" s="3" t="str">
        <f>IF(AND(G305&lt;&gt;"LIBSETS_SETTYPE_BATTLEGROUND",G305&lt;&gt;"LIBSETS_SETTYPE_SPECIAL"),IF(AQ305&lt;&gt;"",VLOOKUP(AQ305,'ESO zone constants'!$D$5:$H$4955,5,FALSE),""),"")</f>
        <v/>
      </c>
      <c r="AU305" s="3" t="str">
        <f>IF(AND(G305&lt;&gt;"LIBSETS_SETTYPE_BATTLEGROUND",G305&lt;&gt;"LIBSETS_SETTYPE_SPECIAL"),IF(AV305&lt;&gt;"",VLOOKUP(AV305,'ESO zone constants'!$D$5:$H$4955,5,FALSE),""),"")</f>
        <v/>
      </c>
      <c r="AZ305" s="79" t="s">
        <v>2659</v>
      </c>
      <c r="BA305" s="79"/>
      <c r="BB305" s="79"/>
      <c r="BC305" s="79"/>
      <c r="BD305" s="21" t="str">
        <f t="shared" si="30"/>
        <v>[352] = {wayshrines={337,337,337,}, traitsNeeded=4, dlcId=DLC_CLOCKWORK_CITY</v>
      </c>
      <c r="BE305" s="21" t="str">
        <f t="shared" si="31"/>
        <v>, zoneIds={980,980,980}, veteran=false</v>
      </c>
      <c r="BF305" s="21" t="str">
        <f t="shared" si="29"/>
        <v>, setType=LIBSETS_SETTYPE_CRAFTED</v>
      </c>
      <c r="BG305" s="21" t="str">
        <f t="shared" si="32"/>
        <v>, isProcSetAllowedInPvP=1, dropMechanic={LIBSETS_DROP_MECHANIC_CRAFTED,LIBSETS_DROP_MECHANIC_CRAFTED}</v>
      </c>
      <c r="BH305" s="21" t="str">
        <f t="shared" si="33"/>
        <v>}, --Fortified Brass / Messingpanzer   [Clockwork City, Clockwork City, Clockwork City]</v>
      </c>
    </row>
    <row r="306" spans="1:60" x14ac:dyDescent="0.25">
      <c r="A306" s="5">
        <v>353</v>
      </c>
      <c r="B306" t="s">
        <v>1198</v>
      </c>
      <c r="C306" t="s">
        <v>1199</v>
      </c>
      <c r="D306" s="3">
        <f t="shared" si="28"/>
        <v>353</v>
      </c>
      <c r="G306" s="8" t="s">
        <v>1472</v>
      </c>
      <c r="I306" t="s">
        <v>91</v>
      </c>
      <c r="J306" t="s">
        <v>91</v>
      </c>
      <c r="K306">
        <v>338</v>
      </c>
      <c r="L306">
        <v>338</v>
      </c>
      <c r="M306">
        <v>338</v>
      </c>
      <c r="N306">
        <v>6</v>
      </c>
      <c r="Q306" s="3">
        <f>IF(AND(P306&lt;&gt;"",ISNUMBER(P306),NOT(ISNA(P306))),P306,IF(R306&lt;&gt;"",VLOOKUP(R306,'ESO zone constants'!$D$5:$H$10003,5,FALSE),""))</f>
        <v>980</v>
      </c>
      <c r="R306" t="str">
        <f>IF(AND(O306&lt;&gt;"",NOT(ISERROR(O306))),O306,
IF(AND(P306&lt;&gt;"",ISNUMBER(P306),P306&gt;0,NOT(ISNA(P306))),VLOOKUP(P306,'ESO zone constants'!$A$5:$D$10001,4,FALSE),
IF(AND(K306&lt;&gt;"",K306&gt;0,NOT(ISERROR(K306))),VLOOKUP(K306,'ESO dumped WayshrineInfo'!$K$3:$N$9996,4,FALSE),"")))</f>
        <v>Clockwork City</v>
      </c>
      <c r="T306" s="19" t="str">
        <f>IF(AND(S306&lt;&gt;"",NOT(ISERROR(S306))),S306,IF(Q306&lt;&gt;"",IF(NOT(ISERROR(VLOOKUP(Q306,'ESO Dungeon constants'!$D$3:$H$9999,5,FALSE))),VLOOKUP(Q306,'ESO Dungeon constants'!$D$3:$I$9999,6,FALSE),VLOOKUP(Q306,'ESO zone constants'!$H$3:$K$9989,4,FALSE)),""))</f>
        <v>DLC_CLOCKWORK_CITY</v>
      </c>
      <c r="U306" s="3" t="str">
        <f>IF(T306&lt;&gt;"",VLOOKUP(T306,'LibSets constants'!$B$4:$C$1012,2,FALSE),"")</f>
        <v>Clockwork City</v>
      </c>
      <c r="V306" s="33" t="s">
        <v>3335</v>
      </c>
      <c r="Y306" s="62"/>
      <c r="Z306" s="3">
        <f>IF(AND(G306&lt;&gt;"LIBSETS_SETTYPE_BATTLEGROUND",G306&lt;&gt;"LIBSETS_SETTYPE_SPECIAL"),
IF(AND(Y306&lt;&gt;"",ISNUMBER(Y306),NOT(ISNA(Y306))),Y306,
   IF(AND(L306&lt;&gt;"",ISNUMBER(L306),L306&gt;0,NOT(ISNA(L306))),VLOOKUP(L306,'ESO dumped WayshrineInfo'!$K$3:$L$9996,2,FALSE),"")
),"")</f>
        <v>980</v>
      </c>
      <c r="AA306" t="str">
        <f>IF(AND(Z306&lt;&gt;"",ISNUMBER(Z306),NOT(ISNA(Z306))),VLOOKUP(Z306,'ESO zone constants'!$A$5:$D$10001,4,FALSE),"")</f>
        <v>Clockwork City</v>
      </c>
      <c r="AB306" s="33" t="s">
        <v>3335</v>
      </c>
      <c r="AF306" s="3">
        <f>IF(AND(G306&lt;&gt;"LIBSETS_SETTYPE_BATTLEGROUND",G306&lt;&gt;"LIBSETS_SETTYPE_SPECIAL"),
IF(AND(AE306&lt;&gt;"",ISNUMBER(AE306),NOT(ISNA(AE306))),AE306,
   IF(AND(M306&lt;&gt;"",ISNUMBER(M306),M306&gt;0,NOT(ISNA(M306))),VLOOKUP(M306,'ESO dumped WayshrineInfo'!$K$3:$L$9996,2,FALSE),"")
),"")</f>
        <v>980</v>
      </c>
      <c r="AG306" t="str">
        <f>IF(AND(AF306&lt;&gt;"",ISNUMBER(AF306),NOT(ISNA(AF306))),VLOOKUP(AF306,'ESO zone constants'!$A$5:$D$10001,4,FALSE),"")</f>
        <v>Clockwork City</v>
      </c>
      <c r="AH306" s="42"/>
      <c r="AK306" s="3" t="str">
        <f>IF(AND(G306&lt;&gt;"LIBSETS_SETTYPE_BATTLEGROUND",G306&lt;&gt;"LIBSETS_SETTYPE_SPECIAL"),IF(AL306&lt;&gt;"",VLOOKUP(AL306,'ESO zone constants'!$D$5:$H$4955,5,FALSE),""),"")</f>
        <v/>
      </c>
      <c r="AP306" s="3" t="str">
        <f>IF(AND(G306&lt;&gt;"LIBSETS_SETTYPE_BATTLEGROUND",G306&lt;&gt;"LIBSETS_SETTYPE_SPECIAL"),IF(AQ306&lt;&gt;"",VLOOKUP(AQ306,'ESO zone constants'!$D$5:$H$4955,5,FALSE),""),"")</f>
        <v/>
      </c>
      <c r="AU306" s="3" t="str">
        <f>IF(AND(G306&lt;&gt;"LIBSETS_SETTYPE_BATTLEGROUND",G306&lt;&gt;"LIBSETS_SETTYPE_SPECIAL"),IF(AV306&lt;&gt;"",VLOOKUP(AV306,'ESO zone constants'!$D$5:$H$4955,5,FALSE),""),"")</f>
        <v/>
      </c>
      <c r="AZ306" s="79" t="s">
        <v>2658</v>
      </c>
      <c r="BA306" s="79"/>
      <c r="BB306" s="79"/>
      <c r="BC306" s="79"/>
      <c r="BD306" s="21" t="str">
        <f t="shared" si="30"/>
        <v>[353] = {wayshrines={338,338,338,}, traitsNeeded=6, dlcId=DLC_CLOCKWORK_CITY</v>
      </c>
      <c r="BE306" s="21" t="str">
        <f t="shared" si="31"/>
        <v>, zoneIds={980,980,980}, veteran=false</v>
      </c>
      <c r="BF306" s="21" t="str">
        <f t="shared" si="29"/>
        <v>, setType=LIBSETS_SETTYPE_CRAFTED</v>
      </c>
      <c r="BG306" s="21" t="str">
        <f t="shared" si="32"/>
        <v>, dropMechanic={LIBSETS_DROP_MECHANIC_CRAFTED,LIBSETS_DROP_MECHANIC_CRAFTED}</v>
      </c>
      <c r="BH306" s="21" t="str">
        <f t="shared" si="33"/>
        <v>}, --Mechanical Acuity / Mechanikblick   [Clockwork City, Clockwork City, Clockwork City]</v>
      </c>
    </row>
    <row r="307" spans="1:60" x14ac:dyDescent="0.25">
      <c r="A307" s="12">
        <v>354</v>
      </c>
      <c r="B307" t="s">
        <v>1200</v>
      </c>
      <c r="C307" t="s">
        <v>1201</v>
      </c>
      <c r="D307" s="3">
        <f t="shared" si="28"/>
        <v>354</v>
      </c>
      <c r="E307" s="40"/>
      <c r="G307" s="8" t="s">
        <v>1478</v>
      </c>
      <c r="I307" t="s">
        <v>91</v>
      </c>
      <c r="J307" t="s">
        <v>91</v>
      </c>
      <c r="K307">
        <v>338</v>
      </c>
      <c r="L307">
        <v>338</v>
      </c>
      <c r="M307">
        <v>338</v>
      </c>
      <c r="O307" s="62" t="s">
        <v>78</v>
      </c>
      <c r="Q307" s="3">
        <f>IF(AND(P307&lt;&gt;"",ISNUMBER(P307),NOT(ISNA(P307))),P307,IF(R307&lt;&gt;"",VLOOKUP(R307,'ESO zone constants'!$D$5:$H$10003,5,FALSE),""))</f>
        <v>980</v>
      </c>
      <c r="R307" t="str">
        <f>IF(AND(O307&lt;&gt;"",NOT(ISERROR(O307))),O307,
IF(AND(P307&lt;&gt;"",ISNUMBER(P307),P307&gt;0,NOT(ISNA(P307))),VLOOKUP(P307,'ESO zone constants'!$A$5:$D$10001,4,FALSE),
IF(AND(K307&lt;&gt;"",K307&gt;0,NOT(ISERROR(K307))),VLOOKUP(K307,'ESO dumped WayshrineInfo'!$K$3:$N$9996,4,FALSE),"")))</f>
        <v>Clockwork City</v>
      </c>
      <c r="T307" s="19" t="str">
        <f>IF(AND(S307&lt;&gt;"",NOT(ISERROR(S307))),S307,IF(Q307&lt;&gt;"",IF(NOT(ISERROR(VLOOKUP(Q307,'ESO Dungeon constants'!$D$3:$H$9999,5,FALSE))),VLOOKUP(Q307,'ESO Dungeon constants'!$D$3:$I$9999,6,FALSE),VLOOKUP(Q307,'ESO zone constants'!$H$3:$K$9989,4,FALSE)),""))</f>
        <v>DLC_CLOCKWORK_CITY</v>
      </c>
      <c r="U307" s="3" t="str">
        <f>IF(T307&lt;&gt;"",VLOOKUP(T307,'LibSets constants'!$B$4:$C$1012,2,FALSE),"")</f>
        <v>Clockwork City</v>
      </c>
      <c r="V307" s="33" t="s">
        <v>1556</v>
      </c>
      <c r="Y307" s="62"/>
      <c r="Z307" s="3">
        <f>IF(AND(G307&lt;&gt;"LIBSETS_SETTYPE_BATTLEGROUND",G307&lt;&gt;"LIBSETS_SETTYPE_SPECIAL"),
IF(AND(Y307&lt;&gt;"",ISNUMBER(Y307),NOT(ISNA(Y307))),Y307,
   IF(AND(L307&lt;&gt;"",ISNUMBER(L307),L307&gt;0,NOT(ISNA(L307))),VLOOKUP(L307,'ESO dumped WayshrineInfo'!$K$3:$L$9996,2,FALSE),"")
),"")</f>
        <v>980</v>
      </c>
      <c r="AA307" t="str">
        <f>IF(AND(Z307&lt;&gt;"",ISNUMBER(Z307),NOT(ISNA(Z307))),VLOOKUP(Z307,'ESO zone constants'!$A$5:$D$10001,4,FALSE),"")</f>
        <v>Clockwork City</v>
      </c>
      <c r="AB307" s="33" t="s">
        <v>1557</v>
      </c>
      <c r="AC307" s="41"/>
      <c r="AD307" s="41"/>
      <c r="AE307" s="41"/>
      <c r="AF307" s="3">
        <f>IF(AND(G307&lt;&gt;"LIBSETS_SETTYPE_BATTLEGROUND",G307&lt;&gt;"LIBSETS_SETTYPE_SPECIAL"),
IF(AND(AE307&lt;&gt;"",ISNUMBER(AE307),NOT(ISNA(AE307))),AE307,
   IF(AND(M307&lt;&gt;"",ISNUMBER(M307),M307&gt;0,NOT(ISNA(M307))),VLOOKUP(M307,'ESO dumped WayshrineInfo'!$K$3:$L$9996,2,FALSE),"")
),"")</f>
        <v>980</v>
      </c>
      <c r="AG307" t="str">
        <f>IF(AND(AF307&lt;&gt;"",ISNUMBER(AF307),NOT(ISNA(AF307))),VLOOKUP(AF307,'ESO zone constants'!$A$5:$D$10001,4,FALSE),"")</f>
        <v>Clockwork City</v>
      </c>
      <c r="AH307" s="42" t="s">
        <v>1558</v>
      </c>
      <c r="AI307" s="41"/>
      <c r="AJ307" s="41"/>
      <c r="AK307" s="3">
        <f>IF(AND(G307&lt;&gt;"LIBSETS_SETTYPE_BATTLEGROUND",G307&lt;&gt;"LIBSETS_SETTYPE_SPECIAL"),IF(AL307&lt;&gt;"",VLOOKUP(AL307,'ESO zone constants'!$D$5:$H$4955,5,FALSE),""),"")</f>
        <v>980</v>
      </c>
      <c r="AL307" t="s">
        <v>78</v>
      </c>
      <c r="AM307" s="33" t="s">
        <v>1559</v>
      </c>
      <c r="AN307" s="41"/>
      <c r="AO307" s="41"/>
      <c r="AP307" s="3" t="str">
        <f>IF(AND(G307&lt;&gt;"LIBSETS_SETTYPE_BATTLEGROUND",G307&lt;&gt;"LIBSETS_SETTYPE_SPECIAL"),IF(AQ307&lt;&gt;"",VLOOKUP(AQ307,'ESO zone constants'!$D$5:$H$4955,5,FALSE),""),"")</f>
        <v/>
      </c>
      <c r="AS307" s="41"/>
      <c r="AT307" s="41"/>
      <c r="AU307" s="3" t="str">
        <f>IF(AND(G307&lt;&gt;"LIBSETS_SETTYPE_BATTLEGROUND",G307&lt;&gt;"LIBSETS_SETTYPE_SPECIAL"),IF(AV307&lt;&gt;"",VLOOKUP(AV307,'ESO zone constants'!$D$5:$H$4955,5,FALSE),""),"")</f>
        <v/>
      </c>
      <c r="AX307" s="41"/>
      <c r="AY307" s="41"/>
      <c r="AZ307" s="79" t="s">
        <v>2658</v>
      </c>
      <c r="BA307" s="79"/>
      <c r="BB307" s="79"/>
      <c r="BC307" s="79"/>
      <c r="BD307" s="21" t="str">
        <f t="shared" si="30"/>
        <v>[354] = {wayshrines={338,338,338,}, dlcId=DLC_CLOCKWORK_CITY</v>
      </c>
      <c r="BE307" s="21" t="str">
        <f t="shared" si="31"/>
        <v>, zoneIds={980,980,980,980}, veteran=false</v>
      </c>
      <c r="BF307" s="21" t="str">
        <f t="shared" si="29"/>
        <v>, setType=LIBSETS_SETTYPE_OVERLAND</v>
      </c>
      <c r="BG307" s="21" t="str">
        <f t="shared" si="32"/>
        <v>, dropMechanic={LIBSETS_DROP_MECHANIC_OVERLAND_BOSS_DELVE,LIBSETS_DROP_MECHANIC_OVERLAND_WORLDBOSS,LIBSETS_DROP_MECHANIC_OVERLAND_BOSS_PUBLIC_DUNGEON,LIBSETS_DROP_MECHANIC_OVERLAND_CHEST}</v>
      </c>
      <c r="BH307" s="21" t="str">
        <f t="shared" si="33"/>
        <v>}, --Mad Tinkerer / Wahntüftler   [Clockwork City, Clockwork City, Clockwork City, Clockwork City]</v>
      </c>
    </row>
    <row r="308" spans="1:60" x14ac:dyDescent="0.25">
      <c r="A308" s="12">
        <v>355</v>
      </c>
      <c r="B308" t="s">
        <v>1202</v>
      </c>
      <c r="C308" t="s">
        <v>1203</v>
      </c>
      <c r="D308" s="3">
        <f t="shared" si="28"/>
        <v>355</v>
      </c>
      <c r="E308" s="40"/>
      <c r="G308" s="8" t="s">
        <v>1478</v>
      </c>
      <c r="I308" t="s">
        <v>91</v>
      </c>
      <c r="J308" t="s">
        <v>91</v>
      </c>
      <c r="K308">
        <v>338</v>
      </c>
      <c r="L308">
        <v>338</v>
      </c>
      <c r="M308">
        <v>338</v>
      </c>
      <c r="O308" s="62" t="s">
        <v>78</v>
      </c>
      <c r="Q308" s="3">
        <f>IF(AND(P308&lt;&gt;"",ISNUMBER(P308),NOT(ISNA(P308))),P308,IF(R308&lt;&gt;"",VLOOKUP(R308,'ESO zone constants'!$D$5:$H$10003,5,FALSE),""))</f>
        <v>980</v>
      </c>
      <c r="R308" t="str">
        <f>IF(AND(O308&lt;&gt;"",NOT(ISERROR(O308))),O308,
IF(AND(P308&lt;&gt;"",ISNUMBER(P308),P308&gt;0,NOT(ISNA(P308))),VLOOKUP(P308,'ESO zone constants'!$A$5:$D$10001,4,FALSE),
IF(AND(K308&lt;&gt;"",K308&gt;0,NOT(ISERROR(K308))),VLOOKUP(K308,'ESO dumped WayshrineInfo'!$K$3:$N$9996,4,FALSE),"")))</f>
        <v>Clockwork City</v>
      </c>
      <c r="T308" s="19" t="str">
        <f>IF(AND(S308&lt;&gt;"",NOT(ISERROR(S308))),S308,IF(Q308&lt;&gt;"",IF(NOT(ISERROR(VLOOKUP(Q308,'ESO Dungeon constants'!$D$3:$H$9999,5,FALSE))),VLOOKUP(Q308,'ESO Dungeon constants'!$D$3:$I$9999,6,FALSE),VLOOKUP(Q308,'ESO zone constants'!$H$3:$K$9989,4,FALSE)),""))</f>
        <v>DLC_CLOCKWORK_CITY</v>
      </c>
      <c r="U308" s="3" t="str">
        <f>IF(T308&lt;&gt;"",VLOOKUP(T308,'LibSets constants'!$B$4:$C$1012,2,FALSE),"")</f>
        <v>Clockwork City</v>
      </c>
      <c r="V308" s="33" t="s">
        <v>1556</v>
      </c>
      <c r="Y308" s="62"/>
      <c r="Z308" s="3">
        <f>IF(AND(G308&lt;&gt;"LIBSETS_SETTYPE_BATTLEGROUND",G308&lt;&gt;"LIBSETS_SETTYPE_SPECIAL"),
IF(AND(Y308&lt;&gt;"",ISNUMBER(Y308),NOT(ISNA(Y308))),Y308,
   IF(AND(L308&lt;&gt;"",ISNUMBER(L308),L308&gt;0,NOT(ISNA(L308))),VLOOKUP(L308,'ESO dumped WayshrineInfo'!$K$3:$L$9996,2,FALSE),"")
),"")</f>
        <v>980</v>
      </c>
      <c r="AA308" t="str">
        <f>IF(AND(Z308&lt;&gt;"",ISNUMBER(Z308),NOT(ISNA(Z308))),VLOOKUP(Z308,'ESO zone constants'!$A$5:$D$10001,4,FALSE),"")</f>
        <v>Clockwork City</v>
      </c>
      <c r="AB308" s="33" t="s">
        <v>1557</v>
      </c>
      <c r="AC308" s="41"/>
      <c r="AD308" s="41"/>
      <c r="AE308" s="41"/>
      <c r="AF308" s="3">
        <f>IF(AND(G308&lt;&gt;"LIBSETS_SETTYPE_BATTLEGROUND",G308&lt;&gt;"LIBSETS_SETTYPE_SPECIAL"),
IF(AND(AE308&lt;&gt;"",ISNUMBER(AE308),NOT(ISNA(AE308))),AE308,
   IF(AND(M308&lt;&gt;"",ISNUMBER(M308),M308&gt;0,NOT(ISNA(M308))),VLOOKUP(M308,'ESO dumped WayshrineInfo'!$K$3:$L$9996,2,FALSE),"")
),"")</f>
        <v>980</v>
      </c>
      <c r="AG308" t="str">
        <f>IF(AND(AF308&lt;&gt;"",ISNUMBER(AF308),NOT(ISNA(AF308))),VLOOKUP(AF308,'ESO zone constants'!$A$5:$D$10001,4,FALSE),"")</f>
        <v>Clockwork City</v>
      </c>
      <c r="AH308" s="42" t="s">
        <v>1558</v>
      </c>
      <c r="AI308" s="41"/>
      <c r="AJ308" s="41"/>
      <c r="AK308" s="3">
        <f>IF(AND(G308&lt;&gt;"LIBSETS_SETTYPE_BATTLEGROUND",G308&lt;&gt;"LIBSETS_SETTYPE_SPECIAL"),IF(AL308&lt;&gt;"",VLOOKUP(AL308,'ESO zone constants'!$D$5:$H$4955,5,FALSE),""),"")</f>
        <v>980</v>
      </c>
      <c r="AL308" t="s">
        <v>78</v>
      </c>
      <c r="AM308" s="33" t="s">
        <v>1559</v>
      </c>
      <c r="AN308" s="41"/>
      <c r="AO308" s="41"/>
      <c r="AP308" s="3" t="str">
        <f>IF(AND(G308&lt;&gt;"LIBSETS_SETTYPE_BATTLEGROUND",G308&lt;&gt;"LIBSETS_SETTYPE_SPECIAL"),IF(AQ308&lt;&gt;"",VLOOKUP(AQ308,'ESO zone constants'!$D$5:$H$4955,5,FALSE),""),"")</f>
        <v/>
      </c>
      <c r="AS308" s="41"/>
      <c r="AT308" s="41"/>
      <c r="AU308" s="3" t="str">
        <f>IF(AND(G308&lt;&gt;"LIBSETS_SETTYPE_BATTLEGROUND",G308&lt;&gt;"LIBSETS_SETTYPE_SPECIAL"),IF(AV308&lt;&gt;"",VLOOKUP(AV308,'ESO zone constants'!$D$5:$H$4955,5,FALSE),""),"")</f>
        <v/>
      </c>
      <c r="AX308" s="41"/>
      <c r="AY308" s="41"/>
      <c r="AZ308" s="79" t="s">
        <v>2658</v>
      </c>
      <c r="BA308" s="79"/>
      <c r="BB308" s="79"/>
      <c r="BC308" s="79"/>
      <c r="BD308" s="21" t="str">
        <f t="shared" si="30"/>
        <v>[355] = {wayshrines={338,338,338,}, dlcId=DLC_CLOCKWORK_CITY</v>
      </c>
      <c r="BE308" s="21" t="str">
        <f t="shared" si="31"/>
        <v>, zoneIds={980,980,980,980}, veteran=false</v>
      </c>
      <c r="BF308" s="21" t="str">
        <f t="shared" si="29"/>
        <v>, setType=LIBSETS_SETTYPE_OVERLAND</v>
      </c>
      <c r="BG308" s="21" t="str">
        <f t="shared" si="32"/>
        <v>, dropMechanic={LIBSETS_DROP_MECHANIC_OVERLAND_BOSS_DELVE,LIBSETS_DROP_MECHANIC_OVERLAND_WORLDBOSS,LIBSETS_DROP_MECHANIC_OVERLAND_BOSS_PUBLIC_DUNGEON,LIBSETS_DROP_MECHANIC_OVERLAND_CHEST}</v>
      </c>
      <c r="BH308" s="21" t="str">
        <f t="shared" si="33"/>
        <v>}, --Unfathomable Darkness / Unermessliche Dunkelheit   [Clockwork City, Clockwork City, Clockwork City, Clockwork City]</v>
      </c>
    </row>
    <row r="309" spans="1:60" x14ac:dyDescent="0.25">
      <c r="A309" s="12">
        <v>356</v>
      </c>
      <c r="B309" t="s">
        <v>1204</v>
      </c>
      <c r="C309" t="s">
        <v>1205</v>
      </c>
      <c r="D309" s="3">
        <f t="shared" si="28"/>
        <v>356</v>
      </c>
      <c r="E309" s="40"/>
      <c r="G309" s="8" t="s">
        <v>1478</v>
      </c>
      <c r="I309" t="s">
        <v>91</v>
      </c>
      <c r="J309" t="s">
        <v>91</v>
      </c>
      <c r="K309">
        <v>338</v>
      </c>
      <c r="L309">
        <v>338</v>
      </c>
      <c r="M309">
        <v>338</v>
      </c>
      <c r="O309" s="62" t="s">
        <v>78</v>
      </c>
      <c r="Q309" s="3">
        <f>IF(AND(P309&lt;&gt;"",ISNUMBER(P309),NOT(ISNA(P309))),P309,IF(R309&lt;&gt;"",VLOOKUP(R309,'ESO zone constants'!$D$5:$H$10003,5,FALSE),""))</f>
        <v>980</v>
      </c>
      <c r="R309" t="str">
        <f>IF(AND(O309&lt;&gt;"",NOT(ISERROR(O309))),O309,
IF(AND(P309&lt;&gt;"",ISNUMBER(P309),P309&gt;0,NOT(ISNA(P309))),VLOOKUP(P309,'ESO zone constants'!$A$5:$D$10001,4,FALSE),
IF(AND(K309&lt;&gt;"",K309&gt;0,NOT(ISERROR(K309))),VLOOKUP(K309,'ESO dumped WayshrineInfo'!$K$3:$N$9996,4,FALSE),"")))</f>
        <v>Clockwork City</v>
      </c>
      <c r="T309" s="19" t="str">
        <f>IF(AND(S309&lt;&gt;"",NOT(ISERROR(S309))),S309,IF(Q309&lt;&gt;"",IF(NOT(ISERROR(VLOOKUP(Q309,'ESO Dungeon constants'!$D$3:$H$9999,5,FALSE))),VLOOKUP(Q309,'ESO Dungeon constants'!$D$3:$I$9999,6,FALSE),VLOOKUP(Q309,'ESO zone constants'!$H$3:$K$9989,4,FALSE)),""))</f>
        <v>DLC_CLOCKWORK_CITY</v>
      </c>
      <c r="U309" s="3" t="str">
        <f>IF(T309&lt;&gt;"",VLOOKUP(T309,'LibSets constants'!$B$4:$C$1012,2,FALSE),"")</f>
        <v>Clockwork City</v>
      </c>
      <c r="V309" s="33" t="s">
        <v>1556</v>
      </c>
      <c r="Y309" s="62"/>
      <c r="Z309" s="3">
        <f>IF(AND(G309&lt;&gt;"LIBSETS_SETTYPE_BATTLEGROUND",G309&lt;&gt;"LIBSETS_SETTYPE_SPECIAL"),
IF(AND(Y309&lt;&gt;"",ISNUMBER(Y309),NOT(ISNA(Y309))),Y309,
   IF(AND(L309&lt;&gt;"",ISNUMBER(L309),L309&gt;0,NOT(ISNA(L309))),VLOOKUP(L309,'ESO dumped WayshrineInfo'!$K$3:$L$9996,2,FALSE),"")
),"")</f>
        <v>980</v>
      </c>
      <c r="AA309" t="str">
        <f>IF(AND(Z309&lt;&gt;"",ISNUMBER(Z309),NOT(ISNA(Z309))),VLOOKUP(Z309,'ESO zone constants'!$A$5:$D$10001,4,FALSE),"")</f>
        <v>Clockwork City</v>
      </c>
      <c r="AB309" s="33" t="s">
        <v>1557</v>
      </c>
      <c r="AC309" s="41"/>
      <c r="AD309" s="41"/>
      <c r="AE309" s="41"/>
      <c r="AF309" s="3">
        <f>IF(AND(G309&lt;&gt;"LIBSETS_SETTYPE_BATTLEGROUND",G309&lt;&gt;"LIBSETS_SETTYPE_SPECIAL"),
IF(AND(AE309&lt;&gt;"",ISNUMBER(AE309),NOT(ISNA(AE309))),AE309,
   IF(AND(M309&lt;&gt;"",ISNUMBER(M309),M309&gt;0,NOT(ISNA(M309))),VLOOKUP(M309,'ESO dumped WayshrineInfo'!$K$3:$L$9996,2,FALSE),"")
),"")</f>
        <v>980</v>
      </c>
      <c r="AG309" t="str">
        <f>IF(AND(AF309&lt;&gt;"",ISNUMBER(AF309),NOT(ISNA(AF309))),VLOOKUP(AF309,'ESO zone constants'!$A$5:$D$10001,4,FALSE),"")</f>
        <v>Clockwork City</v>
      </c>
      <c r="AH309" s="42" t="s">
        <v>1558</v>
      </c>
      <c r="AI309" s="41"/>
      <c r="AJ309" s="41"/>
      <c r="AK309" s="3">
        <f>IF(AND(G309&lt;&gt;"LIBSETS_SETTYPE_BATTLEGROUND",G309&lt;&gt;"LIBSETS_SETTYPE_SPECIAL"),IF(AL309&lt;&gt;"",VLOOKUP(AL309,'ESO zone constants'!$D$5:$H$4955,5,FALSE),""),"")</f>
        <v>980</v>
      </c>
      <c r="AL309" t="s">
        <v>78</v>
      </c>
      <c r="AM309" s="33" t="s">
        <v>1559</v>
      </c>
      <c r="AN309" s="41"/>
      <c r="AO309" s="41"/>
      <c r="AP309" s="3" t="str">
        <f>IF(AND(G309&lt;&gt;"LIBSETS_SETTYPE_BATTLEGROUND",G309&lt;&gt;"LIBSETS_SETTYPE_SPECIAL"),IF(AQ309&lt;&gt;"",VLOOKUP(AQ309,'ESO zone constants'!$D$5:$H$4955,5,FALSE),""),"")</f>
        <v/>
      </c>
      <c r="AS309" s="41"/>
      <c r="AT309" s="41"/>
      <c r="AU309" s="3" t="str">
        <f>IF(AND(G309&lt;&gt;"LIBSETS_SETTYPE_BATTLEGROUND",G309&lt;&gt;"LIBSETS_SETTYPE_SPECIAL"),IF(AV309&lt;&gt;"",VLOOKUP(AV309,'ESO zone constants'!$D$5:$H$4955,5,FALSE),""),"")</f>
        <v/>
      </c>
      <c r="AX309" s="41"/>
      <c r="AY309" s="41"/>
      <c r="AZ309" s="79" t="s">
        <v>2658</v>
      </c>
      <c r="BA309" s="79"/>
      <c r="BB309" s="79"/>
      <c r="BC309" s="79"/>
      <c r="BD309" s="21" t="str">
        <f t="shared" si="30"/>
        <v>[356] = {wayshrines={338,338,338,}, dlcId=DLC_CLOCKWORK_CITY</v>
      </c>
      <c r="BE309" s="21" t="str">
        <f t="shared" si="31"/>
        <v>, zoneIds={980,980,980,980}, veteran=false</v>
      </c>
      <c r="BF309" s="21" t="str">
        <f t="shared" si="29"/>
        <v>, setType=LIBSETS_SETTYPE_OVERLAND</v>
      </c>
      <c r="BG309" s="21" t="str">
        <f t="shared" si="32"/>
        <v>, dropMechanic={LIBSETS_DROP_MECHANIC_OVERLAND_BOSS_DELVE,LIBSETS_DROP_MECHANIC_OVERLAND_WORLDBOSS,LIBSETS_DROP_MECHANIC_OVERLAND_BOSS_PUBLIC_DUNGEON,LIBSETS_DROP_MECHANIC_OVERLAND_CHEST}</v>
      </c>
      <c r="BH309" s="21" t="str">
        <f t="shared" si="33"/>
        <v>}, --Livewire / Stromschlag   [Clockwork City, Clockwork City, Clockwork City, Clockwork City]</v>
      </c>
    </row>
    <row r="310" spans="1:60" x14ac:dyDescent="0.25">
      <c r="A310" s="12">
        <v>357</v>
      </c>
      <c r="B310" t="s">
        <v>1206</v>
      </c>
      <c r="C310" t="s">
        <v>1207</v>
      </c>
      <c r="D310" s="3">
        <f t="shared" si="28"/>
        <v>357</v>
      </c>
      <c r="G310" s="8" t="s">
        <v>1479</v>
      </c>
      <c r="I310" t="s">
        <v>92</v>
      </c>
      <c r="J310" t="s">
        <v>91</v>
      </c>
      <c r="K310">
        <v>346</v>
      </c>
      <c r="L310">
        <v>346</v>
      </c>
      <c r="M310">
        <v>346</v>
      </c>
      <c r="O310" s="62" t="s">
        <v>660</v>
      </c>
      <c r="Q310" s="3">
        <f>IF(AND(P310&lt;&gt;"",ISNUMBER(P310),NOT(ISNA(P310))),P310,IF(R310&lt;&gt;"",VLOOKUP(R310,'ESO zone constants'!$D$5:$H$10003,5,FALSE),""))</f>
        <v>1000</v>
      </c>
      <c r="R310" t="str">
        <f>IF(AND(O310&lt;&gt;"",NOT(ISERROR(O310))),O310,
IF(AND(P310&lt;&gt;"",ISNUMBER(P310),P310&gt;0,NOT(ISNA(P310))),VLOOKUP(P310,'ESO zone constants'!$A$5:$D$10001,4,FALSE),
IF(AND(K310&lt;&gt;"",K310&gt;0,NOT(ISERROR(K310))),VLOOKUP(K310,'ESO dumped WayshrineInfo'!$K$3:$N$9996,4,FALSE),"")))</f>
        <v>Asylum Sanctorium</v>
      </c>
      <c r="T310" s="19" t="str">
        <f>IF(AND(S310&lt;&gt;"",NOT(ISERROR(S310))),S310,IF(Q310&lt;&gt;"",IF(NOT(ISERROR(VLOOKUP(Q310,'ESO Dungeon constants'!$D$3:$H$9999,5,FALSE))),VLOOKUP(Q310,'ESO Dungeon constants'!$D$3:$I$9999,6,FALSE),VLOOKUP(Q310,'ESO zone constants'!$H$3:$K$9989,4,FALSE)),""))</f>
        <v>DLC_CLOCKWORK_CITY</v>
      </c>
      <c r="U310" s="3" t="str">
        <f>IF(T310&lt;&gt;"",VLOOKUP(T310,'LibSets constants'!$B$4:$C$1012,2,FALSE),"")</f>
        <v>Clockwork City</v>
      </c>
      <c r="V310" s="33" t="s">
        <v>3313</v>
      </c>
      <c r="Y310" s="62"/>
      <c r="Z310" s="3">
        <f>IF(AND(G310&lt;&gt;"LIBSETS_SETTYPE_BATTLEGROUND",G310&lt;&gt;"LIBSETS_SETTYPE_SPECIAL"),
IF(AND(Y310&lt;&gt;"",ISNUMBER(Y310),NOT(ISNA(Y310))),Y310,
   IF(AND(L310&lt;&gt;"",ISNUMBER(L310),L310&gt;0,NOT(ISNA(L310))),VLOOKUP(L310,'ESO dumped WayshrineInfo'!$K$3:$L$9996,2,FALSE),"")
),"")</f>
        <v>980</v>
      </c>
      <c r="AA310" t="str">
        <f>IF(AND(Z310&lt;&gt;"",ISNUMBER(Z310),NOT(ISNA(Z310))),VLOOKUP(Z310,'ESO zone constants'!$A$5:$D$10001,4,FALSE),"")</f>
        <v>Clockwork City</v>
      </c>
      <c r="AB310" s="33" t="s">
        <v>3313</v>
      </c>
      <c r="AC310" s="41" t="str">
        <f>IF(AB310&lt;&gt;"",IF(AB310&lt;&gt;"LIBSETS_DROP_MECHANIC_MONSTER_NAME",VLOOKUP(AB310,'LibSets constants'!$I$4:$L$1012,3,FALSE),""),"")</f>
        <v>Bosses in trial dungeons</v>
      </c>
      <c r="AD310" s="41" t="str">
        <f>IF(AB310&lt;&gt;"",IF(AB310&lt;&gt;"LIBSETS_DROP_MECHANIC_MONSTER_NAME",VLOOKUP(AB310,'LibSets constants'!$I$4:$L$1012,4,FALSE),""),"")</f>
        <v>Bosse in Prüfungen</v>
      </c>
      <c r="AE310" s="38"/>
      <c r="AF310" s="3">
        <f>IF(AND(G310&lt;&gt;"LIBSETS_SETTYPE_BATTLEGROUND",G310&lt;&gt;"LIBSETS_SETTYPE_SPECIAL"),
IF(AND(AE310&lt;&gt;"",ISNUMBER(AE310),NOT(ISNA(AE310))),AE310,
   IF(AND(M310&lt;&gt;"",ISNUMBER(M310),M310&gt;0,NOT(ISNA(M310))),VLOOKUP(M310,'ESO dumped WayshrineInfo'!$K$3:$L$9996,2,FALSE),"")
),"")</f>
        <v>980</v>
      </c>
      <c r="AG310" t="str">
        <f>IF(AND(AF310&lt;&gt;"",ISNUMBER(AF310),NOT(ISNA(AF310))),VLOOKUP(AF310,'ESO zone constants'!$A$5:$D$10001,4,FALSE),"")</f>
        <v>Clockwork City</v>
      </c>
      <c r="AH310" s="42"/>
      <c r="AI310" s="38"/>
      <c r="AJ310" s="38"/>
      <c r="AK310" s="3" t="str">
        <f>IF(AND(G310&lt;&gt;"LIBSETS_SETTYPE_BATTLEGROUND",G310&lt;&gt;"LIBSETS_SETTYPE_SPECIAL"),IF(AL310&lt;&gt;"",VLOOKUP(AL310,'ESO zone constants'!$D$5:$H$4955,5,FALSE),""),"")</f>
        <v/>
      </c>
      <c r="AN310" s="38"/>
      <c r="AO310" s="38"/>
      <c r="AP310" s="3" t="str">
        <f>IF(AND(G310&lt;&gt;"LIBSETS_SETTYPE_BATTLEGROUND",G310&lt;&gt;"LIBSETS_SETTYPE_SPECIAL"),IF(AQ310&lt;&gt;"",VLOOKUP(AQ310,'ESO zone constants'!$D$5:$H$4955,5,FALSE),""),"")</f>
        <v/>
      </c>
      <c r="AS310" s="38"/>
      <c r="AT310" s="38"/>
      <c r="AU310" s="3" t="str">
        <f>IF(AND(G310&lt;&gt;"LIBSETS_SETTYPE_BATTLEGROUND",G310&lt;&gt;"LIBSETS_SETTYPE_SPECIAL"),IF(AV310&lt;&gt;"",VLOOKUP(AV310,'ESO zone constants'!$D$5:$H$4955,5,FALSE),""),"")</f>
        <v/>
      </c>
      <c r="AX310" s="38"/>
      <c r="AY310" s="38"/>
      <c r="AZ310" s="79" t="s">
        <v>2658</v>
      </c>
      <c r="BA310" s="79"/>
      <c r="BB310" s="79"/>
      <c r="BC310" s="79"/>
      <c r="BD310" s="21" t="str">
        <f t="shared" si="30"/>
        <v>[357] = {wayshrines={346,346,346,}, dlcId=DLC_CLOCKWORK_CITY</v>
      </c>
      <c r="BE310" s="21" t="str">
        <f t="shared" si="31"/>
        <v>, zoneIds={1000,980,980}, veteran=true</v>
      </c>
      <c r="BF310" s="21" t="str">
        <f t="shared" si="29"/>
        <v>, setType=LIBSETS_SETTYPE_TRIAL</v>
      </c>
      <c r="BG310" s="21" t="str">
        <f t="shared" si="32"/>
        <v>, dropMechanic={LIBSETS_DROP_MECHANIC_TRIAL_BOSS,LIBSETS_DROP_MECHANIC_TRIAL_BOSS}, dropMechanicDropLocationNames={['en']={'','Bosses in trial dungeons','','','','',},['de']={'','Bosse in Prüfungen','','','','',},}</v>
      </c>
      <c r="BH310" s="21" t="str">
        <f t="shared" si="33"/>
        <v>}, --Disciplined Slash (Perfected) / Disziplinierter Schnitt (vollendet)   [Asylum Sanctorium, Clockwork City, Clockwork City]</v>
      </c>
    </row>
    <row r="311" spans="1:60" x14ac:dyDescent="0.25">
      <c r="A311" s="12">
        <v>358</v>
      </c>
      <c r="B311" t="s">
        <v>1208</v>
      </c>
      <c r="C311" t="s">
        <v>1209</v>
      </c>
      <c r="D311" s="3">
        <f t="shared" si="28"/>
        <v>358</v>
      </c>
      <c r="G311" s="8" t="s">
        <v>1479</v>
      </c>
      <c r="I311" t="s">
        <v>92</v>
      </c>
      <c r="J311" t="s">
        <v>91</v>
      </c>
      <c r="K311">
        <v>346</v>
      </c>
      <c r="L311">
        <v>346</v>
      </c>
      <c r="M311">
        <v>346</v>
      </c>
      <c r="O311" s="62" t="s">
        <v>660</v>
      </c>
      <c r="Q311" s="3">
        <f>IF(AND(P311&lt;&gt;"",ISNUMBER(P311),NOT(ISNA(P311))),P311,IF(R311&lt;&gt;"",VLOOKUP(R311,'ESO zone constants'!$D$5:$H$10003,5,FALSE),""))</f>
        <v>1000</v>
      </c>
      <c r="R311" t="str">
        <f>IF(AND(O311&lt;&gt;"",NOT(ISERROR(O311))),O311,
IF(AND(P311&lt;&gt;"",ISNUMBER(P311),P311&gt;0,NOT(ISNA(P311))),VLOOKUP(P311,'ESO zone constants'!$A$5:$D$10001,4,FALSE),
IF(AND(K311&lt;&gt;"",K311&gt;0,NOT(ISERROR(K311))),VLOOKUP(K311,'ESO dumped WayshrineInfo'!$K$3:$N$9996,4,FALSE),"")))</f>
        <v>Asylum Sanctorium</v>
      </c>
      <c r="T311" s="19" t="str">
        <f>IF(AND(S311&lt;&gt;"",NOT(ISERROR(S311))),S311,IF(Q311&lt;&gt;"",IF(NOT(ISERROR(VLOOKUP(Q311,'ESO Dungeon constants'!$D$3:$H$9999,5,FALSE))),VLOOKUP(Q311,'ESO Dungeon constants'!$D$3:$I$9999,6,FALSE),VLOOKUP(Q311,'ESO zone constants'!$H$3:$K$9989,4,FALSE)),""))</f>
        <v>DLC_CLOCKWORK_CITY</v>
      </c>
      <c r="U311" s="3" t="str">
        <f>IF(T311&lt;&gt;"",VLOOKUP(T311,'LibSets constants'!$B$4:$C$1012,2,FALSE),"")</f>
        <v>Clockwork City</v>
      </c>
      <c r="V311" s="33" t="s">
        <v>3313</v>
      </c>
      <c r="Y311" s="62"/>
      <c r="Z311" s="3">
        <f>IF(AND(G311&lt;&gt;"LIBSETS_SETTYPE_BATTLEGROUND",G311&lt;&gt;"LIBSETS_SETTYPE_SPECIAL"),
IF(AND(Y311&lt;&gt;"",ISNUMBER(Y311),NOT(ISNA(Y311))),Y311,
   IF(AND(L311&lt;&gt;"",ISNUMBER(L311),L311&gt;0,NOT(ISNA(L311))),VLOOKUP(L311,'ESO dumped WayshrineInfo'!$K$3:$L$9996,2,FALSE),"")
),"")</f>
        <v>980</v>
      </c>
      <c r="AA311" t="str">
        <f>IF(AND(Z311&lt;&gt;"",ISNUMBER(Z311),NOT(ISNA(Z311))),VLOOKUP(Z311,'ESO zone constants'!$A$5:$D$10001,4,FALSE),"")</f>
        <v>Clockwork City</v>
      </c>
      <c r="AB311" s="33" t="s">
        <v>3313</v>
      </c>
      <c r="AC311" s="41" t="str">
        <f>IF(AB311&lt;&gt;"",IF(AB311&lt;&gt;"LIBSETS_DROP_MECHANIC_MONSTER_NAME",VLOOKUP(AB311,'LibSets constants'!$I$4:$L$1012,3,FALSE),""),"")</f>
        <v>Bosses in trial dungeons</v>
      </c>
      <c r="AD311" s="41" t="str">
        <f>IF(AB311&lt;&gt;"",IF(AB311&lt;&gt;"LIBSETS_DROP_MECHANIC_MONSTER_NAME",VLOOKUP(AB311,'LibSets constants'!$I$4:$L$1012,4,FALSE),""),"")</f>
        <v>Bosse in Prüfungen</v>
      </c>
      <c r="AE311" s="38"/>
      <c r="AF311" s="3">
        <f>IF(AND(G311&lt;&gt;"LIBSETS_SETTYPE_BATTLEGROUND",G311&lt;&gt;"LIBSETS_SETTYPE_SPECIAL"),
IF(AND(AE311&lt;&gt;"",ISNUMBER(AE311),NOT(ISNA(AE311))),AE311,
   IF(AND(M311&lt;&gt;"",ISNUMBER(M311),M311&gt;0,NOT(ISNA(M311))),VLOOKUP(M311,'ESO dumped WayshrineInfo'!$K$3:$L$9996,2,FALSE),"")
),"")</f>
        <v>980</v>
      </c>
      <c r="AG311" t="str">
        <f>IF(AND(AF311&lt;&gt;"",ISNUMBER(AF311),NOT(ISNA(AF311))),VLOOKUP(AF311,'ESO zone constants'!$A$5:$D$10001,4,FALSE),"")</f>
        <v>Clockwork City</v>
      </c>
      <c r="AH311" s="42"/>
      <c r="AI311" s="38"/>
      <c r="AJ311" s="38"/>
      <c r="AK311" s="3" t="str">
        <f>IF(AND(G311&lt;&gt;"LIBSETS_SETTYPE_BATTLEGROUND",G311&lt;&gt;"LIBSETS_SETTYPE_SPECIAL"),IF(AL311&lt;&gt;"",VLOOKUP(AL311,'ESO zone constants'!$D$5:$H$4955,5,FALSE),""),"")</f>
        <v/>
      </c>
      <c r="AN311" s="38"/>
      <c r="AO311" s="38"/>
      <c r="AP311" s="3" t="str">
        <f>IF(AND(G311&lt;&gt;"LIBSETS_SETTYPE_BATTLEGROUND",G311&lt;&gt;"LIBSETS_SETTYPE_SPECIAL"),IF(AQ311&lt;&gt;"",VLOOKUP(AQ311,'ESO zone constants'!$D$5:$H$4955,5,FALSE),""),"")</f>
        <v/>
      </c>
      <c r="AS311" s="38"/>
      <c r="AT311" s="38"/>
      <c r="AU311" s="3" t="str">
        <f>IF(AND(G311&lt;&gt;"LIBSETS_SETTYPE_BATTLEGROUND",G311&lt;&gt;"LIBSETS_SETTYPE_SPECIAL"),IF(AV311&lt;&gt;"",VLOOKUP(AV311,'ESO zone constants'!$D$5:$H$4955,5,FALSE),""),"")</f>
        <v/>
      </c>
      <c r="AX311" s="38"/>
      <c r="AY311" s="38"/>
      <c r="AZ311" s="79" t="s">
        <v>2658</v>
      </c>
      <c r="BA311" s="79"/>
      <c r="BB311" s="79"/>
      <c r="BC311" s="79"/>
      <c r="BD311" s="21" t="str">
        <f t="shared" si="30"/>
        <v>[358] = {wayshrines={346,346,346,}, dlcId=DLC_CLOCKWORK_CITY</v>
      </c>
      <c r="BE311" s="21" t="str">
        <f t="shared" si="31"/>
        <v>, zoneIds={1000,980,980}, veteran=true</v>
      </c>
      <c r="BF311" s="21" t="str">
        <f t="shared" si="29"/>
        <v>, setType=LIBSETS_SETTYPE_TRIAL</v>
      </c>
      <c r="BG311" s="21" t="str">
        <f t="shared" si="32"/>
        <v>, dropMechanic={LIBSETS_DROP_MECHANIC_TRIAL_BOSS,LIBSETS_DROP_MECHANIC_TRIAL_BOSS}, dropMechanicDropLocationNames={['en']={'','Bosses in trial dungeons','','','','',},['de']={'','Bosse in Prüfungen','','','','',},}</v>
      </c>
      <c r="BH311" s="21" t="str">
        <f t="shared" si="33"/>
        <v>}, --Defensive Position (Perfected) / Defensive Position (vollendet)   [Asylum Sanctorium, Clockwork City, Clockwork City]</v>
      </c>
    </row>
    <row r="312" spans="1:60" x14ac:dyDescent="0.25">
      <c r="A312" s="12">
        <v>359</v>
      </c>
      <c r="B312" t="s">
        <v>1210</v>
      </c>
      <c r="C312" t="s">
        <v>1211</v>
      </c>
      <c r="D312" s="3">
        <f t="shared" si="28"/>
        <v>359</v>
      </c>
      <c r="E312" s="40"/>
      <c r="G312" s="8" t="s">
        <v>1479</v>
      </c>
      <c r="I312" t="s">
        <v>92</v>
      </c>
      <c r="J312" t="s">
        <v>91</v>
      </c>
      <c r="K312">
        <v>346</v>
      </c>
      <c r="L312">
        <v>346</v>
      </c>
      <c r="M312">
        <v>346</v>
      </c>
      <c r="O312" s="62" t="s">
        <v>660</v>
      </c>
      <c r="Q312" s="3">
        <f>IF(AND(P312&lt;&gt;"",ISNUMBER(P312),NOT(ISNA(P312))),P312,IF(R312&lt;&gt;"",VLOOKUP(R312,'ESO zone constants'!$D$5:$H$10003,5,FALSE),""))</f>
        <v>1000</v>
      </c>
      <c r="R312" t="str">
        <f>IF(AND(O312&lt;&gt;"",NOT(ISERROR(O312))),O312,
IF(AND(P312&lt;&gt;"",ISNUMBER(P312),P312&gt;0,NOT(ISNA(P312))),VLOOKUP(P312,'ESO zone constants'!$A$5:$D$10001,4,FALSE),
IF(AND(K312&lt;&gt;"",K312&gt;0,NOT(ISERROR(K312))),VLOOKUP(K312,'ESO dumped WayshrineInfo'!$K$3:$N$9996,4,FALSE),"")))</f>
        <v>Asylum Sanctorium</v>
      </c>
      <c r="T312" s="19" t="str">
        <f>IF(AND(S312&lt;&gt;"",NOT(ISERROR(S312))),S312,IF(Q312&lt;&gt;"",IF(NOT(ISERROR(VLOOKUP(Q312,'ESO Dungeon constants'!$D$3:$H$9999,5,FALSE))),VLOOKUP(Q312,'ESO Dungeon constants'!$D$3:$I$9999,6,FALSE),VLOOKUP(Q312,'ESO zone constants'!$H$3:$K$9989,4,FALSE)),""))</f>
        <v>DLC_CLOCKWORK_CITY</v>
      </c>
      <c r="U312" s="3" t="str">
        <f>IF(T312&lt;&gt;"",VLOOKUP(T312,'LibSets constants'!$B$4:$C$1012,2,FALSE),"")</f>
        <v>Clockwork City</v>
      </c>
      <c r="V312" s="33" t="s">
        <v>3313</v>
      </c>
      <c r="Y312" s="62"/>
      <c r="Z312" s="3">
        <f>IF(AND(G312&lt;&gt;"LIBSETS_SETTYPE_BATTLEGROUND",G312&lt;&gt;"LIBSETS_SETTYPE_SPECIAL"),
IF(AND(Y312&lt;&gt;"",ISNUMBER(Y312),NOT(ISNA(Y312))),Y312,
   IF(AND(L312&lt;&gt;"",ISNUMBER(L312),L312&gt;0,NOT(ISNA(L312))),VLOOKUP(L312,'ESO dumped WayshrineInfo'!$K$3:$L$9996,2,FALSE),"")
),"")</f>
        <v>980</v>
      </c>
      <c r="AA312" t="str">
        <f>IF(AND(Z312&lt;&gt;"",ISNUMBER(Z312),NOT(ISNA(Z312))),VLOOKUP(Z312,'ESO zone constants'!$A$5:$D$10001,4,FALSE),"")</f>
        <v>Clockwork City</v>
      </c>
      <c r="AB312" s="33" t="s">
        <v>3313</v>
      </c>
      <c r="AC312" s="41" t="str">
        <f>IF(AB312&lt;&gt;"",IF(AB312&lt;&gt;"LIBSETS_DROP_MECHANIC_MONSTER_NAME",VLOOKUP(AB312,'LibSets constants'!$I$4:$L$1012,3,FALSE),""),"")</f>
        <v>Bosses in trial dungeons</v>
      </c>
      <c r="AD312" s="41" t="str">
        <f>IF(AB312&lt;&gt;"",IF(AB312&lt;&gt;"LIBSETS_DROP_MECHANIC_MONSTER_NAME",VLOOKUP(AB312,'LibSets constants'!$I$4:$L$1012,4,FALSE),""),"")</f>
        <v>Bosse in Prüfungen</v>
      </c>
      <c r="AE312" s="38"/>
      <c r="AF312" s="3">
        <f>IF(AND(G312&lt;&gt;"LIBSETS_SETTYPE_BATTLEGROUND",G312&lt;&gt;"LIBSETS_SETTYPE_SPECIAL"),
IF(AND(AE312&lt;&gt;"",ISNUMBER(AE312),NOT(ISNA(AE312))),AE312,
   IF(AND(M312&lt;&gt;"",ISNUMBER(M312),M312&gt;0,NOT(ISNA(M312))),VLOOKUP(M312,'ESO dumped WayshrineInfo'!$K$3:$L$9996,2,FALSE),"")
),"")</f>
        <v>980</v>
      </c>
      <c r="AG312" t="str">
        <f>IF(AND(AF312&lt;&gt;"",ISNUMBER(AF312),NOT(ISNA(AF312))),VLOOKUP(AF312,'ESO zone constants'!$A$5:$D$10001,4,FALSE),"")</f>
        <v>Clockwork City</v>
      </c>
      <c r="AH312" s="42"/>
      <c r="AI312" s="38"/>
      <c r="AJ312" s="38"/>
      <c r="AK312" s="3" t="str">
        <f>IF(AND(G312&lt;&gt;"LIBSETS_SETTYPE_BATTLEGROUND",G312&lt;&gt;"LIBSETS_SETTYPE_SPECIAL"),IF(AL312&lt;&gt;"",VLOOKUP(AL312,'ESO zone constants'!$D$5:$H$4955,5,FALSE),""),"")</f>
        <v/>
      </c>
      <c r="AN312" s="38"/>
      <c r="AO312" s="38"/>
      <c r="AP312" s="3" t="str">
        <f>IF(AND(G312&lt;&gt;"LIBSETS_SETTYPE_BATTLEGROUND",G312&lt;&gt;"LIBSETS_SETTYPE_SPECIAL"),IF(AQ312&lt;&gt;"",VLOOKUP(AQ312,'ESO zone constants'!$D$5:$H$4955,5,FALSE),""),"")</f>
        <v/>
      </c>
      <c r="AS312" s="38"/>
      <c r="AT312" s="38"/>
      <c r="AU312" s="3" t="str">
        <f>IF(AND(G312&lt;&gt;"LIBSETS_SETTYPE_BATTLEGROUND",G312&lt;&gt;"LIBSETS_SETTYPE_SPECIAL"),IF(AV312&lt;&gt;"",VLOOKUP(AV312,'ESO zone constants'!$D$5:$H$4955,5,FALSE),""),"")</f>
        <v/>
      </c>
      <c r="AX312" s="38"/>
      <c r="AY312" s="38"/>
      <c r="AZ312" s="79" t="s">
        <v>2658</v>
      </c>
      <c r="BA312" s="79"/>
      <c r="BB312" s="79"/>
      <c r="BC312" s="79"/>
      <c r="BD312" s="21" t="str">
        <f t="shared" si="30"/>
        <v>[359] = {wayshrines={346,346,346,}, dlcId=DLC_CLOCKWORK_CITY</v>
      </c>
      <c r="BE312" s="21" t="str">
        <f t="shared" si="31"/>
        <v>, zoneIds={1000,980,980}, veteran=true</v>
      </c>
      <c r="BF312" s="21" t="str">
        <f t="shared" si="29"/>
        <v>, setType=LIBSETS_SETTYPE_TRIAL</v>
      </c>
      <c r="BG312" s="21" t="str">
        <f t="shared" si="32"/>
        <v>, dropMechanic={LIBSETS_DROP_MECHANIC_TRIAL_BOSS,LIBSETS_DROP_MECHANIC_TRIAL_BOSS}, dropMechanicDropLocationNames={['en']={'','Bosses in trial dungeons','','','','',},['de']={'','Bosse in Prüfungen','','','','',},}</v>
      </c>
      <c r="BH312" s="21" t="str">
        <f t="shared" si="33"/>
        <v>}, --Chaotic Whirlwind (Perfected) / Chaotischer Wirbelwind (vollendet)   [Asylum Sanctorium, Clockwork City, Clockwork City]</v>
      </c>
    </row>
    <row r="313" spans="1:60" x14ac:dyDescent="0.25">
      <c r="A313" s="12">
        <v>360</v>
      </c>
      <c r="B313" t="s">
        <v>1212</v>
      </c>
      <c r="C313" t="s">
        <v>1213</v>
      </c>
      <c r="D313" s="3">
        <f t="shared" si="28"/>
        <v>360</v>
      </c>
      <c r="G313" s="8" t="s">
        <v>1479</v>
      </c>
      <c r="I313" t="s">
        <v>92</v>
      </c>
      <c r="J313" t="s">
        <v>91</v>
      </c>
      <c r="K313">
        <v>346</v>
      </c>
      <c r="L313">
        <v>346</v>
      </c>
      <c r="M313">
        <v>346</v>
      </c>
      <c r="O313" s="62" t="s">
        <v>660</v>
      </c>
      <c r="Q313" s="3">
        <f>IF(AND(P313&lt;&gt;"",ISNUMBER(P313),NOT(ISNA(P313))),P313,IF(R313&lt;&gt;"",VLOOKUP(R313,'ESO zone constants'!$D$5:$H$10003,5,FALSE),""))</f>
        <v>1000</v>
      </c>
      <c r="R313" t="str">
        <f>IF(AND(O313&lt;&gt;"",NOT(ISERROR(O313))),O313,
IF(AND(P313&lt;&gt;"",ISNUMBER(P313),P313&gt;0,NOT(ISNA(P313))),VLOOKUP(P313,'ESO zone constants'!$A$5:$D$10001,4,FALSE),
IF(AND(K313&lt;&gt;"",K313&gt;0,NOT(ISERROR(K313))),VLOOKUP(K313,'ESO dumped WayshrineInfo'!$K$3:$N$9996,4,FALSE),"")))</f>
        <v>Asylum Sanctorium</v>
      </c>
      <c r="T313" s="19" t="str">
        <f>IF(AND(S313&lt;&gt;"",NOT(ISERROR(S313))),S313,IF(Q313&lt;&gt;"",IF(NOT(ISERROR(VLOOKUP(Q313,'ESO Dungeon constants'!$D$3:$H$9999,5,FALSE))),VLOOKUP(Q313,'ESO Dungeon constants'!$D$3:$I$9999,6,FALSE),VLOOKUP(Q313,'ESO zone constants'!$H$3:$K$9989,4,FALSE)),""))</f>
        <v>DLC_CLOCKWORK_CITY</v>
      </c>
      <c r="U313" s="3" t="str">
        <f>IF(T313&lt;&gt;"",VLOOKUP(T313,'LibSets constants'!$B$4:$C$1012,2,FALSE),"")</f>
        <v>Clockwork City</v>
      </c>
      <c r="V313" s="33" t="s">
        <v>3313</v>
      </c>
      <c r="Y313" s="62"/>
      <c r="Z313" s="3">
        <f>IF(AND(G313&lt;&gt;"LIBSETS_SETTYPE_BATTLEGROUND",G313&lt;&gt;"LIBSETS_SETTYPE_SPECIAL"),
IF(AND(Y313&lt;&gt;"",ISNUMBER(Y313),NOT(ISNA(Y313))),Y313,
   IF(AND(L313&lt;&gt;"",ISNUMBER(L313),L313&gt;0,NOT(ISNA(L313))),VLOOKUP(L313,'ESO dumped WayshrineInfo'!$K$3:$L$9996,2,FALSE),"")
),"")</f>
        <v>980</v>
      </c>
      <c r="AA313" t="str">
        <f>IF(AND(Z313&lt;&gt;"",ISNUMBER(Z313),NOT(ISNA(Z313))),VLOOKUP(Z313,'ESO zone constants'!$A$5:$D$10001,4,FALSE),"")</f>
        <v>Clockwork City</v>
      </c>
      <c r="AB313" s="33" t="s">
        <v>3313</v>
      </c>
      <c r="AC313" s="41" t="str">
        <f>IF(AB313&lt;&gt;"",IF(AB313&lt;&gt;"LIBSETS_DROP_MECHANIC_MONSTER_NAME",VLOOKUP(AB313,'LibSets constants'!$I$4:$L$1012,3,FALSE),""),"")</f>
        <v>Bosses in trial dungeons</v>
      </c>
      <c r="AD313" s="41" t="str">
        <f>IF(AB313&lt;&gt;"",IF(AB313&lt;&gt;"LIBSETS_DROP_MECHANIC_MONSTER_NAME",VLOOKUP(AB313,'LibSets constants'!$I$4:$L$1012,4,FALSE),""),"")</f>
        <v>Bosse in Prüfungen</v>
      </c>
      <c r="AE313" s="38"/>
      <c r="AF313" s="3">
        <f>IF(AND(G313&lt;&gt;"LIBSETS_SETTYPE_BATTLEGROUND",G313&lt;&gt;"LIBSETS_SETTYPE_SPECIAL"),
IF(AND(AE313&lt;&gt;"",ISNUMBER(AE313),NOT(ISNA(AE313))),AE313,
   IF(AND(M313&lt;&gt;"",ISNUMBER(M313),M313&gt;0,NOT(ISNA(M313))),VLOOKUP(M313,'ESO dumped WayshrineInfo'!$K$3:$L$9996,2,FALSE),"")
),"")</f>
        <v>980</v>
      </c>
      <c r="AG313" t="str">
        <f>IF(AND(AF313&lt;&gt;"",ISNUMBER(AF313),NOT(ISNA(AF313))),VLOOKUP(AF313,'ESO zone constants'!$A$5:$D$10001,4,FALSE),"")</f>
        <v>Clockwork City</v>
      </c>
      <c r="AH313" s="42"/>
      <c r="AI313" s="38"/>
      <c r="AJ313" s="38"/>
      <c r="AK313" s="3" t="str">
        <f>IF(AND(G313&lt;&gt;"LIBSETS_SETTYPE_BATTLEGROUND",G313&lt;&gt;"LIBSETS_SETTYPE_SPECIAL"),IF(AL313&lt;&gt;"",VLOOKUP(AL313,'ESO zone constants'!$D$5:$H$4955,5,FALSE),""),"")</f>
        <v/>
      </c>
      <c r="AN313" s="38"/>
      <c r="AO313" s="38"/>
      <c r="AP313" s="3" t="str">
        <f>IF(AND(G313&lt;&gt;"LIBSETS_SETTYPE_BATTLEGROUND",G313&lt;&gt;"LIBSETS_SETTYPE_SPECIAL"),IF(AQ313&lt;&gt;"",VLOOKUP(AQ313,'ESO zone constants'!$D$5:$H$4955,5,FALSE),""),"")</f>
        <v/>
      </c>
      <c r="AS313" s="38"/>
      <c r="AT313" s="38"/>
      <c r="AU313" s="3" t="str">
        <f>IF(AND(G313&lt;&gt;"LIBSETS_SETTYPE_BATTLEGROUND",G313&lt;&gt;"LIBSETS_SETTYPE_SPECIAL"),IF(AV313&lt;&gt;"",VLOOKUP(AV313,'ESO zone constants'!$D$5:$H$4955,5,FALSE),""),"")</f>
        <v/>
      </c>
      <c r="AX313" s="38"/>
      <c r="AY313" s="38"/>
      <c r="AZ313" s="79" t="s">
        <v>2658</v>
      </c>
      <c r="BA313" s="79"/>
      <c r="BB313" s="79"/>
      <c r="BC313" s="79"/>
      <c r="BD313" s="21" t="str">
        <f t="shared" si="30"/>
        <v>[360] = {wayshrines={346,346,346,}, dlcId=DLC_CLOCKWORK_CITY</v>
      </c>
      <c r="BE313" s="21" t="str">
        <f t="shared" si="31"/>
        <v>, zoneIds={1000,980,980}, veteran=true</v>
      </c>
      <c r="BF313" s="21" t="str">
        <f t="shared" si="29"/>
        <v>, setType=LIBSETS_SETTYPE_TRIAL</v>
      </c>
      <c r="BG313" s="21" t="str">
        <f t="shared" si="32"/>
        <v>, dropMechanic={LIBSETS_DROP_MECHANIC_TRIAL_BOSS,LIBSETS_DROP_MECHANIC_TRIAL_BOSS}, dropMechanicDropLocationNames={['en']={'','Bosses in trial dungeons','','','','',},['de']={'','Bosse in Prüfungen','','','','',},}</v>
      </c>
      <c r="BH313" s="21" t="str">
        <f t="shared" si="33"/>
        <v>}, --Piercing Spray (Perfected) / Durchdringende Salve (vollendet)   [Asylum Sanctorium, Clockwork City, Clockwork City]</v>
      </c>
    </row>
    <row r="314" spans="1:60" x14ac:dyDescent="0.25">
      <c r="A314" s="12">
        <v>361</v>
      </c>
      <c r="B314" t="s">
        <v>1214</v>
      </c>
      <c r="C314" t="s">
        <v>1215</v>
      </c>
      <c r="D314" s="3">
        <f t="shared" si="28"/>
        <v>361</v>
      </c>
      <c r="G314" s="8" t="s">
        <v>1479</v>
      </c>
      <c r="I314" t="s">
        <v>92</v>
      </c>
      <c r="J314" t="s">
        <v>91</v>
      </c>
      <c r="K314">
        <v>346</v>
      </c>
      <c r="L314">
        <v>346</v>
      </c>
      <c r="M314">
        <v>346</v>
      </c>
      <c r="O314" s="62" t="s">
        <v>660</v>
      </c>
      <c r="Q314" s="3">
        <f>IF(AND(P314&lt;&gt;"",ISNUMBER(P314),NOT(ISNA(P314))),P314,IF(R314&lt;&gt;"",VLOOKUP(R314,'ESO zone constants'!$D$5:$H$10003,5,FALSE),""))</f>
        <v>1000</v>
      </c>
      <c r="R314" t="str">
        <f>IF(AND(O314&lt;&gt;"",NOT(ISERROR(O314))),O314,
IF(AND(P314&lt;&gt;"",ISNUMBER(P314),P314&gt;0,NOT(ISNA(P314))),VLOOKUP(P314,'ESO zone constants'!$A$5:$D$10001,4,FALSE),
IF(AND(K314&lt;&gt;"",K314&gt;0,NOT(ISERROR(K314))),VLOOKUP(K314,'ESO dumped WayshrineInfo'!$K$3:$N$9996,4,FALSE),"")))</f>
        <v>Asylum Sanctorium</v>
      </c>
      <c r="T314" s="19" t="str">
        <f>IF(AND(S314&lt;&gt;"",NOT(ISERROR(S314))),S314,IF(Q314&lt;&gt;"",IF(NOT(ISERROR(VLOOKUP(Q314,'ESO Dungeon constants'!$D$3:$H$9999,5,FALSE))),VLOOKUP(Q314,'ESO Dungeon constants'!$D$3:$I$9999,6,FALSE),VLOOKUP(Q314,'ESO zone constants'!$H$3:$K$9989,4,FALSE)),""))</f>
        <v>DLC_CLOCKWORK_CITY</v>
      </c>
      <c r="U314" s="3" t="str">
        <f>IF(T314&lt;&gt;"",VLOOKUP(T314,'LibSets constants'!$B$4:$C$1012,2,FALSE),"")</f>
        <v>Clockwork City</v>
      </c>
      <c r="V314" s="33" t="s">
        <v>3313</v>
      </c>
      <c r="Y314" s="62"/>
      <c r="Z314" s="3">
        <f>IF(AND(G314&lt;&gt;"LIBSETS_SETTYPE_BATTLEGROUND",G314&lt;&gt;"LIBSETS_SETTYPE_SPECIAL"),
IF(AND(Y314&lt;&gt;"",ISNUMBER(Y314),NOT(ISNA(Y314))),Y314,
   IF(AND(L314&lt;&gt;"",ISNUMBER(L314),L314&gt;0,NOT(ISNA(L314))),VLOOKUP(L314,'ESO dumped WayshrineInfo'!$K$3:$L$9996,2,FALSE),"")
),"")</f>
        <v>980</v>
      </c>
      <c r="AA314" t="str">
        <f>IF(AND(Z314&lt;&gt;"",ISNUMBER(Z314),NOT(ISNA(Z314))),VLOOKUP(Z314,'ESO zone constants'!$A$5:$D$10001,4,FALSE),"")</f>
        <v>Clockwork City</v>
      </c>
      <c r="AB314" s="33" t="s">
        <v>3313</v>
      </c>
      <c r="AC314" s="41" t="str">
        <f>IF(AB314&lt;&gt;"",IF(AB314&lt;&gt;"LIBSETS_DROP_MECHANIC_MONSTER_NAME",VLOOKUP(AB314,'LibSets constants'!$I$4:$L$1012,3,FALSE),""),"")</f>
        <v>Bosses in trial dungeons</v>
      </c>
      <c r="AD314" s="41" t="str">
        <f>IF(AB314&lt;&gt;"",IF(AB314&lt;&gt;"LIBSETS_DROP_MECHANIC_MONSTER_NAME",VLOOKUP(AB314,'LibSets constants'!$I$4:$L$1012,4,FALSE),""),"")</f>
        <v>Bosse in Prüfungen</v>
      </c>
      <c r="AE314" s="38"/>
      <c r="AF314" s="3">
        <f>IF(AND(G314&lt;&gt;"LIBSETS_SETTYPE_BATTLEGROUND",G314&lt;&gt;"LIBSETS_SETTYPE_SPECIAL"),
IF(AND(AE314&lt;&gt;"",ISNUMBER(AE314),NOT(ISNA(AE314))),AE314,
   IF(AND(M314&lt;&gt;"",ISNUMBER(M314),M314&gt;0,NOT(ISNA(M314))),VLOOKUP(M314,'ESO dumped WayshrineInfo'!$K$3:$L$9996,2,FALSE),"")
),"")</f>
        <v>980</v>
      </c>
      <c r="AG314" t="str">
        <f>IF(AND(AF314&lt;&gt;"",ISNUMBER(AF314),NOT(ISNA(AF314))),VLOOKUP(AF314,'ESO zone constants'!$A$5:$D$10001,4,FALSE),"")</f>
        <v>Clockwork City</v>
      </c>
      <c r="AH314" s="42"/>
      <c r="AI314" s="38"/>
      <c r="AJ314" s="38"/>
      <c r="AK314" s="3" t="str">
        <f>IF(AND(G314&lt;&gt;"LIBSETS_SETTYPE_BATTLEGROUND",G314&lt;&gt;"LIBSETS_SETTYPE_SPECIAL"),IF(AL314&lt;&gt;"",VLOOKUP(AL314,'ESO zone constants'!$D$5:$H$4955,5,FALSE),""),"")</f>
        <v/>
      </c>
      <c r="AN314" s="38"/>
      <c r="AO314" s="38"/>
      <c r="AP314" s="3" t="str">
        <f>IF(AND(G314&lt;&gt;"LIBSETS_SETTYPE_BATTLEGROUND",G314&lt;&gt;"LIBSETS_SETTYPE_SPECIAL"),IF(AQ314&lt;&gt;"",VLOOKUP(AQ314,'ESO zone constants'!$D$5:$H$4955,5,FALSE),""),"")</f>
        <v/>
      </c>
      <c r="AS314" s="38"/>
      <c r="AT314" s="38"/>
      <c r="AU314" s="3" t="str">
        <f>IF(AND(G314&lt;&gt;"LIBSETS_SETTYPE_BATTLEGROUND",G314&lt;&gt;"LIBSETS_SETTYPE_SPECIAL"),IF(AV314&lt;&gt;"",VLOOKUP(AV314,'ESO zone constants'!$D$5:$H$4955,5,FALSE),""),"")</f>
        <v/>
      </c>
      <c r="AX314" s="38"/>
      <c r="AY314" s="38"/>
      <c r="AZ314" s="79" t="s">
        <v>2658</v>
      </c>
      <c r="BA314" s="79"/>
      <c r="BB314" s="79"/>
      <c r="BC314" s="79"/>
      <c r="BD314" s="21" t="str">
        <f t="shared" si="30"/>
        <v>[361] = {wayshrines={346,346,346,}, dlcId=DLC_CLOCKWORK_CITY</v>
      </c>
      <c r="BE314" s="21" t="str">
        <f t="shared" si="31"/>
        <v>, zoneIds={1000,980,980}, veteran=true</v>
      </c>
      <c r="BF314" s="21" t="str">
        <f t="shared" si="29"/>
        <v>, setType=LIBSETS_SETTYPE_TRIAL</v>
      </c>
      <c r="BG314" s="21" t="str">
        <f t="shared" si="32"/>
        <v>, dropMechanic={LIBSETS_DROP_MECHANIC_TRIAL_BOSS,LIBSETS_DROP_MECHANIC_TRIAL_BOSS}, dropMechanicDropLocationNames={['en']={'','Bosses in trial dungeons','','','','',},['de']={'','Bosse in Prüfungen','','','','',},}</v>
      </c>
      <c r="BH314" s="21" t="str">
        <f t="shared" si="33"/>
        <v>}, --Concentrated Force (Perfected) / Konzentrierte Kraft (vollendet)   [Asylum Sanctorium, Clockwork City, Clockwork City]</v>
      </c>
    </row>
    <row r="315" spans="1:60" x14ac:dyDescent="0.25">
      <c r="A315" s="12">
        <v>362</v>
      </c>
      <c r="B315" t="s">
        <v>1216</v>
      </c>
      <c r="C315" t="s">
        <v>1217</v>
      </c>
      <c r="D315" s="3">
        <f t="shared" si="28"/>
        <v>362</v>
      </c>
      <c r="G315" s="8" t="s">
        <v>1479</v>
      </c>
      <c r="I315" t="s">
        <v>92</v>
      </c>
      <c r="J315" t="s">
        <v>91</v>
      </c>
      <c r="K315">
        <v>346</v>
      </c>
      <c r="L315">
        <v>346</v>
      </c>
      <c r="M315">
        <v>346</v>
      </c>
      <c r="O315" s="62" t="s">
        <v>660</v>
      </c>
      <c r="Q315" s="3">
        <f>IF(AND(P315&lt;&gt;"",ISNUMBER(P315),NOT(ISNA(P315))),P315,IF(R315&lt;&gt;"",VLOOKUP(R315,'ESO zone constants'!$D$5:$H$10003,5,FALSE),""))</f>
        <v>1000</v>
      </c>
      <c r="R315" t="str">
        <f>IF(AND(O315&lt;&gt;"",NOT(ISERROR(O315))),O315,
IF(AND(P315&lt;&gt;"",ISNUMBER(P315),P315&gt;0,NOT(ISNA(P315))),VLOOKUP(P315,'ESO zone constants'!$A$5:$D$10001,4,FALSE),
IF(AND(K315&lt;&gt;"",K315&gt;0,NOT(ISERROR(K315))),VLOOKUP(K315,'ESO dumped WayshrineInfo'!$K$3:$N$9996,4,FALSE),"")))</f>
        <v>Asylum Sanctorium</v>
      </c>
      <c r="T315" s="19" t="str">
        <f>IF(AND(S315&lt;&gt;"",NOT(ISERROR(S315))),S315,IF(Q315&lt;&gt;"",IF(NOT(ISERROR(VLOOKUP(Q315,'ESO Dungeon constants'!$D$3:$H$9999,5,FALSE))),VLOOKUP(Q315,'ESO Dungeon constants'!$D$3:$I$9999,6,FALSE),VLOOKUP(Q315,'ESO zone constants'!$H$3:$K$9989,4,FALSE)),""))</f>
        <v>DLC_CLOCKWORK_CITY</v>
      </c>
      <c r="U315" s="3" t="str">
        <f>IF(T315&lt;&gt;"",VLOOKUP(T315,'LibSets constants'!$B$4:$C$1012,2,FALSE),"")</f>
        <v>Clockwork City</v>
      </c>
      <c r="V315" s="33" t="s">
        <v>3313</v>
      </c>
      <c r="Y315" s="62"/>
      <c r="Z315" s="3">
        <f>IF(AND(G315&lt;&gt;"LIBSETS_SETTYPE_BATTLEGROUND",G315&lt;&gt;"LIBSETS_SETTYPE_SPECIAL"),
IF(AND(Y315&lt;&gt;"",ISNUMBER(Y315),NOT(ISNA(Y315))),Y315,
   IF(AND(L315&lt;&gt;"",ISNUMBER(L315),L315&gt;0,NOT(ISNA(L315))),VLOOKUP(L315,'ESO dumped WayshrineInfo'!$K$3:$L$9996,2,FALSE),"")
),"")</f>
        <v>980</v>
      </c>
      <c r="AA315" t="str">
        <f>IF(AND(Z315&lt;&gt;"",ISNUMBER(Z315),NOT(ISNA(Z315))),VLOOKUP(Z315,'ESO zone constants'!$A$5:$D$10001,4,FALSE),"")</f>
        <v>Clockwork City</v>
      </c>
      <c r="AB315" s="33" t="s">
        <v>3313</v>
      </c>
      <c r="AC315" s="41" t="str">
        <f>IF(AB315&lt;&gt;"",IF(AB315&lt;&gt;"LIBSETS_DROP_MECHANIC_MONSTER_NAME",VLOOKUP(AB315,'LibSets constants'!$I$4:$L$1012,3,FALSE),""),"")</f>
        <v>Bosses in trial dungeons</v>
      </c>
      <c r="AD315" s="41" t="str">
        <f>IF(AB315&lt;&gt;"",IF(AB315&lt;&gt;"LIBSETS_DROP_MECHANIC_MONSTER_NAME",VLOOKUP(AB315,'LibSets constants'!$I$4:$L$1012,4,FALSE),""),"")</f>
        <v>Bosse in Prüfungen</v>
      </c>
      <c r="AE315" s="38"/>
      <c r="AF315" s="3">
        <f>IF(AND(G315&lt;&gt;"LIBSETS_SETTYPE_BATTLEGROUND",G315&lt;&gt;"LIBSETS_SETTYPE_SPECIAL"),
IF(AND(AE315&lt;&gt;"",ISNUMBER(AE315),NOT(ISNA(AE315))),AE315,
   IF(AND(M315&lt;&gt;"",ISNUMBER(M315),M315&gt;0,NOT(ISNA(M315))),VLOOKUP(M315,'ESO dumped WayshrineInfo'!$K$3:$L$9996,2,FALSE),"")
),"")</f>
        <v>980</v>
      </c>
      <c r="AG315" t="str">
        <f>IF(AND(AF315&lt;&gt;"",ISNUMBER(AF315),NOT(ISNA(AF315))),VLOOKUP(AF315,'ESO zone constants'!$A$5:$D$10001,4,FALSE),"")</f>
        <v>Clockwork City</v>
      </c>
      <c r="AH315" s="42"/>
      <c r="AI315" s="38"/>
      <c r="AJ315" s="38"/>
      <c r="AK315" s="3" t="str">
        <f>IF(AND(G315&lt;&gt;"LIBSETS_SETTYPE_BATTLEGROUND",G315&lt;&gt;"LIBSETS_SETTYPE_SPECIAL"),IF(AL315&lt;&gt;"",VLOOKUP(AL315,'ESO zone constants'!$D$5:$H$4955,5,FALSE),""),"")</f>
        <v/>
      </c>
      <c r="AN315" s="38"/>
      <c r="AO315" s="38"/>
      <c r="AP315" s="3" t="str">
        <f>IF(AND(G315&lt;&gt;"LIBSETS_SETTYPE_BATTLEGROUND",G315&lt;&gt;"LIBSETS_SETTYPE_SPECIAL"),IF(AQ315&lt;&gt;"",VLOOKUP(AQ315,'ESO zone constants'!$D$5:$H$4955,5,FALSE),""),"")</f>
        <v/>
      </c>
      <c r="AS315" s="38"/>
      <c r="AT315" s="38"/>
      <c r="AU315" s="3" t="str">
        <f>IF(AND(G315&lt;&gt;"LIBSETS_SETTYPE_BATTLEGROUND",G315&lt;&gt;"LIBSETS_SETTYPE_SPECIAL"),IF(AV315&lt;&gt;"",VLOOKUP(AV315,'ESO zone constants'!$D$5:$H$4955,5,FALSE),""),"")</f>
        <v/>
      </c>
      <c r="AX315" s="38"/>
      <c r="AY315" s="38"/>
      <c r="AZ315" s="79" t="s">
        <v>2658</v>
      </c>
      <c r="BA315" s="79"/>
      <c r="BB315" s="79"/>
      <c r="BC315" s="79"/>
      <c r="BD315" s="21" t="str">
        <f t="shared" si="30"/>
        <v>[362] = {wayshrines={346,346,346,}, dlcId=DLC_CLOCKWORK_CITY</v>
      </c>
      <c r="BE315" s="21" t="str">
        <f t="shared" si="31"/>
        <v>, zoneIds={1000,980,980}, veteran=true</v>
      </c>
      <c r="BF315" s="21" t="str">
        <f t="shared" si="29"/>
        <v>, setType=LIBSETS_SETTYPE_TRIAL</v>
      </c>
      <c r="BG315" s="21" t="str">
        <f t="shared" si="32"/>
        <v>, dropMechanic={LIBSETS_DROP_MECHANIC_TRIAL_BOSS,LIBSETS_DROP_MECHANIC_TRIAL_BOSS}, dropMechanicDropLocationNames={['en']={'','Bosses in trial dungeons','','','','',},['de']={'','Bosse in Prüfungen','','','','',},}</v>
      </c>
      <c r="BH315" s="21" t="str">
        <f t="shared" si="33"/>
        <v>}, --Timeless Blessing (Perfected) / Zeitloser Segen (vollendet)   [Asylum Sanctorium, Clockwork City, Clockwork City]</v>
      </c>
    </row>
    <row r="316" spans="1:60" x14ac:dyDescent="0.25">
      <c r="A316" s="12">
        <v>363</v>
      </c>
      <c r="B316" t="s">
        <v>1218</v>
      </c>
      <c r="C316" t="s">
        <v>1219</v>
      </c>
      <c r="D316" s="3">
        <f t="shared" si="28"/>
        <v>363</v>
      </c>
      <c r="G316" s="8" t="s">
        <v>1479</v>
      </c>
      <c r="I316" t="s">
        <v>91</v>
      </c>
      <c r="J316" t="s">
        <v>91</v>
      </c>
      <c r="K316">
        <v>346</v>
      </c>
      <c r="L316">
        <v>346</v>
      </c>
      <c r="M316">
        <v>346</v>
      </c>
      <c r="O316" s="62" t="s">
        <v>660</v>
      </c>
      <c r="Q316" s="3">
        <f>IF(AND(P316&lt;&gt;"",ISNUMBER(P316),NOT(ISNA(P316))),P316,IF(R316&lt;&gt;"",VLOOKUP(R316,'ESO zone constants'!$D$5:$H$10003,5,FALSE),""))</f>
        <v>1000</v>
      </c>
      <c r="R316" t="str">
        <f>IF(AND(O316&lt;&gt;"",NOT(ISERROR(O316))),O316,
IF(AND(P316&lt;&gt;"",ISNUMBER(P316),P316&gt;0,NOT(ISNA(P316))),VLOOKUP(P316,'ESO zone constants'!$A$5:$D$10001,4,FALSE),
IF(AND(K316&lt;&gt;"",K316&gt;0,NOT(ISERROR(K316))),VLOOKUP(K316,'ESO dumped WayshrineInfo'!$K$3:$N$9996,4,FALSE),"")))</f>
        <v>Asylum Sanctorium</v>
      </c>
      <c r="T316" s="19" t="str">
        <f>IF(AND(S316&lt;&gt;"",NOT(ISERROR(S316))),S316,IF(Q316&lt;&gt;"",IF(NOT(ISERROR(VLOOKUP(Q316,'ESO Dungeon constants'!$D$3:$H$9999,5,FALSE))),VLOOKUP(Q316,'ESO Dungeon constants'!$D$3:$I$9999,6,FALSE),VLOOKUP(Q316,'ESO zone constants'!$H$3:$K$9989,4,FALSE)),""))</f>
        <v>DLC_CLOCKWORK_CITY</v>
      </c>
      <c r="U316" s="3" t="str">
        <f>IF(T316&lt;&gt;"",VLOOKUP(T316,'LibSets constants'!$B$4:$C$1012,2,FALSE),"")</f>
        <v>Clockwork City</v>
      </c>
      <c r="V316" s="33" t="s">
        <v>3313</v>
      </c>
      <c r="Y316" s="62"/>
      <c r="Z316" s="3">
        <f>IF(AND(G316&lt;&gt;"LIBSETS_SETTYPE_BATTLEGROUND",G316&lt;&gt;"LIBSETS_SETTYPE_SPECIAL"),
IF(AND(Y316&lt;&gt;"",ISNUMBER(Y316),NOT(ISNA(Y316))),Y316,
   IF(AND(L316&lt;&gt;"",ISNUMBER(L316),L316&gt;0,NOT(ISNA(L316))),VLOOKUP(L316,'ESO dumped WayshrineInfo'!$K$3:$L$9996,2,FALSE),"")
),"")</f>
        <v>980</v>
      </c>
      <c r="AA316" t="str">
        <f>IF(AND(Z316&lt;&gt;"",ISNUMBER(Z316),NOT(ISNA(Z316))),VLOOKUP(Z316,'ESO zone constants'!$A$5:$D$10001,4,FALSE),"")</f>
        <v>Clockwork City</v>
      </c>
      <c r="AB316" s="33" t="s">
        <v>3313</v>
      </c>
      <c r="AC316" s="41" t="str">
        <f>IF(AB316&lt;&gt;"",IF(AB316&lt;&gt;"LIBSETS_DROP_MECHANIC_MONSTER_NAME",VLOOKUP(AB316,'LibSets constants'!$I$4:$L$1012,3,FALSE),""),"")</f>
        <v>Bosses in trial dungeons</v>
      </c>
      <c r="AD316" s="41" t="str">
        <f>IF(AB316&lt;&gt;"",IF(AB316&lt;&gt;"LIBSETS_DROP_MECHANIC_MONSTER_NAME",VLOOKUP(AB316,'LibSets constants'!$I$4:$L$1012,4,FALSE),""),"")</f>
        <v>Bosse in Prüfungen</v>
      </c>
      <c r="AE316" s="38"/>
      <c r="AF316" s="3">
        <f>IF(AND(G316&lt;&gt;"LIBSETS_SETTYPE_BATTLEGROUND",G316&lt;&gt;"LIBSETS_SETTYPE_SPECIAL"),
IF(AND(AE316&lt;&gt;"",ISNUMBER(AE316),NOT(ISNA(AE316))),AE316,
   IF(AND(M316&lt;&gt;"",ISNUMBER(M316),M316&gt;0,NOT(ISNA(M316))),VLOOKUP(M316,'ESO dumped WayshrineInfo'!$K$3:$L$9996,2,FALSE),"")
),"")</f>
        <v>980</v>
      </c>
      <c r="AG316" t="str">
        <f>IF(AND(AF316&lt;&gt;"",ISNUMBER(AF316),NOT(ISNA(AF316))),VLOOKUP(AF316,'ESO zone constants'!$A$5:$D$10001,4,FALSE),"")</f>
        <v>Clockwork City</v>
      </c>
      <c r="AH316" s="42"/>
      <c r="AI316" s="38"/>
      <c r="AJ316" s="38"/>
      <c r="AK316" s="3" t="str">
        <f>IF(AND(G316&lt;&gt;"LIBSETS_SETTYPE_BATTLEGROUND",G316&lt;&gt;"LIBSETS_SETTYPE_SPECIAL"),IF(AL316&lt;&gt;"",VLOOKUP(AL316,'ESO zone constants'!$D$5:$H$4955,5,FALSE),""),"")</f>
        <v/>
      </c>
      <c r="AN316" s="38"/>
      <c r="AO316" s="38"/>
      <c r="AP316" s="3" t="str">
        <f>IF(AND(G316&lt;&gt;"LIBSETS_SETTYPE_BATTLEGROUND",G316&lt;&gt;"LIBSETS_SETTYPE_SPECIAL"),IF(AQ316&lt;&gt;"",VLOOKUP(AQ316,'ESO zone constants'!$D$5:$H$4955,5,FALSE),""),"")</f>
        <v/>
      </c>
      <c r="AS316" s="38"/>
      <c r="AT316" s="38"/>
      <c r="AU316" s="3" t="str">
        <f>IF(AND(G316&lt;&gt;"LIBSETS_SETTYPE_BATTLEGROUND",G316&lt;&gt;"LIBSETS_SETTYPE_SPECIAL"),IF(AV316&lt;&gt;"",VLOOKUP(AV316,'ESO zone constants'!$D$5:$H$4955,5,FALSE),""),"")</f>
        <v/>
      </c>
      <c r="AX316" s="38"/>
      <c r="AY316" s="38"/>
      <c r="AZ316" s="79" t="s">
        <v>2658</v>
      </c>
      <c r="BA316" s="79"/>
      <c r="BB316" s="79"/>
      <c r="BC316" s="79"/>
      <c r="BD316" s="21" t="str">
        <f t="shared" si="30"/>
        <v>[363] = {wayshrines={346,346,346,}, dlcId=DLC_CLOCKWORK_CITY</v>
      </c>
      <c r="BE316" s="21" t="str">
        <f t="shared" si="31"/>
        <v>, zoneIds={1000,980,980}, veteran=false</v>
      </c>
      <c r="BF316" s="21" t="str">
        <f t="shared" si="29"/>
        <v>, setType=LIBSETS_SETTYPE_TRIAL</v>
      </c>
      <c r="BG316" s="21" t="str">
        <f t="shared" si="32"/>
        <v>, dropMechanic={LIBSETS_DROP_MECHANIC_TRIAL_BOSS,LIBSETS_DROP_MECHANIC_TRIAL_BOSS}, dropMechanicDropLocationNames={['en']={'','Bosses in trial dungeons','','','','',},['de']={'','Bosse in Prüfungen','','','','',},}</v>
      </c>
      <c r="BH316" s="21" t="str">
        <f t="shared" si="33"/>
        <v>}, --Disciplined Slash / Disziplinierter Schnitt   [Asylum Sanctorium, Clockwork City, Clockwork City]</v>
      </c>
    </row>
    <row r="317" spans="1:60" x14ac:dyDescent="0.25">
      <c r="A317" s="12">
        <v>364</v>
      </c>
      <c r="B317" t="s">
        <v>1220</v>
      </c>
      <c r="C317" t="s">
        <v>1220</v>
      </c>
      <c r="D317" s="3">
        <f t="shared" si="28"/>
        <v>364</v>
      </c>
      <c r="G317" s="8" t="s">
        <v>1479</v>
      </c>
      <c r="I317" t="s">
        <v>91</v>
      </c>
      <c r="J317" t="s">
        <v>91</v>
      </c>
      <c r="K317">
        <v>346</v>
      </c>
      <c r="L317">
        <v>346</v>
      </c>
      <c r="M317">
        <v>346</v>
      </c>
      <c r="O317" s="62" t="s">
        <v>660</v>
      </c>
      <c r="Q317" s="3">
        <f>IF(AND(P317&lt;&gt;"",ISNUMBER(P317),NOT(ISNA(P317))),P317,IF(R317&lt;&gt;"",VLOOKUP(R317,'ESO zone constants'!$D$5:$H$10003,5,FALSE),""))</f>
        <v>1000</v>
      </c>
      <c r="R317" t="str">
        <f>IF(AND(O317&lt;&gt;"",NOT(ISERROR(O317))),O317,
IF(AND(P317&lt;&gt;"",ISNUMBER(P317),P317&gt;0,NOT(ISNA(P317))),VLOOKUP(P317,'ESO zone constants'!$A$5:$D$10001,4,FALSE),
IF(AND(K317&lt;&gt;"",K317&gt;0,NOT(ISERROR(K317))),VLOOKUP(K317,'ESO dumped WayshrineInfo'!$K$3:$N$9996,4,FALSE),"")))</f>
        <v>Asylum Sanctorium</v>
      </c>
      <c r="T317" s="19" t="str">
        <f>IF(AND(S317&lt;&gt;"",NOT(ISERROR(S317))),S317,IF(Q317&lt;&gt;"",IF(NOT(ISERROR(VLOOKUP(Q317,'ESO Dungeon constants'!$D$3:$H$9999,5,FALSE))),VLOOKUP(Q317,'ESO Dungeon constants'!$D$3:$I$9999,6,FALSE),VLOOKUP(Q317,'ESO zone constants'!$H$3:$K$9989,4,FALSE)),""))</f>
        <v>DLC_CLOCKWORK_CITY</v>
      </c>
      <c r="U317" s="3" t="str">
        <f>IF(T317&lt;&gt;"",VLOOKUP(T317,'LibSets constants'!$B$4:$C$1012,2,FALSE),"")</f>
        <v>Clockwork City</v>
      </c>
      <c r="V317" s="33" t="s">
        <v>3313</v>
      </c>
      <c r="Y317" s="62"/>
      <c r="Z317" s="3">
        <f>IF(AND(G317&lt;&gt;"LIBSETS_SETTYPE_BATTLEGROUND",G317&lt;&gt;"LIBSETS_SETTYPE_SPECIAL"),
IF(AND(Y317&lt;&gt;"",ISNUMBER(Y317),NOT(ISNA(Y317))),Y317,
   IF(AND(L317&lt;&gt;"",ISNUMBER(L317),L317&gt;0,NOT(ISNA(L317))),VLOOKUP(L317,'ESO dumped WayshrineInfo'!$K$3:$L$9996,2,FALSE),"")
),"")</f>
        <v>980</v>
      </c>
      <c r="AA317" t="str">
        <f>IF(AND(Z317&lt;&gt;"",ISNUMBER(Z317),NOT(ISNA(Z317))),VLOOKUP(Z317,'ESO zone constants'!$A$5:$D$10001,4,FALSE),"")</f>
        <v>Clockwork City</v>
      </c>
      <c r="AB317" s="33" t="s">
        <v>3313</v>
      </c>
      <c r="AC317" s="41" t="str">
        <f>IF(AB317&lt;&gt;"",IF(AB317&lt;&gt;"LIBSETS_DROP_MECHANIC_MONSTER_NAME",VLOOKUP(AB317,'LibSets constants'!$I$4:$L$1012,3,FALSE),""),"")</f>
        <v>Bosses in trial dungeons</v>
      </c>
      <c r="AD317" s="41" t="str">
        <f>IF(AB317&lt;&gt;"",IF(AB317&lt;&gt;"LIBSETS_DROP_MECHANIC_MONSTER_NAME",VLOOKUP(AB317,'LibSets constants'!$I$4:$L$1012,4,FALSE),""),"")</f>
        <v>Bosse in Prüfungen</v>
      </c>
      <c r="AE317" s="38"/>
      <c r="AF317" s="3">
        <f>IF(AND(G317&lt;&gt;"LIBSETS_SETTYPE_BATTLEGROUND",G317&lt;&gt;"LIBSETS_SETTYPE_SPECIAL"),
IF(AND(AE317&lt;&gt;"",ISNUMBER(AE317),NOT(ISNA(AE317))),AE317,
   IF(AND(M317&lt;&gt;"",ISNUMBER(M317),M317&gt;0,NOT(ISNA(M317))),VLOOKUP(M317,'ESO dumped WayshrineInfo'!$K$3:$L$9996,2,FALSE),"")
),"")</f>
        <v>980</v>
      </c>
      <c r="AG317" t="str">
        <f>IF(AND(AF317&lt;&gt;"",ISNUMBER(AF317),NOT(ISNA(AF317))),VLOOKUP(AF317,'ESO zone constants'!$A$5:$D$10001,4,FALSE),"")</f>
        <v>Clockwork City</v>
      </c>
      <c r="AH317" s="42"/>
      <c r="AI317" s="38"/>
      <c r="AJ317" s="38"/>
      <c r="AK317" s="3" t="str">
        <f>IF(AND(G317&lt;&gt;"LIBSETS_SETTYPE_BATTLEGROUND",G317&lt;&gt;"LIBSETS_SETTYPE_SPECIAL"),IF(AL317&lt;&gt;"",VLOOKUP(AL317,'ESO zone constants'!$D$5:$H$4955,5,FALSE),""),"")</f>
        <v/>
      </c>
      <c r="AN317" s="38"/>
      <c r="AO317" s="38"/>
      <c r="AP317" s="3" t="str">
        <f>IF(AND(G317&lt;&gt;"LIBSETS_SETTYPE_BATTLEGROUND",G317&lt;&gt;"LIBSETS_SETTYPE_SPECIAL"),IF(AQ317&lt;&gt;"",VLOOKUP(AQ317,'ESO zone constants'!$D$5:$H$4955,5,FALSE),""),"")</f>
        <v/>
      </c>
      <c r="AS317" s="38"/>
      <c r="AT317" s="38"/>
      <c r="AU317" s="3" t="str">
        <f>IF(AND(G317&lt;&gt;"LIBSETS_SETTYPE_BATTLEGROUND",G317&lt;&gt;"LIBSETS_SETTYPE_SPECIAL"),IF(AV317&lt;&gt;"",VLOOKUP(AV317,'ESO zone constants'!$D$5:$H$4955,5,FALSE),""),"")</f>
        <v/>
      </c>
      <c r="AX317" s="38"/>
      <c r="AY317" s="38"/>
      <c r="AZ317" s="79" t="s">
        <v>2658</v>
      </c>
      <c r="BA317" s="79"/>
      <c r="BB317" s="79"/>
      <c r="BC317" s="79"/>
      <c r="BD317" s="21" t="str">
        <f t="shared" si="30"/>
        <v>[364] = {wayshrines={346,346,346,}, dlcId=DLC_CLOCKWORK_CITY</v>
      </c>
      <c r="BE317" s="21" t="str">
        <f t="shared" si="31"/>
        <v>, zoneIds={1000,980,980}, veteran=false</v>
      </c>
      <c r="BF317" s="21" t="str">
        <f t="shared" si="29"/>
        <v>, setType=LIBSETS_SETTYPE_TRIAL</v>
      </c>
      <c r="BG317" s="21" t="str">
        <f t="shared" si="32"/>
        <v>, dropMechanic={LIBSETS_DROP_MECHANIC_TRIAL_BOSS,LIBSETS_DROP_MECHANIC_TRIAL_BOSS}, dropMechanicDropLocationNames={['en']={'','Bosses in trial dungeons','','','','',},['de']={'','Bosse in Prüfungen','','','','',},}</v>
      </c>
      <c r="BH317" s="21" t="str">
        <f t="shared" si="33"/>
        <v>}, --Defensive Position / Defensive Position   [Asylum Sanctorium, Clockwork City, Clockwork City]</v>
      </c>
    </row>
    <row r="318" spans="1:60" x14ac:dyDescent="0.25">
      <c r="A318" s="12">
        <v>365</v>
      </c>
      <c r="B318" t="s">
        <v>1221</v>
      </c>
      <c r="C318" t="s">
        <v>1222</v>
      </c>
      <c r="D318" s="3">
        <f t="shared" si="28"/>
        <v>365</v>
      </c>
      <c r="E318" s="40"/>
      <c r="G318" s="8" t="s">
        <v>1479</v>
      </c>
      <c r="I318" t="s">
        <v>91</v>
      </c>
      <c r="J318" t="s">
        <v>91</v>
      </c>
      <c r="K318">
        <v>346</v>
      </c>
      <c r="L318">
        <v>346</v>
      </c>
      <c r="M318">
        <v>346</v>
      </c>
      <c r="O318" s="62" t="s">
        <v>660</v>
      </c>
      <c r="Q318" s="3">
        <f>IF(AND(P318&lt;&gt;"",ISNUMBER(P318),NOT(ISNA(P318))),P318,IF(R318&lt;&gt;"",VLOOKUP(R318,'ESO zone constants'!$D$5:$H$10003,5,FALSE),""))</f>
        <v>1000</v>
      </c>
      <c r="R318" t="str">
        <f>IF(AND(O318&lt;&gt;"",NOT(ISERROR(O318))),O318,
IF(AND(P318&lt;&gt;"",ISNUMBER(P318),P318&gt;0,NOT(ISNA(P318))),VLOOKUP(P318,'ESO zone constants'!$A$5:$D$10001,4,FALSE),
IF(AND(K318&lt;&gt;"",K318&gt;0,NOT(ISERROR(K318))),VLOOKUP(K318,'ESO dumped WayshrineInfo'!$K$3:$N$9996,4,FALSE),"")))</f>
        <v>Asylum Sanctorium</v>
      </c>
      <c r="T318" s="19" t="str">
        <f>IF(AND(S318&lt;&gt;"",NOT(ISERROR(S318))),S318,IF(Q318&lt;&gt;"",IF(NOT(ISERROR(VLOOKUP(Q318,'ESO Dungeon constants'!$D$3:$H$9999,5,FALSE))),VLOOKUP(Q318,'ESO Dungeon constants'!$D$3:$I$9999,6,FALSE),VLOOKUP(Q318,'ESO zone constants'!$H$3:$K$9989,4,FALSE)),""))</f>
        <v>DLC_CLOCKWORK_CITY</v>
      </c>
      <c r="U318" s="3" t="str">
        <f>IF(T318&lt;&gt;"",VLOOKUP(T318,'LibSets constants'!$B$4:$C$1012,2,FALSE),"")</f>
        <v>Clockwork City</v>
      </c>
      <c r="V318" s="33" t="s">
        <v>3313</v>
      </c>
      <c r="Y318" s="62"/>
      <c r="Z318" s="3">
        <f>IF(AND(G318&lt;&gt;"LIBSETS_SETTYPE_BATTLEGROUND",G318&lt;&gt;"LIBSETS_SETTYPE_SPECIAL"),
IF(AND(Y318&lt;&gt;"",ISNUMBER(Y318),NOT(ISNA(Y318))),Y318,
   IF(AND(L318&lt;&gt;"",ISNUMBER(L318),L318&gt;0,NOT(ISNA(L318))),VLOOKUP(L318,'ESO dumped WayshrineInfo'!$K$3:$L$9996,2,FALSE),"")
),"")</f>
        <v>980</v>
      </c>
      <c r="AA318" t="str">
        <f>IF(AND(Z318&lt;&gt;"",ISNUMBER(Z318),NOT(ISNA(Z318))),VLOOKUP(Z318,'ESO zone constants'!$A$5:$D$10001,4,FALSE),"")</f>
        <v>Clockwork City</v>
      </c>
      <c r="AB318" s="33" t="s">
        <v>3313</v>
      </c>
      <c r="AC318" s="41" t="str">
        <f>IF(AB318&lt;&gt;"",IF(AB318&lt;&gt;"LIBSETS_DROP_MECHANIC_MONSTER_NAME",VLOOKUP(AB318,'LibSets constants'!$I$4:$L$1012,3,FALSE),""),"")</f>
        <v>Bosses in trial dungeons</v>
      </c>
      <c r="AD318" s="41" t="str">
        <f>IF(AB318&lt;&gt;"",IF(AB318&lt;&gt;"LIBSETS_DROP_MECHANIC_MONSTER_NAME",VLOOKUP(AB318,'LibSets constants'!$I$4:$L$1012,4,FALSE),""),"")</f>
        <v>Bosse in Prüfungen</v>
      </c>
      <c r="AE318" s="38"/>
      <c r="AF318" s="3">
        <f>IF(AND(G318&lt;&gt;"LIBSETS_SETTYPE_BATTLEGROUND",G318&lt;&gt;"LIBSETS_SETTYPE_SPECIAL"),
IF(AND(AE318&lt;&gt;"",ISNUMBER(AE318),NOT(ISNA(AE318))),AE318,
   IF(AND(M318&lt;&gt;"",ISNUMBER(M318),M318&gt;0,NOT(ISNA(M318))),VLOOKUP(M318,'ESO dumped WayshrineInfo'!$K$3:$L$9996,2,FALSE),"")
),"")</f>
        <v>980</v>
      </c>
      <c r="AG318" t="str">
        <f>IF(AND(AF318&lt;&gt;"",ISNUMBER(AF318),NOT(ISNA(AF318))),VLOOKUP(AF318,'ESO zone constants'!$A$5:$D$10001,4,FALSE),"")</f>
        <v>Clockwork City</v>
      </c>
      <c r="AH318" s="42"/>
      <c r="AI318" s="38"/>
      <c r="AJ318" s="38"/>
      <c r="AK318" s="3" t="str">
        <f>IF(AND(G318&lt;&gt;"LIBSETS_SETTYPE_BATTLEGROUND",G318&lt;&gt;"LIBSETS_SETTYPE_SPECIAL"),IF(AL318&lt;&gt;"",VLOOKUP(AL318,'ESO zone constants'!$D$5:$H$4955,5,FALSE),""),"")</f>
        <v/>
      </c>
      <c r="AN318" s="38"/>
      <c r="AO318" s="38"/>
      <c r="AP318" s="3" t="str">
        <f>IF(AND(G318&lt;&gt;"LIBSETS_SETTYPE_BATTLEGROUND",G318&lt;&gt;"LIBSETS_SETTYPE_SPECIAL"),IF(AQ318&lt;&gt;"",VLOOKUP(AQ318,'ESO zone constants'!$D$5:$H$4955,5,FALSE),""),"")</f>
        <v/>
      </c>
      <c r="AS318" s="38"/>
      <c r="AT318" s="38"/>
      <c r="AU318" s="3" t="str">
        <f>IF(AND(G318&lt;&gt;"LIBSETS_SETTYPE_BATTLEGROUND",G318&lt;&gt;"LIBSETS_SETTYPE_SPECIAL"),IF(AV318&lt;&gt;"",VLOOKUP(AV318,'ESO zone constants'!$D$5:$H$4955,5,FALSE),""),"")</f>
        <v/>
      </c>
      <c r="AX318" s="38"/>
      <c r="AY318" s="38"/>
      <c r="AZ318" s="79" t="s">
        <v>2658</v>
      </c>
      <c r="BA318" s="79"/>
      <c r="BB318" s="79"/>
      <c r="BC318" s="79"/>
      <c r="BD318" s="21" t="str">
        <f t="shared" si="30"/>
        <v>[365] = {wayshrines={346,346,346,}, dlcId=DLC_CLOCKWORK_CITY</v>
      </c>
      <c r="BE318" s="21" t="str">
        <f t="shared" si="31"/>
        <v>, zoneIds={1000,980,980}, veteran=false</v>
      </c>
      <c r="BF318" s="21" t="str">
        <f t="shared" si="29"/>
        <v>, setType=LIBSETS_SETTYPE_TRIAL</v>
      </c>
      <c r="BG318" s="21" t="str">
        <f t="shared" si="32"/>
        <v>, dropMechanic={LIBSETS_DROP_MECHANIC_TRIAL_BOSS,LIBSETS_DROP_MECHANIC_TRIAL_BOSS}, dropMechanicDropLocationNames={['en']={'','Bosses in trial dungeons','','','','',},['de']={'','Bosse in Prüfungen','','','','',},}</v>
      </c>
      <c r="BH318" s="21" t="str">
        <f t="shared" si="33"/>
        <v>}, --Chaotic Whirlwind / Chaotischer Wirbelwind   [Asylum Sanctorium, Clockwork City, Clockwork City]</v>
      </c>
    </row>
    <row r="319" spans="1:60" x14ac:dyDescent="0.25">
      <c r="A319" s="12">
        <v>366</v>
      </c>
      <c r="B319" t="s">
        <v>1223</v>
      </c>
      <c r="C319" t="s">
        <v>1224</v>
      </c>
      <c r="D319" s="3">
        <f t="shared" si="28"/>
        <v>366</v>
      </c>
      <c r="G319" s="8" t="s">
        <v>1479</v>
      </c>
      <c r="I319" t="s">
        <v>91</v>
      </c>
      <c r="J319" t="s">
        <v>91</v>
      </c>
      <c r="K319">
        <v>346</v>
      </c>
      <c r="L319">
        <v>346</v>
      </c>
      <c r="M319">
        <v>346</v>
      </c>
      <c r="O319" s="62" t="s">
        <v>660</v>
      </c>
      <c r="Q319" s="3">
        <f>IF(AND(P319&lt;&gt;"",ISNUMBER(P319),NOT(ISNA(P319))),P319,IF(R319&lt;&gt;"",VLOOKUP(R319,'ESO zone constants'!$D$5:$H$10003,5,FALSE),""))</f>
        <v>1000</v>
      </c>
      <c r="R319" t="str">
        <f>IF(AND(O319&lt;&gt;"",NOT(ISERROR(O319))),O319,
IF(AND(P319&lt;&gt;"",ISNUMBER(P319),P319&gt;0,NOT(ISNA(P319))),VLOOKUP(P319,'ESO zone constants'!$A$5:$D$10001,4,FALSE),
IF(AND(K319&lt;&gt;"",K319&gt;0,NOT(ISERROR(K319))),VLOOKUP(K319,'ESO dumped WayshrineInfo'!$K$3:$N$9996,4,FALSE),"")))</f>
        <v>Asylum Sanctorium</v>
      </c>
      <c r="T319" s="19" t="str">
        <f>IF(AND(S319&lt;&gt;"",NOT(ISERROR(S319))),S319,IF(Q319&lt;&gt;"",IF(NOT(ISERROR(VLOOKUP(Q319,'ESO Dungeon constants'!$D$3:$H$9999,5,FALSE))),VLOOKUP(Q319,'ESO Dungeon constants'!$D$3:$I$9999,6,FALSE),VLOOKUP(Q319,'ESO zone constants'!$H$3:$K$9989,4,FALSE)),""))</f>
        <v>DLC_CLOCKWORK_CITY</v>
      </c>
      <c r="U319" s="3" t="str">
        <f>IF(T319&lt;&gt;"",VLOOKUP(T319,'LibSets constants'!$B$4:$C$1012,2,FALSE),"")</f>
        <v>Clockwork City</v>
      </c>
      <c r="V319" s="33" t="s">
        <v>3313</v>
      </c>
      <c r="Y319" s="62"/>
      <c r="Z319" s="3">
        <f>IF(AND(G319&lt;&gt;"LIBSETS_SETTYPE_BATTLEGROUND",G319&lt;&gt;"LIBSETS_SETTYPE_SPECIAL"),
IF(AND(Y319&lt;&gt;"",ISNUMBER(Y319),NOT(ISNA(Y319))),Y319,
   IF(AND(L319&lt;&gt;"",ISNUMBER(L319),L319&gt;0,NOT(ISNA(L319))),VLOOKUP(L319,'ESO dumped WayshrineInfo'!$K$3:$L$9996,2,FALSE),"")
),"")</f>
        <v>980</v>
      </c>
      <c r="AA319" t="str">
        <f>IF(AND(Z319&lt;&gt;"",ISNUMBER(Z319),NOT(ISNA(Z319))),VLOOKUP(Z319,'ESO zone constants'!$A$5:$D$10001,4,FALSE),"")</f>
        <v>Clockwork City</v>
      </c>
      <c r="AB319" s="33" t="s">
        <v>3313</v>
      </c>
      <c r="AC319" s="41" t="str">
        <f>IF(AB319&lt;&gt;"",IF(AB319&lt;&gt;"LIBSETS_DROP_MECHANIC_MONSTER_NAME",VLOOKUP(AB319,'LibSets constants'!$I$4:$L$1012,3,FALSE),""),"")</f>
        <v>Bosses in trial dungeons</v>
      </c>
      <c r="AD319" s="41" t="str">
        <f>IF(AB319&lt;&gt;"",IF(AB319&lt;&gt;"LIBSETS_DROP_MECHANIC_MONSTER_NAME",VLOOKUP(AB319,'LibSets constants'!$I$4:$L$1012,4,FALSE),""),"")</f>
        <v>Bosse in Prüfungen</v>
      </c>
      <c r="AE319" s="38"/>
      <c r="AF319" s="3">
        <f>IF(AND(G319&lt;&gt;"LIBSETS_SETTYPE_BATTLEGROUND",G319&lt;&gt;"LIBSETS_SETTYPE_SPECIAL"),
IF(AND(AE319&lt;&gt;"",ISNUMBER(AE319),NOT(ISNA(AE319))),AE319,
   IF(AND(M319&lt;&gt;"",ISNUMBER(M319),M319&gt;0,NOT(ISNA(M319))),VLOOKUP(M319,'ESO dumped WayshrineInfo'!$K$3:$L$9996,2,FALSE),"")
),"")</f>
        <v>980</v>
      </c>
      <c r="AG319" t="str">
        <f>IF(AND(AF319&lt;&gt;"",ISNUMBER(AF319),NOT(ISNA(AF319))),VLOOKUP(AF319,'ESO zone constants'!$A$5:$D$10001,4,FALSE),"")</f>
        <v>Clockwork City</v>
      </c>
      <c r="AH319" s="42"/>
      <c r="AI319" s="38"/>
      <c r="AJ319" s="38"/>
      <c r="AK319" s="3" t="str">
        <f>IF(AND(G319&lt;&gt;"LIBSETS_SETTYPE_BATTLEGROUND",G319&lt;&gt;"LIBSETS_SETTYPE_SPECIAL"),IF(AL319&lt;&gt;"",VLOOKUP(AL319,'ESO zone constants'!$D$5:$H$4955,5,FALSE),""),"")</f>
        <v/>
      </c>
      <c r="AN319" s="38"/>
      <c r="AO319" s="38"/>
      <c r="AP319" s="3" t="str">
        <f>IF(AND(G319&lt;&gt;"LIBSETS_SETTYPE_BATTLEGROUND",G319&lt;&gt;"LIBSETS_SETTYPE_SPECIAL"),IF(AQ319&lt;&gt;"",VLOOKUP(AQ319,'ESO zone constants'!$D$5:$H$4955,5,FALSE),""),"")</f>
        <v/>
      </c>
      <c r="AS319" s="38"/>
      <c r="AT319" s="38"/>
      <c r="AU319" s="3" t="str">
        <f>IF(AND(G319&lt;&gt;"LIBSETS_SETTYPE_BATTLEGROUND",G319&lt;&gt;"LIBSETS_SETTYPE_SPECIAL"),IF(AV319&lt;&gt;"",VLOOKUP(AV319,'ESO zone constants'!$D$5:$H$4955,5,FALSE),""),"")</f>
        <v/>
      </c>
      <c r="AX319" s="38"/>
      <c r="AY319" s="38"/>
      <c r="AZ319" s="79" t="s">
        <v>2658</v>
      </c>
      <c r="BA319" s="79"/>
      <c r="BB319" s="79"/>
      <c r="BC319" s="79"/>
      <c r="BD319" s="21" t="str">
        <f t="shared" si="30"/>
        <v>[366] = {wayshrines={346,346,346,}, dlcId=DLC_CLOCKWORK_CITY</v>
      </c>
      <c r="BE319" s="21" t="str">
        <f t="shared" si="31"/>
        <v>, zoneIds={1000,980,980}, veteran=false</v>
      </c>
      <c r="BF319" s="21" t="str">
        <f t="shared" si="29"/>
        <v>, setType=LIBSETS_SETTYPE_TRIAL</v>
      </c>
      <c r="BG319" s="21" t="str">
        <f t="shared" si="32"/>
        <v>, dropMechanic={LIBSETS_DROP_MECHANIC_TRIAL_BOSS,LIBSETS_DROP_MECHANIC_TRIAL_BOSS}, dropMechanicDropLocationNames={['en']={'','Bosses in trial dungeons','','','','',},['de']={'','Bosse in Prüfungen','','','','',},}</v>
      </c>
      <c r="BH319" s="21" t="str">
        <f t="shared" si="33"/>
        <v>}, --Piercing Spray / Durchdringende Salve   [Asylum Sanctorium, Clockwork City, Clockwork City]</v>
      </c>
    </row>
    <row r="320" spans="1:60" x14ac:dyDescent="0.25">
      <c r="A320" s="12">
        <v>367</v>
      </c>
      <c r="B320" t="s">
        <v>1225</v>
      </c>
      <c r="C320" t="s">
        <v>1226</v>
      </c>
      <c r="D320" s="3">
        <f t="shared" si="28"/>
        <v>367</v>
      </c>
      <c r="G320" s="8" t="s">
        <v>1479</v>
      </c>
      <c r="I320" t="s">
        <v>91</v>
      </c>
      <c r="J320" t="s">
        <v>91</v>
      </c>
      <c r="K320">
        <v>346</v>
      </c>
      <c r="L320">
        <v>346</v>
      </c>
      <c r="M320">
        <v>346</v>
      </c>
      <c r="O320" s="62" t="s">
        <v>660</v>
      </c>
      <c r="Q320" s="3">
        <f>IF(AND(P320&lt;&gt;"",ISNUMBER(P320),NOT(ISNA(P320))),P320,IF(R320&lt;&gt;"",VLOOKUP(R320,'ESO zone constants'!$D$5:$H$10003,5,FALSE),""))</f>
        <v>1000</v>
      </c>
      <c r="R320" t="str">
        <f>IF(AND(O320&lt;&gt;"",NOT(ISERROR(O320))),O320,
IF(AND(P320&lt;&gt;"",ISNUMBER(P320),P320&gt;0,NOT(ISNA(P320))),VLOOKUP(P320,'ESO zone constants'!$A$5:$D$10001,4,FALSE),
IF(AND(K320&lt;&gt;"",K320&gt;0,NOT(ISERROR(K320))),VLOOKUP(K320,'ESO dumped WayshrineInfo'!$K$3:$N$9996,4,FALSE),"")))</f>
        <v>Asylum Sanctorium</v>
      </c>
      <c r="T320" s="19" t="str">
        <f>IF(AND(S320&lt;&gt;"",NOT(ISERROR(S320))),S320,IF(Q320&lt;&gt;"",IF(NOT(ISERROR(VLOOKUP(Q320,'ESO Dungeon constants'!$D$3:$H$9999,5,FALSE))),VLOOKUP(Q320,'ESO Dungeon constants'!$D$3:$I$9999,6,FALSE),VLOOKUP(Q320,'ESO zone constants'!$H$3:$K$9989,4,FALSE)),""))</f>
        <v>DLC_CLOCKWORK_CITY</v>
      </c>
      <c r="U320" s="3" t="str">
        <f>IF(T320&lt;&gt;"",VLOOKUP(T320,'LibSets constants'!$B$4:$C$1012,2,FALSE),"")</f>
        <v>Clockwork City</v>
      </c>
      <c r="V320" s="33" t="s">
        <v>3313</v>
      </c>
      <c r="Y320" s="62"/>
      <c r="Z320" s="3">
        <f>IF(AND(G320&lt;&gt;"LIBSETS_SETTYPE_BATTLEGROUND",G320&lt;&gt;"LIBSETS_SETTYPE_SPECIAL"),
IF(AND(Y320&lt;&gt;"",ISNUMBER(Y320),NOT(ISNA(Y320))),Y320,
   IF(AND(L320&lt;&gt;"",ISNUMBER(L320),L320&gt;0,NOT(ISNA(L320))),VLOOKUP(L320,'ESO dumped WayshrineInfo'!$K$3:$L$9996,2,FALSE),"")
),"")</f>
        <v>980</v>
      </c>
      <c r="AA320" t="str">
        <f>IF(AND(Z320&lt;&gt;"",ISNUMBER(Z320),NOT(ISNA(Z320))),VLOOKUP(Z320,'ESO zone constants'!$A$5:$D$10001,4,FALSE),"")</f>
        <v>Clockwork City</v>
      </c>
      <c r="AB320" s="33" t="s">
        <v>3313</v>
      </c>
      <c r="AC320" s="41" t="str">
        <f>IF(AB320&lt;&gt;"",IF(AB320&lt;&gt;"LIBSETS_DROP_MECHANIC_MONSTER_NAME",VLOOKUP(AB320,'LibSets constants'!$I$4:$L$1012,3,FALSE),""),"")</f>
        <v>Bosses in trial dungeons</v>
      </c>
      <c r="AD320" s="41" t="str">
        <f>IF(AB320&lt;&gt;"",IF(AB320&lt;&gt;"LIBSETS_DROP_MECHANIC_MONSTER_NAME",VLOOKUP(AB320,'LibSets constants'!$I$4:$L$1012,4,FALSE),""),"")</f>
        <v>Bosse in Prüfungen</v>
      </c>
      <c r="AE320" s="38"/>
      <c r="AF320" s="3">
        <f>IF(AND(G320&lt;&gt;"LIBSETS_SETTYPE_BATTLEGROUND",G320&lt;&gt;"LIBSETS_SETTYPE_SPECIAL"),
IF(AND(AE320&lt;&gt;"",ISNUMBER(AE320),NOT(ISNA(AE320))),AE320,
   IF(AND(M320&lt;&gt;"",ISNUMBER(M320),M320&gt;0,NOT(ISNA(M320))),VLOOKUP(M320,'ESO dumped WayshrineInfo'!$K$3:$L$9996,2,FALSE),"")
),"")</f>
        <v>980</v>
      </c>
      <c r="AG320" t="str">
        <f>IF(AND(AF320&lt;&gt;"",ISNUMBER(AF320),NOT(ISNA(AF320))),VLOOKUP(AF320,'ESO zone constants'!$A$5:$D$10001,4,FALSE),"")</f>
        <v>Clockwork City</v>
      </c>
      <c r="AH320" s="42"/>
      <c r="AI320" s="38"/>
      <c r="AJ320" s="38"/>
      <c r="AK320" s="3" t="str">
        <f>IF(AND(G320&lt;&gt;"LIBSETS_SETTYPE_BATTLEGROUND",G320&lt;&gt;"LIBSETS_SETTYPE_SPECIAL"),IF(AL320&lt;&gt;"",VLOOKUP(AL320,'ESO zone constants'!$D$5:$H$4955,5,FALSE),""),"")</f>
        <v/>
      </c>
      <c r="AN320" s="38"/>
      <c r="AO320" s="38"/>
      <c r="AP320" s="3" t="str">
        <f>IF(AND(G320&lt;&gt;"LIBSETS_SETTYPE_BATTLEGROUND",G320&lt;&gt;"LIBSETS_SETTYPE_SPECIAL"),IF(AQ320&lt;&gt;"",VLOOKUP(AQ320,'ESO zone constants'!$D$5:$H$4955,5,FALSE),""),"")</f>
        <v/>
      </c>
      <c r="AS320" s="38"/>
      <c r="AT320" s="38"/>
      <c r="AU320" s="3" t="str">
        <f>IF(AND(G320&lt;&gt;"LIBSETS_SETTYPE_BATTLEGROUND",G320&lt;&gt;"LIBSETS_SETTYPE_SPECIAL"),IF(AV320&lt;&gt;"",VLOOKUP(AV320,'ESO zone constants'!$D$5:$H$4955,5,FALSE),""),"")</f>
        <v/>
      </c>
      <c r="AX320" s="38"/>
      <c r="AY320" s="38"/>
      <c r="AZ320" s="79" t="s">
        <v>2658</v>
      </c>
      <c r="BA320" s="79"/>
      <c r="BB320" s="79"/>
      <c r="BC320" s="79"/>
      <c r="BD320" s="21" t="str">
        <f t="shared" si="30"/>
        <v>[367] = {wayshrines={346,346,346,}, dlcId=DLC_CLOCKWORK_CITY</v>
      </c>
      <c r="BE320" s="21" t="str">
        <f t="shared" si="31"/>
        <v>, zoneIds={1000,980,980}, veteran=false</v>
      </c>
      <c r="BF320" s="21" t="str">
        <f t="shared" si="29"/>
        <v>, setType=LIBSETS_SETTYPE_TRIAL</v>
      </c>
      <c r="BG320" s="21" t="str">
        <f t="shared" si="32"/>
        <v>, dropMechanic={LIBSETS_DROP_MECHANIC_TRIAL_BOSS,LIBSETS_DROP_MECHANIC_TRIAL_BOSS}, dropMechanicDropLocationNames={['en']={'','Bosses in trial dungeons','','','','',},['de']={'','Bosse in Prüfungen','','','','',},}</v>
      </c>
      <c r="BH320" s="21" t="str">
        <f t="shared" si="33"/>
        <v>}, --Concentrated Force / Konzentrierte Kraft   [Asylum Sanctorium, Clockwork City, Clockwork City]</v>
      </c>
    </row>
    <row r="321" spans="1:60" x14ac:dyDescent="0.25">
      <c r="A321" s="12">
        <v>368</v>
      </c>
      <c r="B321" t="s">
        <v>1227</v>
      </c>
      <c r="C321" t="s">
        <v>1228</v>
      </c>
      <c r="D321" s="3">
        <f t="shared" si="28"/>
        <v>368</v>
      </c>
      <c r="G321" s="8" t="s">
        <v>1479</v>
      </c>
      <c r="I321" t="s">
        <v>91</v>
      </c>
      <c r="J321" t="s">
        <v>91</v>
      </c>
      <c r="K321">
        <v>346</v>
      </c>
      <c r="L321">
        <v>346</v>
      </c>
      <c r="M321">
        <v>346</v>
      </c>
      <c r="O321" s="62" t="s">
        <v>660</v>
      </c>
      <c r="Q321" s="3">
        <f>IF(AND(P321&lt;&gt;"",ISNUMBER(P321),NOT(ISNA(P321))),P321,IF(R321&lt;&gt;"",VLOOKUP(R321,'ESO zone constants'!$D$5:$H$10003,5,FALSE),""))</f>
        <v>1000</v>
      </c>
      <c r="R321" t="str">
        <f>IF(AND(O321&lt;&gt;"",NOT(ISERROR(O321))),O321,
IF(AND(P321&lt;&gt;"",ISNUMBER(P321),P321&gt;0,NOT(ISNA(P321))),VLOOKUP(P321,'ESO zone constants'!$A$5:$D$10001,4,FALSE),
IF(AND(K321&lt;&gt;"",K321&gt;0,NOT(ISERROR(K321))),VLOOKUP(K321,'ESO dumped WayshrineInfo'!$K$3:$N$9996,4,FALSE),"")))</f>
        <v>Asylum Sanctorium</v>
      </c>
      <c r="T321" s="19" t="str">
        <f>IF(AND(S321&lt;&gt;"",NOT(ISERROR(S321))),S321,IF(Q321&lt;&gt;"",IF(NOT(ISERROR(VLOOKUP(Q321,'ESO Dungeon constants'!$D$3:$H$9999,5,FALSE))),VLOOKUP(Q321,'ESO Dungeon constants'!$D$3:$I$9999,6,FALSE),VLOOKUP(Q321,'ESO zone constants'!$H$3:$K$9989,4,FALSE)),""))</f>
        <v>DLC_CLOCKWORK_CITY</v>
      </c>
      <c r="U321" s="3" t="str">
        <f>IF(T321&lt;&gt;"",VLOOKUP(T321,'LibSets constants'!$B$4:$C$1012,2,FALSE),"")</f>
        <v>Clockwork City</v>
      </c>
      <c r="V321" s="33" t="s">
        <v>3313</v>
      </c>
      <c r="Y321" s="62"/>
      <c r="Z321" s="3">
        <f>IF(AND(G321&lt;&gt;"LIBSETS_SETTYPE_BATTLEGROUND",G321&lt;&gt;"LIBSETS_SETTYPE_SPECIAL"),
IF(AND(Y321&lt;&gt;"",ISNUMBER(Y321),NOT(ISNA(Y321))),Y321,
   IF(AND(L321&lt;&gt;"",ISNUMBER(L321),L321&gt;0,NOT(ISNA(L321))),VLOOKUP(L321,'ESO dumped WayshrineInfo'!$K$3:$L$9996,2,FALSE),"")
),"")</f>
        <v>980</v>
      </c>
      <c r="AA321" t="str">
        <f>IF(AND(Z321&lt;&gt;"",ISNUMBER(Z321),NOT(ISNA(Z321))),VLOOKUP(Z321,'ESO zone constants'!$A$5:$D$10001,4,FALSE),"")</f>
        <v>Clockwork City</v>
      </c>
      <c r="AB321" s="33" t="s">
        <v>3313</v>
      </c>
      <c r="AC321" s="41" t="str">
        <f>IF(AB321&lt;&gt;"",IF(AB321&lt;&gt;"LIBSETS_DROP_MECHANIC_MONSTER_NAME",VLOOKUP(AB321,'LibSets constants'!$I$4:$L$1012,3,FALSE),""),"")</f>
        <v>Bosses in trial dungeons</v>
      </c>
      <c r="AD321" s="41" t="str">
        <f>IF(AB321&lt;&gt;"",IF(AB321&lt;&gt;"LIBSETS_DROP_MECHANIC_MONSTER_NAME",VLOOKUP(AB321,'LibSets constants'!$I$4:$L$1012,4,FALSE),""),"")</f>
        <v>Bosse in Prüfungen</v>
      </c>
      <c r="AE321" s="38"/>
      <c r="AF321" s="3">
        <f>IF(AND(G321&lt;&gt;"LIBSETS_SETTYPE_BATTLEGROUND",G321&lt;&gt;"LIBSETS_SETTYPE_SPECIAL"),
IF(AND(AE321&lt;&gt;"",ISNUMBER(AE321),NOT(ISNA(AE321))),AE321,
   IF(AND(M321&lt;&gt;"",ISNUMBER(M321),M321&gt;0,NOT(ISNA(M321))),VLOOKUP(M321,'ESO dumped WayshrineInfo'!$K$3:$L$9996,2,FALSE),"")
),"")</f>
        <v>980</v>
      </c>
      <c r="AG321" t="str">
        <f>IF(AND(AF321&lt;&gt;"",ISNUMBER(AF321),NOT(ISNA(AF321))),VLOOKUP(AF321,'ESO zone constants'!$A$5:$D$10001,4,FALSE),"")</f>
        <v>Clockwork City</v>
      </c>
      <c r="AH321" s="42"/>
      <c r="AI321" s="38"/>
      <c r="AJ321" s="38"/>
      <c r="AK321" s="3" t="str">
        <f>IF(AND(G321&lt;&gt;"LIBSETS_SETTYPE_BATTLEGROUND",G321&lt;&gt;"LIBSETS_SETTYPE_SPECIAL"),IF(AL321&lt;&gt;"",VLOOKUP(AL321,'ESO zone constants'!$D$5:$H$4955,5,FALSE),""),"")</f>
        <v/>
      </c>
      <c r="AN321" s="38"/>
      <c r="AO321" s="38"/>
      <c r="AP321" s="3" t="str">
        <f>IF(AND(G321&lt;&gt;"LIBSETS_SETTYPE_BATTLEGROUND",G321&lt;&gt;"LIBSETS_SETTYPE_SPECIAL"),IF(AQ321&lt;&gt;"",VLOOKUP(AQ321,'ESO zone constants'!$D$5:$H$4955,5,FALSE),""),"")</f>
        <v/>
      </c>
      <c r="AS321" s="38"/>
      <c r="AT321" s="38"/>
      <c r="AU321" s="3" t="str">
        <f>IF(AND(G321&lt;&gt;"LIBSETS_SETTYPE_BATTLEGROUND",G321&lt;&gt;"LIBSETS_SETTYPE_SPECIAL"),IF(AV321&lt;&gt;"",VLOOKUP(AV321,'ESO zone constants'!$D$5:$H$4955,5,FALSE),""),"")</f>
        <v/>
      </c>
      <c r="AX321" s="38"/>
      <c r="AY321" s="38"/>
      <c r="AZ321" s="79" t="s">
        <v>2658</v>
      </c>
      <c r="BA321" s="79"/>
      <c r="BB321" s="79"/>
      <c r="BC321" s="79"/>
      <c r="BD321" s="21" t="str">
        <f t="shared" si="30"/>
        <v>[368] = {wayshrines={346,346,346,}, dlcId=DLC_CLOCKWORK_CITY</v>
      </c>
      <c r="BE321" s="21" t="str">
        <f t="shared" si="31"/>
        <v>, zoneIds={1000,980,980}, veteran=false</v>
      </c>
      <c r="BF321" s="21" t="str">
        <f t="shared" si="29"/>
        <v>, setType=LIBSETS_SETTYPE_TRIAL</v>
      </c>
      <c r="BG321" s="21" t="str">
        <f t="shared" si="32"/>
        <v>, dropMechanic={LIBSETS_DROP_MECHANIC_TRIAL_BOSS,LIBSETS_DROP_MECHANIC_TRIAL_BOSS}, dropMechanicDropLocationNames={['en']={'','Bosses in trial dungeons','','','','',},['de']={'','Bosse in Prüfungen','','','','',},}</v>
      </c>
      <c r="BH321" s="21" t="str">
        <f t="shared" si="33"/>
        <v>}, --Timeless Blessing / Zeitloser Segen   [Asylum Sanctorium, Clockwork City, Clockwork City]</v>
      </c>
    </row>
    <row r="322" spans="1:60" x14ac:dyDescent="0.25">
      <c r="A322" s="12">
        <v>369</v>
      </c>
      <c r="B322" t="s">
        <v>1229</v>
      </c>
      <c r="C322" t="s">
        <v>1230</v>
      </c>
      <c r="D322" s="3">
        <f t="shared" si="28"/>
        <v>369</v>
      </c>
      <c r="G322" s="8" t="s">
        <v>1470</v>
      </c>
      <c r="I322" t="s">
        <v>91</v>
      </c>
      <c r="J322" t="s">
        <v>91</v>
      </c>
      <c r="K322">
        <v>249</v>
      </c>
      <c r="L322">
        <v>249</v>
      </c>
      <c r="M322">
        <v>249</v>
      </c>
      <c r="O322" s="62" t="s">
        <v>451</v>
      </c>
      <c r="Q322" s="3">
        <f>IF(AND(P322&lt;&gt;"",ISNUMBER(P322),NOT(ISNA(P322))),P322,IF(R322&lt;&gt;"",VLOOKUP(R322,'ESO zone constants'!$D$5:$H$10003,5,FALSE),""))</f>
        <v>677</v>
      </c>
      <c r="R322" t="str">
        <f>IF(AND(O322&lt;&gt;"",NOT(ISERROR(O322))),O322,
IF(AND(P322&lt;&gt;"",ISNUMBER(P322),P322&gt;0,NOT(ISNA(P322))),VLOOKUP(P322,'ESO zone constants'!$A$5:$D$10001,4,FALSE),
IF(AND(K322&lt;&gt;"",K322&gt;0,NOT(ISERROR(K322))),VLOOKUP(K322,'ESO dumped WayshrineInfo'!$K$3:$N$9996,4,FALSE),"")))</f>
        <v>Maelstrom Arena</v>
      </c>
      <c r="T322" s="19" t="str">
        <f>IF(AND(S322&lt;&gt;"",NOT(ISERROR(S322))),S322,IF(Q322&lt;&gt;"",IF(NOT(ISERROR(VLOOKUP(Q322,'ESO Dungeon constants'!$D$3:$H$9999,5,FALSE))),VLOOKUP(Q322,'ESO Dungeon constants'!$D$3:$I$9999,6,FALSE),VLOOKUP(Q322,'ESO zone constants'!$H$3:$K$9989,4,FALSE)),""))</f>
        <v>DLC_ORSINIUM</v>
      </c>
      <c r="U322" s="3" t="str">
        <f>IF(T322&lt;&gt;"",VLOOKUP(T322,'LibSets constants'!$B$4:$C$1012,2,FALSE),"")</f>
        <v>Orsinium</v>
      </c>
      <c r="V322" s="33" t="s">
        <v>1552</v>
      </c>
      <c r="Y322" s="62"/>
      <c r="Z322" s="3">
        <f>IF(AND(G322&lt;&gt;"LIBSETS_SETTYPE_BATTLEGROUND",G322&lt;&gt;"LIBSETS_SETTYPE_SPECIAL"),
IF(AND(Y322&lt;&gt;"",ISNUMBER(Y322),NOT(ISNA(Y322))),Y322,
   IF(AND(L322&lt;&gt;"",ISNUMBER(L322),L322&gt;0,NOT(ISNA(L322))),VLOOKUP(L322,'ESO dumped WayshrineInfo'!$K$3:$L$9996,2,FALSE),"")
),"")</f>
        <v>684</v>
      </c>
      <c r="AA322" t="str">
        <f>IF(AND(Z322&lt;&gt;"",ISNUMBER(Z322),NOT(ISNA(Z322))),VLOOKUP(Z322,'ESO zone constants'!$A$5:$D$10001,4,FALSE),"")</f>
        <v>Wrothgar</v>
      </c>
      <c r="AB322" s="33" t="s">
        <v>1552</v>
      </c>
      <c r="AC322" s="41" t="str">
        <f>IF(AB322&lt;&gt;"",IF(AB322&lt;&gt;"LIBSETS_DROP_MECHANIC_MONSTER_NAME",VLOOKUP(AB322,'LibSets constants'!$I$4:$L$1012,3,FALSE),""),"")</f>
        <v>Arena stage chest</v>
      </c>
      <c r="AD322" s="41" t="str">
        <f>IF(AB322&lt;&gt;"",IF(AB322&lt;&gt;"LIBSETS_DROP_MECHANIC_MONSTER_NAME",VLOOKUP(AB322,'LibSets constants'!$I$4:$L$1012,4,FALSE),""),"")</f>
        <v>Arena-Phasen Schatztruhe</v>
      </c>
      <c r="AE322" s="41"/>
      <c r="AF322" s="3">
        <f>IF(AND(G322&lt;&gt;"LIBSETS_SETTYPE_BATTLEGROUND",G322&lt;&gt;"LIBSETS_SETTYPE_SPECIAL"),
IF(AND(AE322&lt;&gt;"",ISNUMBER(AE322),NOT(ISNA(AE322))),AE322,
   IF(AND(M322&lt;&gt;"",ISNUMBER(M322),M322&gt;0,NOT(ISNA(M322))),VLOOKUP(M322,'ESO dumped WayshrineInfo'!$K$3:$L$9996,2,FALSE),"")
),"")</f>
        <v>684</v>
      </c>
      <c r="AG322" t="str">
        <f>IF(AND(AF322&lt;&gt;"",ISNUMBER(AF322),NOT(ISNA(AF322))),VLOOKUP(AF322,'ESO zone constants'!$A$5:$D$10001,4,FALSE),"")</f>
        <v>Wrothgar</v>
      </c>
      <c r="AH322" s="42"/>
      <c r="AI322" s="41"/>
      <c r="AJ322" s="41"/>
      <c r="AK322" s="3" t="str">
        <f>IF(AND(G322&lt;&gt;"LIBSETS_SETTYPE_BATTLEGROUND",G322&lt;&gt;"LIBSETS_SETTYPE_SPECIAL"),IF(AL322&lt;&gt;"",VLOOKUP(AL322,'ESO zone constants'!$D$5:$H$4955,5,FALSE),""),"")</f>
        <v/>
      </c>
      <c r="AN322" s="41"/>
      <c r="AO322" s="41"/>
      <c r="AP322" s="3" t="str">
        <f>IF(AND(G322&lt;&gt;"LIBSETS_SETTYPE_BATTLEGROUND",G322&lt;&gt;"LIBSETS_SETTYPE_SPECIAL"),IF(AQ322&lt;&gt;"",VLOOKUP(AQ322,'ESO zone constants'!$D$5:$H$4955,5,FALSE),""),"")</f>
        <v/>
      </c>
      <c r="AS322" s="41"/>
      <c r="AT322" s="41"/>
      <c r="AU322" s="3" t="str">
        <f>IF(AND(G322&lt;&gt;"LIBSETS_SETTYPE_BATTLEGROUND",G322&lt;&gt;"LIBSETS_SETTYPE_SPECIAL"),IF(AV322&lt;&gt;"",VLOOKUP(AV322,'ESO zone constants'!$D$5:$H$4955,5,FALSE),""),"")</f>
        <v/>
      </c>
      <c r="AX322" s="41"/>
      <c r="AY322" s="41"/>
      <c r="AZ322" s="79" t="s">
        <v>2658</v>
      </c>
      <c r="BA322" s="79"/>
      <c r="BB322" s="79"/>
      <c r="BC322" s="79"/>
      <c r="BD322" s="21" t="str">
        <f t="shared" si="30"/>
        <v>[369] = {wayshrines={249,249,249,}, dlcId=DLC_ORSINIUM</v>
      </c>
      <c r="BE322" s="21" t="str">
        <f t="shared" si="31"/>
        <v>, zoneIds={677,684,684}, veteran=false</v>
      </c>
      <c r="BF322" s="21" t="str">
        <f t="shared" si="29"/>
        <v>, setType=LIBSETS_SETTYPE_ARENA</v>
      </c>
      <c r="BG322" s="21" t="str">
        <f t="shared" si="32"/>
        <v>, dropMechanic={LIBSETS_DROP_MECHANIC_ARENA_STAGE_CHEST,LIBSETS_DROP_MECHANIC_ARENA_STAGE_CHEST}, dropMechanicDropLocationNames={['en']={'','Arena stage chest','','','','',},['de']={'','Arena-Phasen Schatztruhe','','','','',},}</v>
      </c>
      <c r="BH322" s="21" t="str">
        <f t="shared" si="33"/>
        <v>}, --Merciless Charge / Gnadenloser Ansturm   [Maelstrom Arena, Wrothgar, Wrothgar]</v>
      </c>
    </row>
    <row r="323" spans="1:60" x14ac:dyDescent="0.25">
      <c r="A323" s="12">
        <v>370</v>
      </c>
      <c r="B323" t="s">
        <v>1231</v>
      </c>
      <c r="C323" t="s">
        <v>1232</v>
      </c>
      <c r="D323" s="3">
        <f t="shared" ref="D323:D386" si="34">A323</f>
        <v>370</v>
      </c>
      <c r="G323" s="8" t="s">
        <v>1470</v>
      </c>
      <c r="I323" t="s">
        <v>91</v>
      </c>
      <c r="J323" t="s">
        <v>91</v>
      </c>
      <c r="K323">
        <v>249</v>
      </c>
      <c r="L323">
        <v>249</v>
      </c>
      <c r="M323">
        <v>249</v>
      </c>
      <c r="O323" s="62" t="s">
        <v>451</v>
      </c>
      <c r="Q323" s="3">
        <f>IF(AND(P323&lt;&gt;"",ISNUMBER(P323),NOT(ISNA(P323))),P323,IF(R323&lt;&gt;"",VLOOKUP(R323,'ESO zone constants'!$D$5:$H$10003,5,FALSE),""))</f>
        <v>677</v>
      </c>
      <c r="R323" t="str">
        <f>IF(AND(O323&lt;&gt;"",NOT(ISERROR(O323))),O323,
IF(AND(P323&lt;&gt;"",ISNUMBER(P323),P323&gt;0,NOT(ISNA(P323))),VLOOKUP(P323,'ESO zone constants'!$A$5:$D$10001,4,FALSE),
IF(AND(K323&lt;&gt;"",K323&gt;0,NOT(ISERROR(K323))),VLOOKUP(K323,'ESO dumped WayshrineInfo'!$K$3:$N$9996,4,FALSE),"")))</f>
        <v>Maelstrom Arena</v>
      </c>
      <c r="T323" s="19" t="str">
        <f>IF(AND(S323&lt;&gt;"",NOT(ISERROR(S323))),S323,IF(Q323&lt;&gt;"",IF(NOT(ISERROR(VLOOKUP(Q323,'ESO Dungeon constants'!$D$3:$H$9999,5,FALSE))),VLOOKUP(Q323,'ESO Dungeon constants'!$D$3:$I$9999,6,FALSE),VLOOKUP(Q323,'ESO zone constants'!$H$3:$K$9989,4,FALSE)),""))</f>
        <v>DLC_ORSINIUM</v>
      </c>
      <c r="U323" s="3" t="str">
        <f>IF(T323&lt;&gt;"",VLOOKUP(T323,'LibSets constants'!$B$4:$C$1012,2,FALSE),"")</f>
        <v>Orsinium</v>
      </c>
      <c r="V323" s="33" t="s">
        <v>1552</v>
      </c>
      <c r="Y323" s="62"/>
      <c r="Z323" s="3">
        <f>IF(AND(G323&lt;&gt;"LIBSETS_SETTYPE_BATTLEGROUND",G323&lt;&gt;"LIBSETS_SETTYPE_SPECIAL"),
IF(AND(Y323&lt;&gt;"",ISNUMBER(Y323),NOT(ISNA(Y323))),Y323,
   IF(AND(L323&lt;&gt;"",ISNUMBER(L323),L323&gt;0,NOT(ISNA(L323))),VLOOKUP(L323,'ESO dumped WayshrineInfo'!$K$3:$L$9996,2,FALSE),"")
),"")</f>
        <v>684</v>
      </c>
      <c r="AA323" t="str">
        <f>IF(AND(Z323&lt;&gt;"",ISNUMBER(Z323),NOT(ISNA(Z323))),VLOOKUP(Z323,'ESO zone constants'!$A$5:$D$10001,4,FALSE),"")</f>
        <v>Wrothgar</v>
      </c>
      <c r="AB323" s="33" t="s">
        <v>1552</v>
      </c>
      <c r="AC323" s="3" t="str">
        <f>IF(AB323&lt;&gt;"",IF(AB323&lt;&gt;"LIBSETS_DROP_MECHANIC_MONSTER_NAME",VLOOKUP(AB323,'LibSets constants'!$I$4:$L$1012,3,FALSE),""),"")</f>
        <v>Arena stage chest</v>
      </c>
      <c r="AD323" s="3" t="str">
        <f>IF(AB323&lt;&gt;"",IF(AB323&lt;&gt;"LIBSETS_DROP_MECHANIC_MONSTER_NAME",VLOOKUP(AB323,'LibSets constants'!$I$4:$L$1012,4,FALSE),""),"")</f>
        <v>Arena-Phasen Schatztruhe</v>
      </c>
      <c r="AF323" s="3">
        <f>IF(AND(G323&lt;&gt;"LIBSETS_SETTYPE_BATTLEGROUND",G323&lt;&gt;"LIBSETS_SETTYPE_SPECIAL"),
IF(AND(AE323&lt;&gt;"",ISNUMBER(AE323),NOT(ISNA(AE323))),AE323,
   IF(AND(M323&lt;&gt;"",ISNUMBER(M323),M323&gt;0,NOT(ISNA(M323))),VLOOKUP(M323,'ESO dumped WayshrineInfo'!$K$3:$L$9996,2,FALSE),"")
),"")</f>
        <v>684</v>
      </c>
      <c r="AG323" t="str">
        <f>IF(AND(AF323&lt;&gt;"",ISNUMBER(AF323),NOT(ISNA(AF323))),VLOOKUP(AF323,'ESO zone constants'!$A$5:$D$10001,4,FALSE),"")</f>
        <v>Wrothgar</v>
      </c>
      <c r="AH323" s="42"/>
      <c r="AK323" s="3" t="str">
        <f>IF(AND(G323&lt;&gt;"LIBSETS_SETTYPE_BATTLEGROUND",G323&lt;&gt;"LIBSETS_SETTYPE_SPECIAL"),IF(AL323&lt;&gt;"",VLOOKUP(AL323,'ESO zone constants'!$D$5:$H$4955,5,FALSE),""),"")</f>
        <v/>
      </c>
      <c r="AP323" s="3" t="str">
        <f>IF(AND(G323&lt;&gt;"LIBSETS_SETTYPE_BATTLEGROUND",G323&lt;&gt;"LIBSETS_SETTYPE_SPECIAL"),IF(AQ323&lt;&gt;"",VLOOKUP(AQ323,'ESO zone constants'!$D$5:$H$4955,5,FALSE),""),"")</f>
        <v/>
      </c>
      <c r="AU323" s="3" t="str">
        <f>IF(AND(G323&lt;&gt;"LIBSETS_SETTYPE_BATTLEGROUND",G323&lt;&gt;"LIBSETS_SETTYPE_SPECIAL"),IF(AV323&lt;&gt;"",VLOOKUP(AV323,'ESO zone constants'!$D$5:$H$4955,5,FALSE),""),"")</f>
        <v/>
      </c>
      <c r="AZ323" s="79" t="s">
        <v>2658</v>
      </c>
      <c r="BA323" s="79"/>
      <c r="BB323" s="79"/>
      <c r="BC323" s="79"/>
      <c r="BD323" s="21" t="str">
        <f t="shared" si="30"/>
        <v>[370] = {wayshrines={249,249,249,}, dlcId=DLC_ORSINIUM</v>
      </c>
      <c r="BE323" s="21" t="str">
        <f t="shared" si="31"/>
        <v>, zoneIds={677,684,684}, veteran=false</v>
      </c>
      <c r="BF323" s="21" t="str">
        <f t="shared" ref="BF323:BF386" si="35">IF(A323&lt;&gt;"",IF(F323&lt;&gt;"Not in the game (anymore)",IF(A323&lt;&gt;"",", setType="&amp;G323,"")&amp;IF(G323="LIBSETS_SETTYPE_CLASS",", classId="&amp;BC323,"")&amp;IF(J323="true",", multiTrialSet=true",""),"")
&amp; IF(AND(H323&lt;&gt;"",ISNUMBER(H323)),", undauntedChestId=" &amp; H323,""),"")</f>
        <v>, setType=LIBSETS_SETTYPE_ARENA</v>
      </c>
      <c r="BG323" s="21" t="str">
        <f t="shared" si="32"/>
        <v>, dropMechanic={LIBSETS_DROP_MECHANIC_ARENA_STAGE_CHEST,LIBSETS_DROP_MECHANIC_ARENA_STAGE_CHEST}, dropMechanicDropLocationNames={['en']={'','Arena stage chest','','','','',},['de']={'','Arena-Phasen Schatztruhe','','','','',},}</v>
      </c>
      <c r="BH323" s="21" t="str">
        <f t="shared" si="33"/>
        <v>}, --Rampaging Slash / Tobender Schnitt   [Maelstrom Arena, Wrothgar, Wrothgar]</v>
      </c>
    </row>
    <row r="324" spans="1:60" x14ac:dyDescent="0.25">
      <c r="A324" s="12">
        <v>371</v>
      </c>
      <c r="B324" t="s">
        <v>1233</v>
      </c>
      <c r="C324" t="s">
        <v>1234</v>
      </c>
      <c r="D324" s="3">
        <f t="shared" si="34"/>
        <v>371</v>
      </c>
      <c r="G324" s="8" t="s">
        <v>1470</v>
      </c>
      <c r="I324" t="s">
        <v>91</v>
      </c>
      <c r="J324" t="s">
        <v>91</v>
      </c>
      <c r="K324">
        <v>249</v>
      </c>
      <c r="L324">
        <v>249</v>
      </c>
      <c r="M324">
        <v>249</v>
      </c>
      <c r="O324" s="62" t="s">
        <v>451</v>
      </c>
      <c r="Q324" s="3">
        <f>IF(AND(P324&lt;&gt;"",ISNUMBER(P324),NOT(ISNA(P324))),P324,IF(R324&lt;&gt;"",VLOOKUP(R324,'ESO zone constants'!$D$5:$H$10003,5,FALSE),""))</f>
        <v>677</v>
      </c>
      <c r="R324" t="str">
        <f>IF(AND(O324&lt;&gt;"",NOT(ISERROR(O324))),O324,
IF(AND(P324&lt;&gt;"",ISNUMBER(P324),P324&gt;0,NOT(ISNA(P324))),VLOOKUP(P324,'ESO zone constants'!$A$5:$D$10001,4,FALSE),
IF(AND(K324&lt;&gt;"",K324&gt;0,NOT(ISERROR(K324))),VLOOKUP(K324,'ESO dumped WayshrineInfo'!$K$3:$N$9996,4,FALSE),"")))</f>
        <v>Maelstrom Arena</v>
      </c>
      <c r="T324" s="19" t="str">
        <f>IF(AND(S324&lt;&gt;"",NOT(ISERROR(S324))),S324,IF(Q324&lt;&gt;"",IF(NOT(ISERROR(VLOOKUP(Q324,'ESO Dungeon constants'!$D$3:$H$9999,5,FALSE))),VLOOKUP(Q324,'ESO Dungeon constants'!$D$3:$I$9999,6,FALSE),VLOOKUP(Q324,'ESO zone constants'!$H$3:$K$9989,4,FALSE)),""))</f>
        <v>DLC_ORSINIUM</v>
      </c>
      <c r="U324" s="3" t="str">
        <f>IF(T324&lt;&gt;"",VLOOKUP(T324,'LibSets constants'!$B$4:$C$1012,2,FALSE),"")</f>
        <v>Orsinium</v>
      </c>
      <c r="V324" s="33" t="s">
        <v>1552</v>
      </c>
      <c r="Y324" s="62"/>
      <c r="Z324" s="3">
        <f>IF(AND(G324&lt;&gt;"LIBSETS_SETTYPE_BATTLEGROUND",G324&lt;&gt;"LIBSETS_SETTYPE_SPECIAL"),
IF(AND(Y324&lt;&gt;"",ISNUMBER(Y324),NOT(ISNA(Y324))),Y324,
   IF(AND(L324&lt;&gt;"",ISNUMBER(L324),L324&gt;0,NOT(ISNA(L324))),VLOOKUP(L324,'ESO dumped WayshrineInfo'!$K$3:$L$9996,2,FALSE),"")
),"")</f>
        <v>684</v>
      </c>
      <c r="AA324" t="str">
        <f>IF(AND(Z324&lt;&gt;"",ISNUMBER(Z324),NOT(ISNA(Z324))),VLOOKUP(Z324,'ESO zone constants'!$A$5:$D$10001,4,FALSE),"")</f>
        <v>Wrothgar</v>
      </c>
      <c r="AB324" s="33" t="s">
        <v>1552</v>
      </c>
      <c r="AC324" s="3" t="str">
        <f>IF(AB324&lt;&gt;"",IF(AB324&lt;&gt;"LIBSETS_DROP_MECHANIC_MONSTER_NAME",VLOOKUP(AB324,'LibSets constants'!$I$4:$L$1012,3,FALSE),""),"")</f>
        <v>Arena stage chest</v>
      </c>
      <c r="AD324" s="3" t="str">
        <f>IF(AB324&lt;&gt;"",IF(AB324&lt;&gt;"LIBSETS_DROP_MECHANIC_MONSTER_NAME",VLOOKUP(AB324,'LibSets constants'!$I$4:$L$1012,4,FALSE),""),"")</f>
        <v>Arena-Phasen Schatztruhe</v>
      </c>
      <c r="AF324" s="3">
        <f>IF(AND(G324&lt;&gt;"LIBSETS_SETTYPE_BATTLEGROUND",G324&lt;&gt;"LIBSETS_SETTYPE_SPECIAL"),
IF(AND(AE324&lt;&gt;"",ISNUMBER(AE324),NOT(ISNA(AE324))),AE324,
   IF(AND(M324&lt;&gt;"",ISNUMBER(M324),M324&gt;0,NOT(ISNA(M324))),VLOOKUP(M324,'ESO dumped WayshrineInfo'!$K$3:$L$9996,2,FALSE),"")
),"")</f>
        <v>684</v>
      </c>
      <c r="AG324" t="str">
        <f>IF(AND(AF324&lt;&gt;"",ISNUMBER(AF324),NOT(ISNA(AF324))),VLOOKUP(AF324,'ESO zone constants'!$A$5:$D$10001,4,FALSE),"")</f>
        <v>Wrothgar</v>
      </c>
      <c r="AH324" s="42"/>
      <c r="AK324" s="3" t="str">
        <f>IF(AND(G324&lt;&gt;"LIBSETS_SETTYPE_BATTLEGROUND",G324&lt;&gt;"LIBSETS_SETTYPE_SPECIAL"),IF(AL324&lt;&gt;"",VLOOKUP(AL324,'ESO zone constants'!$D$5:$H$4955,5,FALSE),""),"")</f>
        <v/>
      </c>
      <c r="AP324" s="3" t="str">
        <f>IF(AND(G324&lt;&gt;"LIBSETS_SETTYPE_BATTLEGROUND",G324&lt;&gt;"LIBSETS_SETTYPE_SPECIAL"),IF(AQ324&lt;&gt;"",VLOOKUP(AQ324,'ESO zone constants'!$D$5:$H$4955,5,FALSE),""),"")</f>
        <v/>
      </c>
      <c r="AU324" s="3" t="str">
        <f>IF(AND(G324&lt;&gt;"LIBSETS_SETTYPE_BATTLEGROUND",G324&lt;&gt;"LIBSETS_SETTYPE_SPECIAL"),IF(AV324&lt;&gt;"",VLOOKUP(AV324,'ESO zone constants'!$D$5:$H$4955,5,FALSE),""),"")</f>
        <v/>
      </c>
      <c r="AZ324" s="79" t="s">
        <v>2658</v>
      </c>
      <c r="BA324" s="79"/>
      <c r="BB324" s="79"/>
      <c r="BC324" s="79"/>
      <c r="BD324" s="21" t="str">
        <f t="shared" ref="BD324:BD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E324" s="21" t="str">
        <f t="shared" ref="BE324:BE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F324" s="21" t="str">
        <f t="shared" si="35"/>
        <v>, setType=LIBSETS_SETTYPE_ARENA</v>
      </c>
      <c r="BG324" s="21" t="str">
        <f t="shared" ref="BG324:BG387" si="38">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H324" s="21" t="str">
        <f t="shared" ref="BH324:BH387" si="39">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60" x14ac:dyDescent="0.25">
      <c r="A325" s="12">
        <v>372</v>
      </c>
      <c r="B325" t="s">
        <v>1235</v>
      </c>
      <c r="C325" t="s">
        <v>1236</v>
      </c>
      <c r="D325" s="3">
        <f t="shared" si="34"/>
        <v>372</v>
      </c>
      <c r="G325" s="8" t="s">
        <v>1470</v>
      </c>
      <c r="I325" t="s">
        <v>91</v>
      </c>
      <c r="J325" t="s">
        <v>91</v>
      </c>
      <c r="K325">
        <v>249</v>
      </c>
      <c r="L325">
        <v>249</v>
      </c>
      <c r="M325">
        <v>249</v>
      </c>
      <c r="O325" s="62" t="s">
        <v>451</v>
      </c>
      <c r="Q325" s="3">
        <f>IF(AND(P325&lt;&gt;"",ISNUMBER(P325),NOT(ISNA(P325))),P325,IF(R325&lt;&gt;"",VLOOKUP(R325,'ESO zone constants'!$D$5:$H$10003,5,FALSE),""))</f>
        <v>677</v>
      </c>
      <c r="R325" t="str">
        <f>IF(AND(O325&lt;&gt;"",NOT(ISERROR(O325))),O325,
IF(AND(P325&lt;&gt;"",ISNUMBER(P325),P325&gt;0,NOT(ISNA(P325))),VLOOKUP(P325,'ESO zone constants'!$A$5:$D$10001,4,FALSE),
IF(AND(K325&lt;&gt;"",K325&gt;0,NOT(ISERROR(K325))),VLOOKUP(K325,'ESO dumped WayshrineInfo'!$K$3:$N$9996,4,FALSE),"")))</f>
        <v>Maelstrom Arena</v>
      </c>
      <c r="T325" s="19" t="str">
        <f>IF(AND(S325&lt;&gt;"",NOT(ISERROR(S325))),S325,IF(Q325&lt;&gt;"",IF(NOT(ISERROR(VLOOKUP(Q325,'ESO Dungeon constants'!$D$3:$H$9999,5,FALSE))),VLOOKUP(Q325,'ESO Dungeon constants'!$D$3:$I$9999,6,FALSE),VLOOKUP(Q325,'ESO zone constants'!$H$3:$K$9989,4,FALSE)),""))</f>
        <v>DLC_ORSINIUM</v>
      </c>
      <c r="U325" s="3" t="str">
        <f>IF(T325&lt;&gt;"",VLOOKUP(T325,'LibSets constants'!$B$4:$C$1012,2,FALSE),"")</f>
        <v>Orsinium</v>
      </c>
      <c r="V325" s="33" t="s">
        <v>1552</v>
      </c>
      <c r="Y325" s="62"/>
      <c r="Z325" s="3">
        <f>IF(AND(G325&lt;&gt;"LIBSETS_SETTYPE_BATTLEGROUND",G325&lt;&gt;"LIBSETS_SETTYPE_SPECIAL"),
IF(AND(Y325&lt;&gt;"",ISNUMBER(Y325),NOT(ISNA(Y325))),Y325,
   IF(AND(L325&lt;&gt;"",ISNUMBER(L325),L325&gt;0,NOT(ISNA(L325))),VLOOKUP(L325,'ESO dumped WayshrineInfo'!$K$3:$L$9996,2,FALSE),"")
),"")</f>
        <v>684</v>
      </c>
      <c r="AA325" t="str">
        <f>IF(AND(Z325&lt;&gt;"",ISNUMBER(Z325),NOT(ISNA(Z325))),VLOOKUP(Z325,'ESO zone constants'!$A$5:$D$10001,4,FALSE),"")</f>
        <v>Wrothgar</v>
      </c>
      <c r="AB325" s="33" t="s">
        <v>1552</v>
      </c>
      <c r="AC325" s="3" t="str">
        <f>IF(AB325&lt;&gt;"",IF(AB325&lt;&gt;"LIBSETS_DROP_MECHANIC_MONSTER_NAME",VLOOKUP(AB325,'LibSets constants'!$I$4:$L$1012,3,FALSE),""),"")</f>
        <v>Arena stage chest</v>
      </c>
      <c r="AD325" s="3" t="str">
        <f>IF(AB325&lt;&gt;"",IF(AB325&lt;&gt;"LIBSETS_DROP_MECHANIC_MONSTER_NAME",VLOOKUP(AB325,'LibSets constants'!$I$4:$L$1012,4,FALSE),""),"")</f>
        <v>Arena-Phasen Schatztruhe</v>
      </c>
      <c r="AF325" s="3">
        <f>IF(AND(G325&lt;&gt;"LIBSETS_SETTYPE_BATTLEGROUND",G325&lt;&gt;"LIBSETS_SETTYPE_SPECIAL"),
IF(AND(AE325&lt;&gt;"",ISNUMBER(AE325),NOT(ISNA(AE325))),AE325,
   IF(AND(M325&lt;&gt;"",ISNUMBER(M325),M325&gt;0,NOT(ISNA(M325))),VLOOKUP(M325,'ESO dumped WayshrineInfo'!$K$3:$L$9996,2,FALSE),"")
),"")</f>
        <v>684</v>
      </c>
      <c r="AG325" t="str">
        <f>IF(AND(AF325&lt;&gt;"",ISNUMBER(AF325),NOT(ISNA(AF325))),VLOOKUP(AF325,'ESO zone constants'!$A$5:$D$10001,4,FALSE),"")</f>
        <v>Wrothgar</v>
      </c>
      <c r="AH325" s="42"/>
      <c r="AK325" s="3" t="str">
        <f>IF(AND(G325&lt;&gt;"LIBSETS_SETTYPE_BATTLEGROUND",G325&lt;&gt;"LIBSETS_SETTYPE_SPECIAL"),IF(AL325&lt;&gt;"",VLOOKUP(AL325,'ESO zone constants'!$D$5:$H$4955,5,FALSE),""),"")</f>
        <v/>
      </c>
      <c r="AP325" s="3" t="str">
        <f>IF(AND(G325&lt;&gt;"LIBSETS_SETTYPE_BATTLEGROUND",G325&lt;&gt;"LIBSETS_SETTYPE_SPECIAL"),IF(AQ325&lt;&gt;"",VLOOKUP(AQ325,'ESO zone constants'!$D$5:$H$4955,5,FALSE),""),"")</f>
        <v/>
      </c>
      <c r="AU325" s="3" t="str">
        <f>IF(AND(G325&lt;&gt;"LIBSETS_SETTYPE_BATTLEGROUND",G325&lt;&gt;"LIBSETS_SETTYPE_SPECIAL"),IF(AV325&lt;&gt;"",VLOOKUP(AV325,'ESO zone constants'!$D$5:$H$4955,5,FALSE),""),"")</f>
        <v/>
      </c>
      <c r="AZ325" s="79" t="s">
        <v>2658</v>
      </c>
      <c r="BA325" s="79"/>
      <c r="BB325" s="79"/>
      <c r="BC325" s="79"/>
      <c r="BD325" s="21" t="str">
        <f t="shared" si="36"/>
        <v>[372] = {wayshrines={249,249,249,}, dlcId=DLC_ORSINIUM</v>
      </c>
      <c r="BE325" s="21" t="str">
        <f t="shared" si="37"/>
        <v>, zoneIds={677,684,684}, veteran=false</v>
      </c>
      <c r="BF325" s="21" t="str">
        <f t="shared" si="35"/>
        <v>, setType=LIBSETS_SETTYPE_ARENA</v>
      </c>
      <c r="BG325" s="21" t="str">
        <f t="shared" si="38"/>
        <v>, dropMechanic={LIBSETS_DROP_MECHANIC_ARENA_STAGE_CHEST,LIBSETS_DROP_MECHANIC_ARENA_STAGE_CHEST}, dropMechanicDropLocationNames={['en']={'','Arena stage chest','','','','',},['de']={'','Arena-Phasen Schatztruhe','','','','',},}</v>
      </c>
      <c r="BH325" s="21" t="str">
        <f t="shared" si="39"/>
        <v>}, --Thunderous Volley / Donnernde Salve   [Maelstrom Arena, Wrothgar, Wrothgar]</v>
      </c>
    </row>
    <row r="326" spans="1:60" x14ac:dyDescent="0.25">
      <c r="A326" s="12">
        <v>373</v>
      </c>
      <c r="B326" t="s">
        <v>1237</v>
      </c>
      <c r="C326" t="s">
        <v>1238</v>
      </c>
      <c r="D326" s="3">
        <f t="shared" si="34"/>
        <v>373</v>
      </c>
      <c r="G326" s="8" t="s">
        <v>1470</v>
      </c>
      <c r="I326" t="s">
        <v>91</v>
      </c>
      <c r="J326" t="s">
        <v>91</v>
      </c>
      <c r="K326">
        <v>249</v>
      </c>
      <c r="L326">
        <v>249</v>
      </c>
      <c r="M326">
        <v>249</v>
      </c>
      <c r="O326" s="62" t="s">
        <v>451</v>
      </c>
      <c r="Q326" s="3">
        <f>IF(AND(P326&lt;&gt;"",ISNUMBER(P326),NOT(ISNA(P326))),P326,IF(R326&lt;&gt;"",VLOOKUP(R326,'ESO zone constants'!$D$5:$H$10003,5,FALSE),""))</f>
        <v>677</v>
      </c>
      <c r="R326" t="str">
        <f>IF(AND(O326&lt;&gt;"",NOT(ISERROR(O326))),O326,
IF(AND(P326&lt;&gt;"",ISNUMBER(P326),P326&gt;0,NOT(ISNA(P326))),VLOOKUP(P326,'ESO zone constants'!$A$5:$D$10001,4,FALSE),
IF(AND(K326&lt;&gt;"",K326&gt;0,NOT(ISERROR(K326))),VLOOKUP(K326,'ESO dumped WayshrineInfo'!$K$3:$N$9996,4,FALSE),"")))</f>
        <v>Maelstrom Arena</v>
      </c>
      <c r="T326" s="19" t="str">
        <f>IF(AND(S326&lt;&gt;"",NOT(ISERROR(S326))),S326,IF(Q326&lt;&gt;"",IF(NOT(ISERROR(VLOOKUP(Q326,'ESO Dungeon constants'!$D$3:$H$9999,5,FALSE))),VLOOKUP(Q326,'ESO Dungeon constants'!$D$3:$I$9999,6,FALSE),VLOOKUP(Q326,'ESO zone constants'!$H$3:$K$9989,4,FALSE)),""))</f>
        <v>DLC_ORSINIUM</v>
      </c>
      <c r="U326" s="3" t="str">
        <f>IF(T326&lt;&gt;"",VLOOKUP(T326,'LibSets constants'!$B$4:$C$1012,2,FALSE),"")</f>
        <v>Orsinium</v>
      </c>
      <c r="V326" s="33" t="s">
        <v>1552</v>
      </c>
      <c r="Y326" s="62"/>
      <c r="Z326" s="3">
        <f>IF(AND(G326&lt;&gt;"LIBSETS_SETTYPE_BATTLEGROUND",G326&lt;&gt;"LIBSETS_SETTYPE_SPECIAL"),
IF(AND(Y326&lt;&gt;"",ISNUMBER(Y326),NOT(ISNA(Y326))),Y326,
   IF(AND(L326&lt;&gt;"",ISNUMBER(L326),L326&gt;0,NOT(ISNA(L326))),VLOOKUP(L326,'ESO dumped WayshrineInfo'!$K$3:$L$9996,2,FALSE),"")
),"")</f>
        <v>684</v>
      </c>
      <c r="AA326" t="str">
        <f>IF(AND(Z326&lt;&gt;"",ISNUMBER(Z326),NOT(ISNA(Z326))),VLOOKUP(Z326,'ESO zone constants'!$A$5:$D$10001,4,FALSE),"")</f>
        <v>Wrothgar</v>
      </c>
      <c r="AB326" s="33" t="s">
        <v>1552</v>
      </c>
      <c r="AC326" s="3" t="str">
        <f>IF(AB326&lt;&gt;"",IF(AB326&lt;&gt;"LIBSETS_DROP_MECHANIC_MONSTER_NAME",VLOOKUP(AB326,'LibSets constants'!$I$4:$L$1012,3,FALSE),""),"")</f>
        <v>Arena stage chest</v>
      </c>
      <c r="AD326" s="3" t="str">
        <f>IF(AB326&lt;&gt;"",IF(AB326&lt;&gt;"LIBSETS_DROP_MECHANIC_MONSTER_NAME",VLOOKUP(AB326,'LibSets constants'!$I$4:$L$1012,4,FALSE),""),"")</f>
        <v>Arena-Phasen Schatztruhe</v>
      </c>
      <c r="AF326" s="3">
        <f>IF(AND(G326&lt;&gt;"LIBSETS_SETTYPE_BATTLEGROUND",G326&lt;&gt;"LIBSETS_SETTYPE_SPECIAL"),
IF(AND(AE326&lt;&gt;"",ISNUMBER(AE326),NOT(ISNA(AE326))),AE326,
   IF(AND(M326&lt;&gt;"",ISNUMBER(M326),M326&gt;0,NOT(ISNA(M326))),VLOOKUP(M326,'ESO dumped WayshrineInfo'!$K$3:$L$9996,2,FALSE),"")
),"")</f>
        <v>684</v>
      </c>
      <c r="AG326" t="str">
        <f>IF(AND(AF326&lt;&gt;"",ISNUMBER(AF326),NOT(ISNA(AF326))),VLOOKUP(AF326,'ESO zone constants'!$A$5:$D$10001,4,FALSE),"")</f>
        <v>Wrothgar</v>
      </c>
      <c r="AH326" s="42"/>
      <c r="AK326" s="3" t="str">
        <f>IF(AND(G326&lt;&gt;"LIBSETS_SETTYPE_BATTLEGROUND",G326&lt;&gt;"LIBSETS_SETTYPE_SPECIAL"),IF(AL326&lt;&gt;"",VLOOKUP(AL326,'ESO zone constants'!$D$5:$H$4955,5,FALSE),""),"")</f>
        <v/>
      </c>
      <c r="AP326" s="3" t="str">
        <f>IF(AND(G326&lt;&gt;"LIBSETS_SETTYPE_BATTLEGROUND",G326&lt;&gt;"LIBSETS_SETTYPE_SPECIAL"),IF(AQ326&lt;&gt;"",VLOOKUP(AQ326,'ESO zone constants'!$D$5:$H$4955,5,FALSE),""),"")</f>
        <v/>
      </c>
      <c r="AU326" s="3" t="str">
        <f>IF(AND(G326&lt;&gt;"LIBSETS_SETTYPE_BATTLEGROUND",G326&lt;&gt;"LIBSETS_SETTYPE_SPECIAL"),IF(AV326&lt;&gt;"",VLOOKUP(AV326,'ESO zone constants'!$D$5:$H$4955,5,FALSE),""),"")</f>
        <v/>
      </c>
      <c r="AZ326" s="79" t="s">
        <v>2659</v>
      </c>
      <c r="BA326" s="79"/>
      <c r="BB326" s="79"/>
      <c r="BC326" s="79"/>
      <c r="BD326" s="21" t="str">
        <f t="shared" si="36"/>
        <v>[373] = {wayshrines={249,249,249,}, dlcId=DLC_ORSINIUM</v>
      </c>
      <c r="BE326" s="21" t="str">
        <f t="shared" si="37"/>
        <v>, zoneIds={677,684,684}, veteran=false</v>
      </c>
      <c r="BF326" s="21" t="str">
        <f t="shared" si="35"/>
        <v>, setType=LIBSETS_SETTYPE_ARENA</v>
      </c>
      <c r="BG326" s="21" t="str">
        <f t="shared" si="38"/>
        <v>, isProcSetAllowedInPvP=1, dropMechanic={LIBSETS_DROP_MECHANIC_ARENA_STAGE_CHEST,LIBSETS_DROP_MECHANIC_ARENA_STAGE_CHEST}, dropMechanicDropLocationNames={['en']={'','Arena stage chest','','','','',},['de']={'','Arena-Phasen Schatztruhe','','','','',},}</v>
      </c>
      <c r="BH326" s="21" t="str">
        <f t="shared" si="39"/>
        <v>}, --Crushing Wall / Zermalmende Mauer   [Maelstrom Arena, Wrothgar, Wrothgar]</v>
      </c>
    </row>
    <row r="327" spans="1:60" x14ac:dyDescent="0.25">
      <c r="A327" s="12">
        <v>374</v>
      </c>
      <c r="B327" t="s">
        <v>1239</v>
      </c>
      <c r="C327" t="s">
        <v>1240</v>
      </c>
      <c r="D327" s="3">
        <f t="shared" si="34"/>
        <v>374</v>
      </c>
      <c r="G327" s="8" t="s">
        <v>1470</v>
      </c>
      <c r="I327" t="s">
        <v>91</v>
      </c>
      <c r="J327" t="s">
        <v>91</v>
      </c>
      <c r="K327">
        <v>249</v>
      </c>
      <c r="L327">
        <v>249</v>
      </c>
      <c r="M327">
        <v>249</v>
      </c>
      <c r="O327" s="62" t="s">
        <v>451</v>
      </c>
      <c r="Q327" s="3">
        <f>IF(AND(P327&lt;&gt;"",ISNUMBER(P327),NOT(ISNA(P327))),P327,IF(R327&lt;&gt;"",VLOOKUP(R327,'ESO zone constants'!$D$5:$H$10003,5,FALSE),""))</f>
        <v>677</v>
      </c>
      <c r="R327" t="str">
        <f>IF(AND(O327&lt;&gt;"",NOT(ISERROR(O327))),O327,
IF(AND(P327&lt;&gt;"",ISNUMBER(P327),P327&gt;0,NOT(ISNA(P327))),VLOOKUP(P327,'ESO zone constants'!$A$5:$D$10001,4,FALSE),
IF(AND(K327&lt;&gt;"",K327&gt;0,NOT(ISERROR(K327))),VLOOKUP(K327,'ESO dumped WayshrineInfo'!$K$3:$N$9996,4,FALSE),"")))</f>
        <v>Maelstrom Arena</v>
      </c>
      <c r="T327" s="19" t="str">
        <f>IF(AND(S327&lt;&gt;"",NOT(ISERROR(S327))),S327,IF(Q327&lt;&gt;"",IF(NOT(ISERROR(VLOOKUP(Q327,'ESO Dungeon constants'!$D$3:$H$9999,5,FALSE))),VLOOKUP(Q327,'ESO Dungeon constants'!$D$3:$I$9999,6,FALSE),VLOOKUP(Q327,'ESO zone constants'!$H$3:$K$9989,4,FALSE)),""))</f>
        <v>DLC_ORSINIUM</v>
      </c>
      <c r="U327" s="3" t="str">
        <f>IF(T327&lt;&gt;"",VLOOKUP(T327,'LibSets constants'!$B$4:$C$1012,2,FALSE),"")</f>
        <v>Orsinium</v>
      </c>
      <c r="V327" s="33" t="s">
        <v>1552</v>
      </c>
      <c r="Y327" s="62"/>
      <c r="Z327" s="3">
        <f>IF(AND(G327&lt;&gt;"LIBSETS_SETTYPE_BATTLEGROUND",G327&lt;&gt;"LIBSETS_SETTYPE_SPECIAL"),
IF(AND(Y327&lt;&gt;"",ISNUMBER(Y327),NOT(ISNA(Y327))),Y327,
   IF(AND(L327&lt;&gt;"",ISNUMBER(L327),L327&gt;0,NOT(ISNA(L327))),VLOOKUP(L327,'ESO dumped WayshrineInfo'!$K$3:$L$9996,2,FALSE),"")
),"")</f>
        <v>684</v>
      </c>
      <c r="AA327" t="str">
        <f>IF(AND(Z327&lt;&gt;"",ISNUMBER(Z327),NOT(ISNA(Z327))),VLOOKUP(Z327,'ESO zone constants'!$A$5:$D$10001,4,FALSE),"")</f>
        <v>Wrothgar</v>
      </c>
      <c r="AB327" s="33" t="s">
        <v>1552</v>
      </c>
      <c r="AC327" s="3" t="str">
        <f>IF(AB327&lt;&gt;"",IF(AB327&lt;&gt;"LIBSETS_DROP_MECHANIC_MONSTER_NAME",VLOOKUP(AB327,'LibSets constants'!$I$4:$L$1012,3,FALSE),""),"")</f>
        <v>Arena stage chest</v>
      </c>
      <c r="AD327" s="3" t="str">
        <f>IF(AB327&lt;&gt;"",IF(AB327&lt;&gt;"LIBSETS_DROP_MECHANIC_MONSTER_NAME",VLOOKUP(AB327,'LibSets constants'!$I$4:$L$1012,4,FALSE),""),"")</f>
        <v>Arena-Phasen Schatztruhe</v>
      </c>
      <c r="AF327" s="3">
        <f>IF(AND(G327&lt;&gt;"LIBSETS_SETTYPE_BATTLEGROUND",G327&lt;&gt;"LIBSETS_SETTYPE_SPECIAL"),
IF(AND(AE327&lt;&gt;"",ISNUMBER(AE327),NOT(ISNA(AE327))),AE327,
   IF(AND(M327&lt;&gt;"",ISNUMBER(M327),M327&gt;0,NOT(ISNA(M327))),VLOOKUP(M327,'ESO dumped WayshrineInfo'!$K$3:$L$9996,2,FALSE),"")
),"")</f>
        <v>684</v>
      </c>
      <c r="AG327" t="str">
        <f>IF(AND(AF327&lt;&gt;"",ISNUMBER(AF327),NOT(ISNA(AF327))),VLOOKUP(AF327,'ESO zone constants'!$A$5:$D$10001,4,FALSE),"")</f>
        <v>Wrothgar</v>
      </c>
      <c r="AH327" s="42"/>
      <c r="AK327" s="3" t="str">
        <f>IF(AND(G327&lt;&gt;"LIBSETS_SETTYPE_BATTLEGROUND",G327&lt;&gt;"LIBSETS_SETTYPE_SPECIAL"),IF(AL327&lt;&gt;"",VLOOKUP(AL327,'ESO zone constants'!$D$5:$H$4955,5,FALSE),""),"")</f>
        <v/>
      </c>
      <c r="AP327" s="3" t="str">
        <f>IF(AND(G327&lt;&gt;"LIBSETS_SETTYPE_BATTLEGROUND",G327&lt;&gt;"LIBSETS_SETTYPE_SPECIAL"),IF(AQ327&lt;&gt;"",VLOOKUP(AQ327,'ESO zone constants'!$D$5:$H$4955,5,FALSE),""),"")</f>
        <v/>
      </c>
      <c r="AU327" s="3" t="str">
        <f>IF(AND(G327&lt;&gt;"LIBSETS_SETTYPE_BATTLEGROUND",G327&lt;&gt;"LIBSETS_SETTYPE_SPECIAL"),IF(AV327&lt;&gt;"",VLOOKUP(AV327,'ESO zone constants'!$D$5:$H$4955,5,FALSE),""),"")</f>
        <v/>
      </c>
      <c r="AZ327" s="79" t="s">
        <v>2658</v>
      </c>
      <c r="BA327" s="79"/>
      <c r="BB327" s="79"/>
      <c r="BC327" s="79"/>
      <c r="BD327" s="21" t="str">
        <f t="shared" si="36"/>
        <v>[374] = {wayshrines={249,249,249,}, dlcId=DLC_ORSINIUM</v>
      </c>
      <c r="BE327" s="21" t="str">
        <f t="shared" si="37"/>
        <v>, zoneIds={677,684,684}, veteran=false</v>
      </c>
      <c r="BF327" s="21" t="str">
        <f t="shared" si="35"/>
        <v>, setType=LIBSETS_SETTYPE_ARENA</v>
      </c>
      <c r="BG327" s="21" t="str">
        <f t="shared" si="38"/>
        <v>, dropMechanic={LIBSETS_DROP_MECHANIC_ARENA_STAGE_CHEST,LIBSETS_DROP_MECHANIC_ARENA_STAGE_CHEST}, dropMechanicDropLocationNames={['en']={'','Arena stage chest','','','','',},['de']={'','Arena-Phasen Schatztruhe','','','','',},}</v>
      </c>
      <c r="BH327" s="21" t="str">
        <f t="shared" si="39"/>
        <v>}, --Precise Regeneration / Präzise Regeneration   [Maelstrom Arena, Wrothgar, Wrothgar]</v>
      </c>
    </row>
    <row r="328" spans="1:60" x14ac:dyDescent="0.25">
      <c r="A328" s="12">
        <v>380</v>
      </c>
      <c r="B328" t="s">
        <v>1241</v>
      </c>
      <c r="C328" t="s">
        <v>2618</v>
      </c>
      <c r="D328" s="3">
        <f t="shared" si="34"/>
        <v>380</v>
      </c>
      <c r="E328" t="s">
        <v>1463</v>
      </c>
      <c r="F328" t="s">
        <v>1421</v>
      </c>
      <c r="G328" s="8" t="s">
        <v>1480</v>
      </c>
      <c r="I328" t="s">
        <v>91</v>
      </c>
      <c r="J328" t="s">
        <v>91</v>
      </c>
      <c r="K328">
        <v>-1</v>
      </c>
      <c r="L328">
        <v>-1</v>
      </c>
      <c r="M328">
        <v>-1</v>
      </c>
      <c r="O328" s="62" t="s">
        <v>1511</v>
      </c>
      <c r="P328" s="62">
        <v>-99</v>
      </c>
      <c r="Q328" s="3">
        <f>IF(AND(P328&lt;&gt;"",ISNUMBER(P328),NOT(ISNA(P328))),P328,IF(R328&lt;&gt;"",VLOOKUP(R328,'ESO zone constants'!$D$5:$H$10003,5,FALSE),""))</f>
        <v>-99</v>
      </c>
      <c r="R328" t="str">
        <f>IF(AND(O328&lt;&gt;"",NOT(ISERROR(O328))),O328,
IF(AND(P328&lt;&gt;"",ISNUMBER(P328),P328&gt;0,NOT(ISNA(P328))),VLOOKUP(P328,'ESO zone constants'!$A$5:$D$10001,4,FALSE),
IF(AND(K328&lt;&gt;"",K328&gt;0,NOT(ISERROR(K328))),VLOOKUP(K328,'ESO dumped WayshrineInfo'!$K$3:$N$9996,4,FALSE),"")))</f>
        <v>!Level up advisor</v>
      </c>
      <c r="T328" s="19" t="str">
        <f>IF(AND(S328&lt;&gt;"",NOT(ISERROR(S328))),S328,IF(Q328&lt;&gt;"",IF(NOT(ISERROR(VLOOKUP(Q328,'ESO Dungeon constants'!$D$3:$H$9999,5,FALSE))),VLOOKUP(Q328,'ESO Dungeon constants'!$D$3:$I$9999,6,FALSE),VLOOKUP(Q328,'ESO zone constants'!$H$3:$K$9989,4,FALSE)),""))</f>
        <v>DLC_BASE_GAME</v>
      </c>
      <c r="U328" s="3" t="str">
        <f>IF(T328&lt;&gt;"",VLOOKUP(T328,'LibSets constants'!$B$4:$C$1012,2,FALSE),"")</f>
        <v>Included in base game</v>
      </c>
      <c r="V328" s="33" t="s">
        <v>1610</v>
      </c>
      <c r="Y328" s="62"/>
      <c r="Z328" s="3" t="str">
        <f>IF(AND(G328&lt;&gt;"LIBSETS_SETTYPE_BATTLEGROUND",G328&lt;&gt;"LIBSETS_SETTYPE_SPECIAL"),
IF(AND(Y328&lt;&gt;"",ISNUMBER(Y328),NOT(ISNA(Y328))),Y328,
   IF(AND(L328&lt;&gt;"",ISNUMBER(L328),L328&gt;0,NOT(ISNA(L328))),VLOOKUP(L328,'ESO dumped WayshrineInfo'!$K$3:$L$9996,2,FALSE),"")
),"")</f>
        <v/>
      </c>
      <c r="AA328" t="str">
        <f>IF(AND(Z328&lt;&gt;"",ISNUMBER(Z328),NOT(ISNA(Z328))),VLOOKUP(Z328,'ESO zone constants'!$A$5:$D$10001,4,FALSE),"")</f>
        <v/>
      </c>
      <c r="AC328" s="41" t="str">
        <f>IF(AB328&lt;&gt;"",IF(AB328&lt;&gt;"LIBSETS_DROP_MECHANIC_MONSTER_NAME",VLOOKUP(AB328,'LibSets constants'!$I$4:$L$1012,3,FALSE),""),"")</f>
        <v/>
      </c>
      <c r="AD328" s="41" t="str">
        <f>IF(AB328&lt;&gt;"",IF(AB328&lt;&gt;"LIBSETS_DROP_MECHANIC_MONSTER_NAME",VLOOKUP(AB328,'LibSets constants'!$I$4:$L$1012,4,FALSE),""),"")</f>
        <v/>
      </c>
      <c r="AE328" s="41"/>
      <c r="AF328" s="3" t="str">
        <f>IF(AND(G328&lt;&gt;"LIBSETS_SETTYPE_BATTLEGROUND",G328&lt;&gt;"LIBSETS_SETTYPE_SPECIAL"),
IF(AND(AE328&lt;&gt;"",ISNUMBER(AE328),NOT(ISNA(AE328))),AE328,
   IF(AND(M328&lt;&gt;"",ISNUMBER(M328),M328&gt;0,NOT(ISNA(M328))),VLOOKUP(M328,'ESO dumped WayshrineInfo'!$K$3:$L$9996,2,FALSE),"")
),"")</f>
        <v/>
      </c>
      <c r="AG328" t="str">
        <f>IF(AND(AF328&lt;&gt;"",ISNUMBER(AF328),NOT(ISNA(AF328))),VLOOKUP(AF328,'ESO zone constants'!$A$5:$D$10001,4,FALSE),"")</f>
        <v/>
      </c>
      <c r="AH328" s="42"/>
      <c r="AI328" s="41"/>
      <c r="AJ328" s="41"/>
      <c r="AK328" s="3" t="str">
        <f>IF(AND(G328&lt;&gt;"LIBSETS_SETTYPE_BATTLEGROUND",G328&lt;&gt;"LIBSETS_SETTYPE_SPECIAL"),IF(AL328&lt;&gt;"",VLOOKUP(AL328,'ESO zone constants'!$D$5:$H$4955,5,FALSE),""),"")</f>
        <v/>
      </c>
      <c r="AN328" s="41"/>
      <c r="AO328" s="41"/>
      <c r="AP328" s="3" t="str">
        <f>IF(AND(G328&lt;&gt;"LIBSETS_SETTYPE_BATTLEGROUND",G328&lt;&gt;"LIBSETS_SETTYPE_SPECIAL"),IF(AQ328&lt;&gt;"",VLOOKUP(AQ328,'ESO zone constants'!$D$5:$H$4955,5,FALSE),""),"")</f>
        <v/>
      </c>
      <c r="AS328" s="41"/>
      <c r="AT328" s="41"/>
      <c r="AU328" s="3" t="str">
        <f>IF(AND(G328&lt;&gt;"LIBSETS_SETTYPE_BATTLEGROUND",G328&lt;&gt;"LIBSETS_SETTYPE_SPECIAL"),IF(AV328&lt;&gt;"",VLOOKUP(AV328,'ESO zone constants'!$D$5:$H$4955,5,FALSE),""),"")</f>
        <v/>
      </c>
      <c r="AX328" s="41"/>
      <c r="AY328" s="41"/>
      <c r="AZ328" s="79" t="s">
        <v>2658</v>
      </c>
      <c r="BA328" s="79"/>
      <c r="BB328" s="79"/>
      <c r="BC328" s="79"/>
      <c r="BD328" s="21" t="str">
        <f t="shared" si="36"/>
        <v>[380] = {wayshrines={-1,-1,-1,}, dlcId=DLC_BASE_GAME</v>
      </c>
      <c r="BE328" s="21" t="str">
        <f t="shared" si="37"/>
        <v>, zoneIds={-99}, veteran=false</v>
      </c>
      <c r="BF328" s="21" t="str">
        <f t="shared" si="35"/>
        <v>, setType=LIBSETS_SETTYPE_SPECIAL</v>
      </c>
      <c r="BG328" s="21" t="str">
        <f t="shared" si="38"/>
        <v>, dropMechanic={LIBSETS_DROP_MECHANIC_LEVEL_UP_REWARD}</v>
      </c>
      <c r="BH328" s="21" t="str">
        <f t="shared" si="39"/>
        <v>}, --Prophet\'s / Prophet   [!Level up advisor]</v>
      </c>
    </row>
    <row r="329" spans="1:60" x14ac:dyDescent="0.25">
      <c r="A329" s="12">
        <v>381</v>
      </c>
      <c r="B329" t="s">
        <v>1242</v>
      </c>
      <c r="C329" t="s">
        <v>1243</v>
      </c>
      <c r="D329" s="3">
        <f t="shared" si="34"/>
        <v>381</v>
      </c>
      <c r="E329" s="40" t="s">
        <v>1463</v>
      </c>
      <c r="F329" t="s">
        <v>1421</v>
      </c>
      <c r="G329" s="8" t="s">
        <v>1480</v>
      </c>
      <c r="I329" t="s">
        <v>91</v>
      </c>
      <c r="J329" t="s">
        <v>91</v>
      </c>
      <c r="K329">
        <v>-1</v>
      </c>
      <c r="L329">
        <v>-1</v>
      </c>
      <c r="M329">
        <v>-1</v>
      </c>
      <c r="O329" s="62" t="s">
        <v>1511</v>
      </c>
      <c r="P329" s="62">
        <v>-99</v>
      </c>
      <c r="Q329" s="3">
        <f>IF(AND(P329&lt;&gt;"",ISNUMBER(P329),NOT(ISNA(P329))),P329,IF(R329&lt;&gt;"",VLOOKUP(R329,'ESO zone constants'!$D$5:$H$10003,5,FALSE),""))</f>
        <v>-99</v>
      </c>
      <c r="R329" t="str">
        <f>IF(AND(O329&lt;&gt;"",NOT(ISERROR(O329))),O329,
IF(AND(P329&lt;&gt;"",ISNUMBER(P329),P329&gt;0,NOT(ISNA(P329))),VLOOKUP(P329,'ESO zone constants'!$A$5:$D$10001,4,FALSE),
IF(AND(K329&lt;&gt;"",K329&gt;0,NOT(ISERROR(K329))),VLOOKUP(K329,'ESO dumped WayshrineInfo'!$K$3:$N$9996,4,FALSE),"")))</f>
        <v>!Level up advisor</v>
      </c>
      <c r="T329" s="19" t="str">
        <f>IF(AND(S329&lt;&gt;"",NOT(ISERROR(S329))),S329,IF(Q329&lt;&gt;"",IF(NOT(ISERROR(VLOOKUP(Q329,'ESO Dungeon constants'!$D$3:$H$9999,5,FALSE))),VLOOKUP(Q329,'ESO Dungeon constants'!$D$3:$I$9999,6,FALSE),VLOOKUP(Q329,'ESO zone constants'!$H$3:$K$9989,4,FALSE)),""))</f>
        <v>DLC_BASE_GAME</v>
      </c>
      <c r="U329" s="3" t="str">
        <f>IF(T329&lt;&gt;"",VLOOKUP(T329,'LibSets constants'!$B$4:$C$1012,2,FALSE),"")</f>
        <v>Included in base game</v>
      </c>
      <c r="V329" s="33" t="s">
        <v>1610</v>
      </c>
      <c r="Y329" s="62"/>
      <c r="Z329" s="3" t="str">
        <f>IF(AND(G329&lt;&gt;"LIBSETS_SETTYPE_BATTLEGROUND",G329&lt;&gt;"LIBSETS_SETTYPE_SPECIAL"),
IF(AND(Y329&lt;&gt;"",ISNUMBER(Y329),NOT(ISNA(Y329))),Y329,
   IF(AND(L329&lt;&gt;"",ISNUMBER(L329),L329&gt;0,NOT(ISNA(L329))),VLOOKUP(L329,'ESO dumped WayshrineInfo'!$K$3:$L$9996,2,FALSE),"")
),"")</f>
        <v/>
      </c>
      <c r="AA329" t="str">
        <f>IF(AND(Z329&lt;&gt;"",ISNUMBER(Z329),NOT(ISNA(Z329))),VLOOKUP(Z329,'ESO zone constants'!$A$5:$D$10001,4,FALSE),"")</f>
        <v/>
      </c>
      <c r="AC329" s="41" t="str">
        <f>IF(AB329&lt;&gt;"",IF(AB329&lt;&gt;"LIBSETS_DROP_MECHANIC_MONSTER_NAME",VLOOKUP(AB329,'LibSets constants'!$I$4:$L$1012,3,FALSE),""),"")</f>
        <v/>
      </c>
      <c r="AD329" s="41" t="str">
        <f>IF(AB329&lt;&gt;"",IF(AB329&lt;&gt;"LIBSETS_DROP_MECHANIC_MONSTER_NAME",VLOOKUP(AB329,'LibSets constants'!$I$4:$L$1012,4,FALSE),""),"")</f>
        <v/>
      </c>
      <c r="AE329" s="41"/>
      <c r="AF329" s="3" t="str">
        <f>IF(AND(G329&lt;&gt;"LIBSETS_SETTYPE_BATTLEGROUND",G329&lt;&gt;"LIBSETS_SETTYPE_SPECIAL"),
IF(AND(AE329&lt;&gt;"",ISNUMBER(AE329),NOT(ISNA(AE329))),AE329,
   IF(AND(M329&lt;&gt;"",ISNUMBER(M329),M329&gt;0,NOT(ISNA(M329))),VLOOKUP(M329,'ESO dumped WayshrineInfo'!$K$3:$L$9996,2,FALSE),"")
),"")</f>
        <v/>
      </c>
      <c r="AG329" t="str">
        <f>IF(AND(AF329&lt;&gt;"",ISNUMBER(AF329),NOT(ISNA(AF329))),VLOOKUP(AF329,'ESO zone constants'!$A$5:$D$10001,4,FALSE),"")</f>
        <v/>
      </c>
      <c r="AH329" s="42"/>
      <c r="AI329" s="41"/>
      <c r="AJ329" s="41"/>
      <c r="AK329" s="3" t="str">
        <f>IF(AND(G329&lt;&gt;"LIBSETS_SETTYPE_BATTLEGROUND",G329&lt;&gt;"LIBSETS_SETTYPE_SPECIAL"),IF(AL329&lt;&gt;"",VLOOKUP(AL329,'ESO zone constants'!$D$5:$H$4955,5,FALSE),""),"")</f>
        <v/>
      </c>
      <c r="AN329" s="41"/>
      <c r="AO329" s="41"/>
      <c r="AP329" s="3" t="str">
        <f>IF(AND(G329&lt;&gt;"LIBSETS_SETTYPE_BATTLEGROUND",G329&lt;&gt;"LIBSETS_SETTYPE_SPECIAL"),IF(AQ329&lt;&gt;"",VLOOKUP(AQ329,'ESO zone constants'!$D$5:$H$4955,5,FALSE),""),"")</f>
        <v/>
      </c>
      <c r="AS329" s="41"/>
      <c r="AT329" s="41"/>
      <c r="AU329" s="3" t="str">
        <f>IF(AND(G329&lt;&gt;"LIBSETS_SETTYPE_BATTLEGROUND",G329&lt;&gt;"LIBSETS_SETTYPE_SPECIAL"),IF(AV329&lt;&gt;"",VLOOKUP(AV329,'ESO zone constants'!$D$5:$H$4955,5,FALSE),""),"")</f>
        <v/>
      </c>
      <c r="AX329" s="41"/>
      <c r="AY329" s="41"/>
      <c r="AZ329" s="79" t="s">
        <v>2658</v>
      </c>
      <c r="BA329" s="79"/>
      <c r="BB329" s="79"/>
      <c r="BC329" s="79"/>
      <c r="BD329" s="21" t="str">
        <f t="shared" si="36"/>
        <v>[381] = {wayshrines={-1,-1,-1,}, dlcId=DLC_BASE_GAME</v>
      </c>
      <c r="BE329" s="21" t="str">
        <f t="shared" si="37"/>
        <v>, zoneIds={-99}, veteran=false</v>
      </c>
      <c r="BF329" s="21" t="str">
        <f t="shared" si="35"/>
        <v>, setType=LIBSETS_SETTYPE_SPECIAL</v>
      </c>
      <c r="BG329" s="21" t="str">
        <f t="shared" si="38"/>
        <v>, dropMechanic={LIBSETS_DROP_MECHANIC_LEVEL_UP_REWARD}</v>
      </c>
      <c r="BH329" s="21" t="str">
        <f t="shared" si="39"/>
        <v>}, --Broken Soul / Zerbrochene Seele   [!Level up advisor]</v>
      </c>
    </row>
    <row r="330" spans="1:60" x14ac:dyDescent="0.25">
      <c r="A330" s="12">
        <v>382</v>
      </c>
      <c r="B330" t="s">
        <v>1244</v>
      </c>
      <c r="C330" t="s">
        <v>1245</v>
      </c>
      <c r="D330" s="3">
        <f t="shared" si="34"/>
        <v>382</v>
      </c>
      <c r="G330" s="8" t="s">
        <v>1478</v>
      </c>
      <c r="I330" t="s">
        <v>91</v>
      </c>
      <c r="J330" t="s">
        <v>91</v>
      </c>
      <c r="K330">
        <v>355</v>
      </c>
      <c r="L330">
        <v>355</v>
      </c>
      <c r="M330">
        <v>355</v>
      </c>
      <c r="O330" s="62" t="s">
        <v>79</v>
      </c>
      <c r="Q330" s="3">
        <f>IF(AND(P330&lt;&gt;"",ISNUMBER(P330),NOT(ISNA(P330))),P330,IF(R330&lt;&gt;"",VLOOKUP(R330,'ESO zone constants'!$D$5:$H$10003,5,FALSE),""))</f>
        <v>1011</v>
      </c>
      <c r="R330" t="str">
        <f>IF(AND(O330&lt;&gt;"",NOT(ISERROR(O330))),O330,
IF(AND(P330&lt;&gt;"",ISNUMBER(P330),P330&gt;0,NOT(ISNA(P330))),VLOOKUP(P330,'ESO zone constants'!$A$5:$D$10001,4,FALSE),
IF(AND(K330&lt;&gt;"",K330&gt;0,NOT(ISERROR(K330))),VLOOKUP(K330,'ESO dumped WayshrineInfo'!$K$3:$N$9996,4,FALSE),"")))</f>
        <v>Summerset</v>
      </c>
      <c r="T330" s="19" t="str">
        <f>IF(AND(S330&lt;&gt;"",NOT(ISERROR(S330))),S330,IF(Q330&lt;&gt;"",IF(NOT(ISERROR(VLOOKUP(Q330,'ESO Dungeon constants'!$D$3:$H$9999,5,FALSE))),VLOOKUP(Q330,'ESO Dungeon constants'!$D$3:$I$9999,6,FALSE),VLOOKUP(Q330,'ESO zone constants'!$H$3:$K$9989,4,FALSE)),""))</f>
        <v>DLC_SUMMERSET</v>
      </c>
      <c r="U330" s="3" t="str">
        <f>IF(T330&lt;&gt;"",VLOOKUP(T330,'LibSets constants'!$B$4:$C$1012,2,FALSE),"")</f>
        <v>Summerset</v>
      </c>
      <c r="V330" s="33" t="s">
        <v>1556</v>
      </c>
      <c r="Y330" s="62"/>
      <c r="Z330" s="3">
        <f>IF(AND(G330&lt;&gt;"LIBSETS_SETTYPE_BATTLEGROUND",G330&lt;&gt;"LIBSETS_SETTYPE_SPECIAL"),
IF(AND(Y330&lt;&gt;"",ISNUMBER(Y330),NOT(ISNA(Y330))),Y330,
   IF(AND(L330&lt;&gt;"",ISNUMBER(L330),L330&gt;0,NOT(ISNA(L330))),VLOOKUP(L330,'ESO dumped WayshrineInfo'!$K$3:$L$9996,2,FALSE),"")
),"")</f>
        <v>1011</v>
      </c>
      <c r="AA330" t="str">
        <f>IF(AND(Z330&lt;&gt;"",ISNUMBER(Z330),NOT(ISNA(Z330))),VLOOKUP(Z330,'ESO zone constants'!$A$5:$D$10001,4,FALSE),"")</f>
        <v>Summerset</v>
      </c>
      <c r="AB330" s="33" t="s">
        <v>1557</v>
      </c>
      <c r="AC330" s="41"/>
      <c r="AD330" s="41"/>
      <c r="AE330" s="41"/>
      <c r="AF330" s="3">
        <f>IF(AND(G330&lt;&gt;"LIBSETS_SETTYPE_BATTLEGROUND",G330&lt;&gt;"LIBSETS_SETTYPE_SPECIAL"),
IF(AND(AE330&lt;&gt;"",ISNUMBER(AE330),NOT(ISNA(AE330))),AE330,
   IF(AND(M330&lt;&gt;"",ISNUMBER(M330),M330&gt;0,NOT(ISNA(M330))),VLOOKUP(M330,'ESO dumped WayshrineInfo'!$K$3:$L$9996,2,FALSE),"")
),"")</f>
        <v>1011</v>
      </c>
      <c r="AG330" t="str">
        <f>IF(AND(AF330&lt;&gt;"",ISNUMBER(AF330),NOT(ISNA(AF330))),VLOOKUP(AF330,'ESO zone constants'!$A$5:$D$10001,4,FALSE),"")</f>
        <v>Summerset</v>
      </c>
      <c r="AH330" s="42" t="s">
        <v>1558</v>
      </c>
      <c r="AI330" s="41"/>
      <c r="AJ330" s="41"/>
      <c r="AK330" s="3">
        <f>IF(AND(G330&lt;&gt;"LIBSETS_SETTYPE_BATTLEGROUND",G330&lt;&gt;"LIBSETS_SETTYPE_SPECIAL"),IF(AL330&lt;&gt;"",VLOOKUP(AL330,'ESO zone constants'!$D$5:$H$4955,5,FALSE),""),"")</f>
        <v>1011</v>
      </c>
      <c r="AL330" t="s">
        <v>79</v>
      </c>
      <c r="AM330" s="33" t="s">
        <v>1559</v>
      </c>
      <c r="AN330" s="41"/>
      <c r="AO330" s="41"/>
      <c r="AP330" s="3">
        <f>IF(AND(G330&lt;&gt;"LIBSETS_SETTYPE_BATTLEGROUND",G330&lt;&gt;"LIBSETS_SETTYPE_SPECIAL"),IF(AQ330&lt;&gt;"",VLOOKUP(AQ330,'ESO zone constants'!$D$5:$H$4955,5,FALSE),""),"")</f>
        <v>1027</v>
      </c>
      <c r="AQ330" t="s">
        <v>681</v>
      </c>
      <c r="AR330" s="33" t="s">
        <v>1556</v>
      </c>
      <c r="AS330" s="41"/>
      <c r="AT330" s="41"/>
      <c r="AU330" s="3">
        <f>IF(AND(G330&lt;&gt;"LIBSETS_SETTYPE_BATTLEGROUND",G330&lt;&gt;"LIBSETS_SETTYPE_SPECIAL"),IF(AV330&lt;&gt;"",VLOOKUP(AV330,'ESO zone constants'!$D$5:$H$4955,5,FALSE),""),"")</f>
        <v>1027</v>
      </c>
      <c r="AV330" t="s">
        <v>681</v>
      </c>
      <c r="AW330" s="33" t="s">
        <v>1559</v>
      </c>
      <c r="AX330" s="41"/>
      <c r="AY330" s="41"/>
      <c r="AZ330" s="79" t="s">
        <v>2658</v>
      </c>
      <c r="BA330" s="79"/>
      <c r="BB330" s="79"/>
      <c r="BC330" s="79"/>
      <c r="BD330" s="21" t="str">
        <f t="shared" si="36"/>
        <v>[382] = {wayshrines={355,355,355,}, dlcId=DLC_SUMMERSET</v>
      </c>
      <c r="BE330" s="21" t="str">
        <f t="shared" si="37"/>
        <v>, zoneIds={1011,1011,1011,1011,1027,1027}, veteran=false</v>
      </c>
      <c r="BF330" s="21" t="str">
        <f t="shared" si="35"/>
        <v>, setType=LIBSETS_SETTYPE_OVERLAND</v>
      </c>
      <c r="BG330" s="21" t="str">
        <f t="shared" si="38"/>
        <v>, dropMechanic={LIBSETS_DROP_MECHANIC_OVERLAND_BOSS_DELVE,LIBSETS_DROP_MECHANIC_OVERLAND_WORLDBOSS,LIBSETS_DROP_MECHANIC_OVERLAND_BOSS_PUBLIC_DUNGEON,LIBSETS_DROP_MECHANIC_OVERLAND_CHEST,LIBSETS_DROP_MECHANIC_OVERLAND_BOSS_DELVE,LIBSETS_DROP_MECHANIC_OVERLAND_CHEST}</v>
      </c>
      <c r="BH330" s="21" t="str">
        <f t="shared" si="39"/>
        <v>}, --Grace of Gloom / Anmut der Gräue   [Summerset, Summerset, Summerset, Summerset, Artaeum, Artaeum]</v>
      </c>
    </row>
    <row r="331" spans="1:60" x14ac:dyDescent="0.25">
      <c r="A331" s="12">
        <v>383</v>
      </c>
      <c r="B331" t="s">
        <v>1246</v>
      </c>
      <c r="C331" t="s">
        <v>2619</v>
      </c>
      <c r="D331" s="3">
        <f t="shared" si="34"/>
        <v>383</v>
      </c>
      <c r="G331" s="8" t="s">
        <v>1478</v>
      </c>
      <c r="I331" t="s">
        <v>91</v>
      </c>
      <c r="J331" t="s">
        <v>91</v>
      </c>
      <c r="K331">
        <v>355</v>
      </c>
      <c r="L331">
        <v>355</v>
      </c>
      <c r="M331">
        <v>355</v>
      </c>
      <c r="O331" s="62" t="s">
        <v>79</v>
      </c>
      <c r="Q331" s="3">
        <f>IF(AND(P331&lt;&gt;"",ISNUMBER(P331),NOT(ISNA(P331))),P331,IF(R331&lt;&gt;"",VLOOKUP(R331,'ESO zone constants'!$D$5:$H$10003,5,FALSE),""))</f>
        <v>1011</v>
      </c>
      <c r="R331" t="str">
        <f>IF(AND(O331&lt;&gt;"",NOT(ISERROR(O331))),O331,
IF(AND(P331&lt;&gt;"",ISNUMBER(P331),P331&gt;0,NOT(ISNA(P331))),VLOOKUP(P331,'ESO zone constants'!$A$5:$D$10001,4,FALSE),
IF(AND(K331&lt;&gt;"",K331&gt;0,NOT(ISERROR(K331))),VLOOKUP(K331,'ESO dumped WayshrineInfo'!$K$3:$N$9996,4,FALSE),"")))</f>
        <v>Summerset</v>
      </c>
      <c r="T331" s="19" t="str">
        <f>IF(AND(S331&lt;&gt;"",NOT(ISERROR(S331))),S331,IF(Q331&lt;&gt;"",IF(NOT(ISERROR(VLOOKUP(Q331,'ESO Dungeon constants'!$D$3:$H$9999,5,FALSE))),VLOOKUP(Q331,'ESO Dungeon constants'!$D$3:$I$9999,6,FALSE),VLOOKUP(Q331,'ESO zone constants'!$H$3:$K$9989,4,FALSE)),""))</f>
        <v>DLC_SUMMERSET</v>
      </c>
      <c r="U331" s="3" t="str">
        <f>IF(T331&lt;&gt;"",VLOOKUP(T331,'LibSets constants'!$B$4:$C$1012,2,FALSE),"")</f>
        <v>Summerset</v>
      </c>
      <c r="V331" s="33" t="s">
        <v>1556</v>
      </c>
      <c r="Y331" s="62"/>
      <c r="Z331" s="3">
        <f>IF(AND(G331&lt;&gt;"LIBSETS_SETTYPE_BATTLEGROUND",G331&lt;&gt;"LIBSETS_SETTYPE_SPECIAL"),
IF(AND(Y331&lt;&gt;"",ISNUMBER(Y331),NOT(ISNA(Y331))),Y331,
   IF(AND(L331&lt;&gt;"",ISNUMBER(L331),L331&gt;0,NOT(ISNA(L331))),VLOOKUP(L331,'ESO dumped WayshrineInfo'!$K$3:$L$9996,2,FALSE),"")
),"")</f>
        <v>1011</v>
      </c>
      <c r="AA331" t="str">
        <f>IF(AND(Z331&lt;&gt;"",ISNUMBER(Z331),NOT(ISNA(Z331))),VLOOKUP(Z331,'ESO zone constants'!$A$5:$D$10001,4,FALSE),"")</f>
        <v>Summerset</v>
      </c>
      <c r="AB331" s="33" t="s">
        <v>1557</v>
      </c>
      <c r="AC331" s="41"/>
      <c r="AD331" s="41"/>
      <c r="AE331" s="41"/>
      <c r="AF331" s="3">
        <f>IF(AND(G331&lt;&gt;"LIBSETS_SETTYPE_BATTLEGROUND",G331&lt;&gt;"LIBSETS_SETTYPE_SPECIAL"),
IF(AND(AE331&lt;&gt;"",ISNUMBER(AE331),NOT(ISNA(AE331))),AE331,
   IF(AND(M331&lt;&gt;"",ISNUMBER(M331),M331&gt;0,NOT(ISNA(M331))),VLOOKUP(M331,'ESO dumped WayshrineInfo'!$K$3:$L$9996,2,FALSE),"")
),"")</f>
        <v>1011</v>
      </c>
      <c r="AG331" t="str">
        <f>IF(AND(AF331&lt;&gt;"",ISNUMBER(AF331),NOT(ISNA(AF331))),VLOOKUP(AF331,'ESO zone constants'!$A$5:$D$10001,4,FALSE),"")</f>
        <v>Summerset</v>
      </c>
      <c r="AH331" s="42" t="s">
        <v>1558</v>
      </c>
      <c r="AI331" s="41"/>
      <c r="AJ331" s="41"/>
      <c r="AK331" s="3">
        <f>IF(AND(G331&lt;&gt;"LIBSETS_SETTYPE_BATTLEGROUND",G331&lt;&gt;"LIBSETS_SETTYPE_SPECIAL"),IF(AL331&lt;&gt;"",VLOOKUP(AL331,'ESO zone constants'!$D$5:$H$4955,5,FALSE),""),"")</f>
        <v>1011</v>
      </c>
      <c r="AL331" t="s">
        <v>79</v>
      </c>
      <c r="AM331" s="33" t="s">
        <v>1559</v>
      </c>
      <c r="AN331" s="41"/>
      <c r="AO331" s="41"/>
      <c r="AP331" s="3">
        <f>IF(AND(G331&lt;&gt;"LIBSETS_SETTYPE_BATTLEGROUND",G331&lt;&gt;"LIBSETS_SETTYPE_SPECIAL"),IF(AQ331&lt;&gt;"",VLOOKUP(AQ331,'ESO zone constants'!$D$5:$H$4955,5,FALSE),""),"")</f>
        <v>1027</v>
      </c>
      <c r="AQ331" t="s">
        <v>681</v>
      </c>
      <c r="AR331" s="33" t="s">
        <v>1556</v>
      </c>
      <c r="AS331" s="41"/>
      <c r="AT331" s="41"/>
      <c r="AU331" s="3">
        <f>IF(AND(G331&lt;&gt;"LIBSETS_SETTYPE_BATTLEGROUND",G331&lt;&gt;"LIBSETS_SETTYPE_SPECIAL"),IF(AV331&lt;&gt;"",VLOOKUP(AV331,'ESO zone constants'!$D$5:$H$4955,5,FALSE),""),"")</f>
        <v>1027</v>
      </c>
      <c r="AV331" t="s">
        <v>681</v>
      </c>
      <c r="AW331" s="33" t="s">
        <v>1559</v>
      </c>
      <c r="AX331" s="41"/>
      <c r="AY331" s="41"/>
      <c r="AZ331" s="79" t="s">
        <v>2658</v>
      </c>
      <c r="BA331" s="79"/>
      <c r="BB331" s="79"/>
      <c r="BC331" s="79"/>
      <c r="BD331" s="21" t="str">
        <f t="shared" si="36"/>
        <v>[383] = {wayshrines={355,355,355,}, dlcId=DLC_SUMMERSET</v>
      </c>
      <c r="BE331" s="21" t="str">
        <f t="shared" si="37"/>
        <v>, zoneIds={1011,1011,1011,1011,1027,1027}, veteran=false</v>
      </c>
      <c r="BF331" s="21" t="str">
        <f t="shared" si="35"/>
        <v>, setType=LIBSETS_SETTYPE_OVERLAND</v>
      </c>
      <c r="BG331" s="21" t="str">
        <f t="shared" si="38"/>
        <v>, dropMechanic={LIBSETS_DROP_MECHANIC_OVERLAND_BOSS_DELVE,LIBSETS_DROP_MECHANIC_OVERLAND_WORLDBOSS,LIBSETS_DROP_MECHANIC_OVERLAND_BOSS_PUBLIC_DUNGEON,LIBSETS_DROP_MECHANIC_OVERLAND_CHEST,LIBSETS_DROP_MECHANIC_OVERLAND_BOSS_DELVE,LIBSETS_DROP_MECHANIC_OVERLAND_CHEST}</v>
      </c>
      <c r="BH331" s="21" t="str">
        <f t="shared" si="39"/>
        <v>}, --Gryphon\'s Ferocity / Wildheit des Greifen   [Summerset, Summerset, Summerset, Summerset, Artaeum, Artaeum]</v>
      </c>
    </row>
    <row r="332" spans="1:60" x14ac:dyDescent="0.25">
      <c r="A332" s="12">
        <v>384</v>
      </c>
      <c r="B332" t="s">
        <v>1247</v>
      </c>
      <c r="C332" t="s">
        <v>1248</v>
      </c>
      <c r="D332" s="3">
        <f t="shared" si="34"/>
        <v>384</v>
      </c>
      <c r="G332" s="8" t="s">
        <v>1478</v>
      </c>
      <c r="I332" t="s">
        <v>91</v>
      </c>
      <c r="J332" t="s">
        <v>91</v>
      </c>
      <c r="K332">
        <v>355</v>
      </c>
      <c r="L332">
        <v>355</v>
      </c>
      <c r="M332">
        <v>355</v>
      </c>
      <c r="O332" s="62" t="s">
        <v>79</v>
      </c>
      <c r="Q332" s="3">
        <f>IF(AND(P332&lt;&gt;"",ISNUMBER(P332),NOT(ISNA(P332))),P332,IF(R332&lt;&gt;"",VLOOKUP(R332,'ESO zone constants'!$D$5:$H$10003,5,FALSE),""))</f>
        <v>1011</v>
      </c>
      <c r="R332" t="str">
        <f>IF(AND(O332&lt;&gt;"",NOT(ISERROR(O332))),O332,
IF(AND(P332&lt;&gt;"",ISNUMBER(P332),P332&gt;0,NOT(ISNA(P332))),VLOOKUP(P332,'ESO zone constants'!$A$5:$D$10001,4,FALSE),
IF(AND(K332&lt;&gt;"",K332&gt;0,NOT(ISERROR(K332))),VLOOKUP(K332,'ESO dumped WayshrineInfo'!$K$3:$N$9996,4,FALSE),"")))</f>
        <v>Summerset</v>
      </c>
      <c r="T332" s="19" t="str">
        <f>IF(AND(S332&lt;&gt;"",NOT(ISERROR(S332))),S332,IF(Q332&lt;&gt;"",IF(NOT(ISERROR(VLOOKUP(Q332,'ESO Dungeon constants'!$D$3:$H$9999,5,FALSE))),VLOOKUP(Q332,'ESO Dungeon constants'!$D$3:$I$9999,6,FALSE),VLOOKUP(Q332,'ESO zone constants'!$H$3:$K$9989,4,FALSE)),""))</f>
        <v>DLC_SUMMERSET</v>
      </c>
      <c r="U332" s="3" t="str">
        <f>IF(T332&lt;&gt;"",VLOOKUP(T332,'LibSets constants'!$B$4:$C$1012,2,FALSE),"")</f>
        <v>Summerset</v>
      </c>
      <c r="V332" s="33" t="s">
        <v>1556</v>
      </c>
      <c r="Y332" s="62"/>
      <c r="Z332" s="3">
        <f>IF(AND(G332&lt;&gt;"LIBSETS_SETTYPE_BATTLEGROUND",G332&lt;&gt;"LIBSETS_SETTYPE_SPECIAL"),
IF(AND(Y332&lt;&gt;"",ISNUMBER(Y332),NOT(ISNA(Y332))),Y332,
   IF(AND(L332&lt;&gt;"",ISNUMBER(L332),L332&gt;0,NOT(ISNA(L332))),VLOOKUP(L332,'ESO dumped WayshrineInfo'!$K$3:$L$9996,2,FALSE),"")
),"")</f>
        <v>1011</v>
      </c>
      <c r="AA332" t="str">
        <f>IF(AND(Z332&lt;&gt;"",ISNUMBER(Z332),NOT(ISNA(Z332))),VLOOKUP(Z332,'ESO zone constants'!$A$5:$D$10001,4,FALSE),"")</f>
        <v>Summerset</v>
      </c>
      <c r="AB332" s="33" t="s">
        <v>1557</v>
      </c>
      <c r="AC332" s="41"/>
      <c r="AD332" s="41"/>
      <c r="AE332" s="41"/>
      <c r="AF332" s="3">
        <f>IF(AND(G332&lt;&gt;"LIBSETS_SETTYPE_BATTLEGROUND",G332&lt;&gt;"LIBSETS_SETTYPE_SPECIAL"),
IF(AND(AE332&lt;&gt;"",ISNUMBER(AE332),NOT(ISNA(AE332))),AE332,
   IF(AND(M332&lt;&gt;"",ISNUMBER(M332),M332&gt;0,NOT(ISNA(M332))),VLOOKUP(M332,'ESO dumped WayshrineInfo'!$K$3:$L$9996,2,FALSE),"")
),"")</f>
        <v>1011</v>
      </c>
      <c r="AG332" t="str">
        <f>IF(AND(AF332&lt;&gt;"",ISNUMBER(AF332),NOT(ISNA(AF332))),VLOOKUP(AF332,'ESO zone constants'!$A$5:$D$10001,4,FALSE),"")</f>
        <v>Summerset</v>
      </c>
      <c r="AH332" s="42" t="s">
        <v>1558</v>
      </c>
      <c r="AI332" s="41"/>
      <c r="AJ332" s="41"/>
      <c r="AK332" s="3">
        <f>IF(AND(G332&lt;&gt;"LIBSETS_SETTYPE_BATTLEGROUND",G332&lt;&gt;"LIBSETS_SETTYPE_SPECIAL"),IF(AL332&lt;&gt;"",VLOOKUP(AL332,'ESO zone constants'!$D$5:$H$4955,5,FALSE),""),"")</f>
        <v>1011</v>
      </c>
      <c r="AL332" t="s">
        <v>79</v>
      </c>
      <c r="AM332" s="33" t="s">
        <v>1559</v>
      </c>
      <c r="AN332" s="41"/>
      <c r="AO332" s="41"/>
      <c r="AP332" s="3">
        <f>IF(AND(G332&lt;&gt;"LIBSETS_SETTYPE_BATTLEGROUND",G332&lt;&gt;"LIBSETS_SETTYPE_SPECIAL"),IF(AQ332&lt;&gt;"",VLOOKUP(AQ332,'ESO zone constants'!$D$5:$H$4955,5,FALSE),""),"")</f>
        <v>1027</v>
      </c>
      <c r="AQ332" t="s">
        <v>681</v>
      </c>
      <c r="AR332" s="33" t="s">
        <v>1556</v>
      </c>
      <c r="AS332" s="41"/>
      <c r="AT332" s="41"/>
      <c r="AU332" s="3">
        <f>IF(AND(G332&lt;&gt;"LIBSETS_SETTYPE_BATTLEGROUND",G332&lt;&gt;"LIBSETS_SETTYPE_SPECIAL"),IF(AV332&lt;&gt;"",VLOOKUP(AV332,'ESO zone constants'!$D$5:$H$4955,5,FALSE),""),"")</f>
        <v>1027</v>
      </c>
      <c r="AV332" t="s">
        <v>681</v>
      </c>
      <c r="AW332" s="33" t="s">
        <v>1559</v>
      </c>
      <c r="AX332" s="41"/>
      <c r="AY332" s="41"/>
      <c r="AZ332" s="79" t="s">
        <v>2658</v>
      </c>
      <c r="BA332" s="79"/>
      <c r="BB332" s="79"/>
      <c r="BC332" s="79"/>
      <c r="BD332" s="21" t="str">
        <f t="shared" si="36"/>
        <v>[384] = {wayshrines={355,355,355,}, dlcId=DLC_SUMMERSET</v>
      </c>
      <c r="BE332" s="21" t="str">
        <f t="shared" si="37"/>
        <v>, zoneIds={1011,1011,1011,1011,1027,1027}, veteran=false</v>
      </c>
      <c r="BF332" s="21" t="str">
        <f t="shared" si="35"/>
        <v>, setType=LIBSETS_SETTYPE_OVERLAND</v>
      </c>
      <c r="BG332" s="21" t="str">
        <f t="shared" si="38"/>
        <v>, dropMechanic={LIBSETS_DROP_MECHANIC_OVERLAND_BOSS_DELVE,LIBSETS_DROP_MECHANIC_OVERLAND_WORLDBOSS,LIBSETS_DROP_MECHANIC_OVERLAND_BOSS_PUBLIC_DUNGEON,LIBSETS_DROP_MECHANIC_OVERLAND_CHEST,LIBSETS_DROP_MECHANIC_OVERLAND_BOSS_DELVE,LIBSETS_DROP_MECHANIC_OVERLAND_CHEST}</v>
      </c>
      <c r="BH332" s="21" t="str">
        <f t="shared" si="39"/>
        <v>}, --Wisdom of Vanus / Weisheit von Vanus   [Summerset, Summerset, Summerset, Summerset, Artaeum, Artaeum]</v>
      </c>
    </row>
    <row r="333" spans="1:60" x14ac:dyDescent="0.25">
      <c r="A333" s="5">
        <v>385</v>
      </c>
      <c r="B333" t="s">
        <v>1249</v>
      </c>
      <c r="C333" t="s">
        <v>1250</v>
      </c>
      <c r="D333" s="3">
        <f t="shared" si="34"/>
        <v>385</v>
      </c>
      <c r="G333" s="8" t="s">
        <v>1472</v>
      </c>
      <c r="I333" t="s">
        <v>91</v>
      </c>
      <c r="J333" t="s">
        <v>91</v>
      </c>
      <c r="K333">
        <v>359</v>
      </c>
      <c r="L333">
        <v>359</v>
      </c>
      <c r="M333">
        <v>359</v>
      </c>
      <c r="N333">
        <v>3</v>
      </c>
      <c r="Q333" s="3">
        <f>IF(AND(P333&lt;&gt;"",ISNUMBER(P333),NOT(ISNA(P333))),P333,IF(R333&lt;&gt;"",VLOOKUP(R333,'ESO zone constants'!$D$5:$H$10003,5,FALSE),""))</f>
        <v>1011</v>
      </c>
      <c r="R333" t="str">
        <f>IF(AND(O333&lt;&gt;"",NOT(ISERROR(O333))),O333,
IF(AND(P333&lt;&gt;"",ISNUMBER(P333),P333&gt;0,NOT(ISNA(P333))),VLOOKUP(P333,'ESO zone constants'!$A$5:$D$10001,4,FALSE),
IF(AND(K333&lt;&gt;"",K333&gt;0,NOT(ISERROR(K333))),VLOOKUP(K333,'ESO dumped WayshrineInfo'!$K$3:$N$9996,4,FALSE),"")))</f>
        <v>Summerset</v>
      </c>
      <c r="T333" s="19" t="str">
        <f>IF(AND(S333&lt;&gt;"",NOT(ISERROR(S333))),S333,IF(Q333&lt;&gt;"",IF(NOT(ISERROR(VLOOKUP(Q333,'ESO Dungeon constants'!$D$3:$H$9999,5,FALSE))),VLOOKUP(Q333,'ESO Dungeon constants'!$D$3:$I$9999,6,FALSE),VLOOKUP(Q333,'ESO zone constants'!$H$3:$K$9989,4,FALSE)),""))</f>
        <v>DLC_SUMMERSET</v>
      </c>
      <c r="U333" s="3" t="str">
        <f>IF(T333&lt;&gt;"",VLOOKUP(T333,'LibSets constants'!$B$4:$C$1012,2,FALSE),"")</f>
        <v>Summerset</v>
      </c>
      <c r="V333" s="33" t="s">
        <v>3335</v>
      </c>
      <c r="W333" s="38"/>
      <c r="X333" s="38"/>
      <c r="Z333" s="3">
        <f>IF(AND(G333&lt;&gt;"LIBSETS_SETTYPE_BATTLEGROUND",G333&lt;&gt;"LIBSETS_SETTYPE_SPECIAL"),
IF(AND(Y333&lt;&gt;"",ISNUMBER(Y333),NOT(ISNA(Y333))),Y333,
   IF(AND(L333&lt;&gt;"",ISNUMBER(L333),L333&gt;0,NOT(ISNA(L333))),VLOOKUP(L333,'ESO dumped WayshrineInfo'!$K$3:$L$9996,2,FALSE),"")
),"")</f>
        <v>1011</v>
      </c>
      <c r="AA333" t="str">
        <f>IF(AND(Z333&lt;&gt;"",ISNUMBER(Z333),NOT(ISNA(Z333))),VLOOKUP(Z333,'ESO zone constants'!$A$5:$D$10001,4,FALSE),"")</f>
        <v>Summerset</v>
      </c>
      <c r="AB333" s="33" t="s">
        <v>3335</v>
      </c>
      <c r="AF333" s="3">
        <f>IF(AND(G333&lt;&gt;"LIBSETS_SETTYPE_BATTLEGROUND",G333&lt;&gt;"LIBSETS_SETTYPE_SPECIAL"),
IF(AND(AE333&lt;&gt;"",ISNUMBER(AE333),NOT(ISNA(AE333))),AE333,
   IF(AND(M333&lt;&gt;"",ISNUMBER(M333),M333&gt;0,NOT(ISNA(M333))),VLOOKUP(M333,'ESO dumped WayshrineInfo'!$K$3:$L$9996,2,FALSE),"")
),"")</f>
        <v>1011</v>
      </c>
      <c r="AG333" t="str">
        <f>IF(AND(AF333&lt;&gt;"",ISNUMBER(AF333),NOT(ISNA(AF333))),VLOOKUP(AF333,'ESO zone constants'!$A$5:$D$10001,4,FALSE),"")</f>
        <v>Summerset</v>
      </c>
      <c r="AH333" s="33" t="s">
        <v>3335</v>
      </c>
      <c r="AK333" s="3" t="str">
        <f>IF(AND(G333&lt;&gt;"LIBSETS_SETTYPE_BATTLEGROUND",G333&lt;&gt;"LIBSETS_SETTYPE_SPECIAL"),IF(AL333&lt;&gt;"",VLOOKUP(AL333,'ESO zone constants'!$D$5:$H$4955,5,FALSE),""),"")</f>
        <v/>
      </c>
      <c r="AP333" s="3" t="str">
        <f>IF(AND(G333&lt;&gt;"LIBSETS_SETTYPE_BATTLEGROUND",G333&lt;&gt;"LIBSETS_SETTYPE_SPECIAL"),IF(AQ333&lt;&gt;"",VLOOKUP(AQ333,'ESO zone constants'!$D$5:$H$4955,5,FALSE),""),"")</f>
        <v/>
      </c>
      <c r="AU333" s="3" t="str">
        <f>IF(AND(G333&lt;&gt;"LIBSETS_SETTYPE_BATTLEGROUND",G333&lt;&gt;"LIBSETS_SETTYPE_SPECIAL"),IF(AV333&lt;&gt;"",VLOOKUP(AV333,'ESO zone constants'!$D$5:$H$4955,5,FALSE),""),"")</f>
        <v/>
      </c>
      <c r="AZ333" s="79" t="s">
        <v>2658</v>
      </c>
      <c r="BA333" s="79"/>
      <c r="BB333" s="79"/>
      <c r="BC333" s="79"/>
      <c r="BD333" s="21" t="str">
        <f t="shared" si="36"/>
        <v>[385] = {wayshrines={359,359,359,}, traitsNeeded=3, dlcId=DLC_SUMMERSET</v>
      </c>
      <c r="BE333" s="21" t="str">
        <f t="shared" si="37"/>
        <v>, zoneIds={1011,1011,1011}, veteran=false</v>
      </c>
      <c r="BF333" s="21" t="str">
        <f t="shared" si="35"/>
        <v>, setType=LIBSETS_SETTYPE_CRAFTED</v>
      </c>
      <c r="BG333" s="21" t="str">
        <f t="shared" si="38"/>
        <v>, dropMechanic={LIBSETS_DROP_MECHANIC_CRAFTED,LIBSETS_DROP_MECHANIC_CRAFTED,LIBSETS_DROP_MECHANIC_CRAFTED}</v>
      </c>
      <c r="BH333" s="21" t="str">
        <f t="shared" si="39"/>
        <v>}, --Adept Rider / Versierter Reiter   [Summerset, Summerset, Summerset]</v>
      </c>
    </row>
    <row r="334" spans="1:60" x14ac:dyDescent="0.25">
      <c r="A334" s="5">
        <v>386</v>
      </c>
      <c r="B334" t="s">
        <v>1251</v>
      </c>
      <c r="C334" t="s">
        <v>2620</v>
      </c>
      <c r="D334" s="3">
        <f t="shared" si="34"/>
        <v>386</v>
      </c>
      <c r="G334" s="8" t="s">
        <v>1472</v>
      </c>
      <c r="I334" t="s">
        <v>91</v>
      </c>
      <c r="J334" t="s">
        <v>91</v>
      </c>
      <c r="K334">
        <v>360</v>
      </c>
      <c r="L334">
        <v>360</v>
      </c>
      <c r="M334">
        <v>360</v>
      </c>
      <c r="N334">
        <v>6</v>
      </c>
      <c r="Q334" s="3">
        <f>IF(AND(P334&lt;&gt;"",ISNUMBER(P334),NOT(ISNA(P334))),P334,IF(R334&lt;&gt;"",VLOOKUP(R334,'ESO zone constants'!$D$5:$H$10003,5,FALSE),""))</f>
        <v>1027</v>
      </c>
      <c r="R334" t="str">
        <f>IF(AND(O334&lt;&gt;"",NOT(ISERROR(O334))),O334,
IF(AND(P334&lt;&gt;"",ISNUMBER(P334),P334&gt;0,NOT(ISNA(P334))),VLOOKUP(P334,'ESO zone constants'!$A$5:$D$10001,4,FALSE),
IF(AND(K334&lt;&gt;"",K334&gt;0,NOT(ISERROR(K334))),VLOOKUP(K334,'ESO dumped WayshrineInfo'!$K$3:$N$9996,4,FALSE),"")))</f>
        <v>Artaeum</v>
      </c>
      <c r="T334" s="19" t="str">
        <f>IF(AND(S334&lt;&gt;"",NOT(ISERROR(S334))),S334,IF(Q334&lt;&gt;"",IF(NOT(ISERROR(VLOOKUP(Q334,'ESO Dungeon constants'!$D$3:$H$9999,5,FALSE))),VLOOKUP(Q334,'ESO Dungeon constants'!$D$3:$I$9999,6,FALSE),VLOOKUP(Q334,'ESO zone constants'!$H$3:$K$9989,4,FALSE)),""))</f>
        <v>DLC_SUMMERSET</v>
      </c>
      <c r="U334" s="3" t="str">
        <f>IF(T334&lt;&gt;"",VLOOKUP(T334,'LibSets constants'!$B$4:$C$1012,2,FALSE),"")</f>
        <v>Summerset</v>
      </c>
      <c r="V334" s="33" t="s">
        <v>3335</v>
      </c>
      <c r="Y334" s="62"/>
      <c r="Z334" s="3">
        <f>IF(AND(G334&lt;&gt;"LIBSETS_SETTYPE_BATTLEGROUND",G334&lt;&gt;"LIBSETS_SETTYPE_SPECIAL"),
IF(AND(Y334&lt;&gt;"",ISNUMBER(Y334),NOT(ISNA(Y334))),Y334,
   IF(AND(L334&lt;&gt;"",ISNUMBER(L334),L334&gt;0,NOT(ISNA(L334))),VLOOKUP(L334,'ESO dumped WayshrineInfo'!$K$3:$L$9996,2,FALSE),"")
),"")</f>
        <v>1027</v>
      </c>
      <c r="AA334" t="str">
        <f>IF(AND(Z334&lt;&gt;"",ISNUMBER(Z334),NOT(ISNA(Z334))),VLOOKUP(Z334,'ESO zone constants'!$A$5:$D$10001,4,FALSE),"")</f>
        <v>Artaeum</v>
      </c>
      <c r="AB334" s="33" t="s">
        <v>3335</v>
      </c>
      <c r="AC334" s="41"/>
      <c r="AD334" s="41"/>
      <c r="AE334" s="41"/>
      <c r="AF334" s="3">
        <f>IF(AND(G334&lt;&gt;"LIBSETS_SETTYPE_BATTLEGROUND",G334&lt;&gt;"LIBSETS_SETTYPE_SPECIAL"),
IF(AND(AE334&lt;&gt;"",ISNUMBER(AE334),NOT(ISNA(AE334))),AE334,
   IF(AND(M334&lt;&gt;"",ISNUMBER(M334),M334&gt;0,NOT(ISNA(M334))),VLOOKUP(M334,'ESO dumped WayshrineInfo'!$K$3:$L$9996,2,FALSE),"")
),"")</f>
        <v>1027</v>
      </c>
      <c r="AG334" t="str">
        <f>IF(AND(AF334&lt;&gt;"",ISNUMBER(AF334),NOT(ISNA(AF334))),VLOOKUP(AF334,'ESO zone constants'!$A$5:$D$10001,4,FALSE),"")</f>
        <v>Artaeum</v>
      </c>
      <c r="AH334" s="33" t="s">
        <v>3335</v>
      </c>
      <c r="AI334" s="41"/>
      <c r="AJ334" s="41"/>
      <c r="AK334" s="3" t="str">
        <f>IF(AND(G334&lt;&gt;"LIBSETS_SETTYPE_BATTLEGROUND",G334&lt;&gt;"LIBSETS_SETTYPE_SPECIAL"),IF(AL334&lt;&gt;"",VLOOKUP(AL334,'ESO zone constants'!$D$5:$H$4955,5,FALSE),""),"")</f>
        <v/>
      </c>
      <c r="AN334" s="41"/>
      <c r="AO334" s="41"/>
      <c r="AP334" s="3" t="str">
        <f>IF(AND(G334&lt;&gt;"LIBSETS_SETTYPE_BATTLEGROUND",G334&lt;&gt;"LIBSETS_SETTYPE_SPECIAL"),IF(AQ334&lt;&gt;"",VLOOKUP(AQ334,'ESO zone constants'!$D$5:$H$4955,5,FALSE),""),"")</f>
        <v/>
      </c>
      <c r="AS334" s="41"/>
      <c r="AT334" s="41"/>
      <c r="AU334" s="3" t="str">
        <f>IF(AND(G334&lt;&gt;"LIBSETS_SETTYPE_BATTLEGROUND",G334&lt;&gt;"LIBSETS_SETTYPE_SPECIAL"),IF(AV334&lt;&gt;"",VLOOKUP(AV334,'ESO zone constants'!$D$5:$H$4955,5,FALSE),""),"")</f>
        <v/>
      </c>
      <c r="AX334" s="41"/>
      <c r="AY334" s="41"/>
      <c r="AZ334" s="79" t="s">
        <v>2658</v>
      </c>
      <c r="BA334" s="79"/>
      <c r="BB334" s="79"/>
      <c r="BC334" s="79"/>
      <c r="BD334" s="21" t="str">
        <f t="shared" si="36"/>
        <v>[386] = {wayshrines={360,360,360,}, traitsNeeded=6, dlcId=DLC_SUMMERSET</v>
      </c>
      <c r="BE334" s="21" t="str">
        <f t="shared" si="37"/>
        <v>, zoneIds={1027,1027,1027}, veteran=false</v>
      </c>
      <c r="BF334" s="21" t="str">
        <f t="shared" si="35"/>
        <v>, setType=LIBSETS_SETTYPE_CRAFTED</v>
      </c>
      <c r="BG334" s="21" t="str">
        <f t="shared" si="38"/>
        <v>, dropMechanic={LIBSETS_DROP_MECHANIC_CRAFTED,LIBSETS_DROP_MECHANIC_CRAFTED,LIBSETS_DROP_MECHANIC_CRAFTED}</v>
      </c>
      <c r="BH334" s="21" t="str">
        <f t="shared" si="39"/>
        <v>}, --Sload\'s Semblance / Kreckenantlitz   [Artaeum, Artaeum, Artaeum]</v>
      </c>
    </row>
    <row r="335" spans="1:60" x14ac:dyDescent="0.25">
      <c r="A335" s="5">
        <v>387</v>
      </c>
      <c r="B335" t="s">
        <v>1252</v>
      </c>
      <c r="C335" t="s">
        <v>2621</v>
      </c>
      <c r="D335" s="3">
        <f t="shared" si="34"/>
        <v>387</v>
      </c>
      <c r="G335" s="8" t="s">
        <v>1472</v>
      </c>
      <c r="I335" t="s">
        <v>91</v>
      </c>
      <c r="J335" t="s">
        <v>91</v>
      </c>
      <c r="K335">
        <v>354</v>
      </c>
      <c r="L335">
        <v>354</v>
      </c>
      <c r="M335">
        <v>354</v>
      </c>
      <c r="N335">
        <v>9</v>
      </c>
      <c r="Q335" s="3">
        <f>IF(AND(P335&lt;&gt;"",ISNUMBER(P335),NOT(ISNA(P335))),P335,IF(R335&lt;&gt;"",VLOOKUP(R335,'ESO zone constants'!$D$5:$H$10003,5,FALSE),""))</f>
        <v>1011</v>
      </c>
      <c r="R335" t="str">
        <f>IF(AND(O335&lt;&gt;"",NOT(ISERROR(O335))),O335,
IF(AND(P335&lt;&gt;"",ISNUMBER(P335),P335&gt;0,NOT(ISNA(P335))),VLOOKUP(P335,'ESO zone constants'!$A$5:$D$10001,4,FALSE),
IF(AND(K335&lt;&gt;"",K335&gt;0,NOT(ISERROR(K335))),VLOOKUP(K335,'ESO dumped WayshrineInfo'!$K$3:$N$9996,4,FALSE),"")))</f>
        <v>Summerset</v>
      </c>
      <c r="T335" s="19" t="str">
        <f>IF(AND(S335&lt;&gt;"",NOT(ISERROR(S335))),S335,IF(Q335&lt;&gt;"",IF(NOT(ISERROR(VLOOKUP(Q335,'ESO Dungeon constants'!$D$3:$H$9999,5,FALSE))),VLOOKUP(Q335,'ESO Dungeon constants'!$D$3:$I$9999,6,FALSE),VLOOKUP(Q335,'ESO zone constants'!$H$3:$K$9989,4,FALSE)),""))</f>
        <v>DLC_SUMMERSET</v>
      </c>
      <c r="U335" s="3" t="str">
        <f>IF(T335&lt;&gt;"",VLOOKUP(T335,'LibSets constants'!$B$4:$C$1012,2,FALSE),"")</f>
        <v>Summerset</v>
      </c>
      <c r="V335" s="33" t="s">
        <v>3335</v>
      </c>
      <c r="Y335" s="62"/>
      <c r="Z335" s="3">
        <f>IF(AND(G335&lt;&gt;"LIBSETS_SETTYPE_BATTLEGROUND",G335&lt;&gt;"LIBSETS_SETTYPE_SPECIAL"),
IF(AND(Y335&lt;&gt;"",ISNUMBER(Y335),NOT(ISNA(Y335))),Y335,
   IF(AND(L335&lt;&gt;"",ISNUMBER(L335),L335&gt;0,NOT(ISNA(L335))),VLOOKUP(L335,'ESO dumped WayshrineInfo'!$K$3:$L$9996,2,FALSE),"")
),"")</f>
        <v>1011</v>
      </c>
      <c r="AA335" t="str">
        <f>IF(AND(Z335&lt;&gt;"",ISNUMBER(Z335),NOT(ISNA(Z335))),VLOOKUP(Z335,'ESO zone constants'!$A$5:$D$10001,4,FALSE),"")</f>
        <v>Summerset</v>
      </c>
      <c r="AB335" s="33" t="s">
        <v>3335</v>
      </c>
      <c r="AF335" s="3">
        <f>IF(AND(G335&lt;&gt;"LIBSETS_SETTYPE_BATTLEGROUND",G335&lt;&gt;"LIBSETS_SETTYPE_SPECIAL"),
IF(AND(AE335&lt;&gt;"",ISNUMBER(AE335),NOT(ISNA(AE335))),AE335,
   IF(AND(M335&lt;&gt;"",ISNUMBER(M335),M335&gt;0,NOT(ISNA(M335))),VLOOKUP(M335,'ESO dumped WayshrineInfo'!$K$3:$L$9996,2,FALSE),"")
),"")</f>
        <v>1011</v>
      </c>
      <c r="AG335" t="str">
        <f>IF(AND(AF335&lt;&gt;"",ISNUMBER(AF335),NOT(ISNA(AF335))),VLOOKUP(AF335,'ESO zone constants'!$A$5:$D$10001,4,FALSE),"")</f>
        <v>Summerset</v>
      </c>
      <c r="AH335" s="33" t="s">
        <v>3335</v>
      </c>
      <c r="AK335" s="3" t="str">
        <f>IF(AND(G335&lt;&gt;"LIBSETS_SETTYPE_BATTLEGROUND",G335&lt;&gt;"LIBSETS_SETTYPE_SPECIAL"),IF(AL335&lt;&gt;"",VLOOKUP(AL335,'ESO zone constants'!$D$5:$H$4955,5,FALSE),""),"")</f>
        <v/>
      </c>
      <c r="AP335" s="3" t="str">
        <f>IF(AND(G335&lt;&gt;"LIBSETS_SETTYPE_BATTLEGROUND",G335&lt;&gt;"LIBSETS_SETTYPE_SPECIAL"),IF(AQ335&lt;&gt;"",VLOOKUP(AQ335,'ESO zone constants'!$D$5:$H$4955,5,FALSE),""),"")</f>
        <v/>
      </c>
      <c r="AU335" s="3" t="str">
        <f>IF(AND(G335&lt;&gt;"LIBSETS_SETTYPE_BATTLEGROUND",G335&lt;&gt;"LIBSETS_SETTYPE_SPECIAL"),IF(AV335&lt;&gt;"",VLOOKUP(AV335,'ESO zone constants'!$D$5:$H$4955,5,FALSE),""),"")</f>
        <v/>
      </c>
      <c r="AZ335" s="79" t="s">
        <v>2658</v>
      </c>
      <c r="BA335" s="79"/>
      <c r="BB335" s="79"/>
      <c r="BC335" s="79"/>
      <c r="BD335" s="21" t="str">
        <f t="shared" si="36"/>
        <v>[387] = {wayshrines={354,354,354,}, traitsNeeded=9, dlcId=DLC_SUMMERSET</v>
      </c>
      <c r="BE335" s="21" t="str">
        <f t="shared" si="37"/>
        <v>, zoneIds={1011,1011,1011}, veteran=false</v>
      </c>
      <c r="BF335" s="21" t="str">
        <f t="shared" si="35"/>
        <v>, setType=LIBSETS_SETTYPE_CRAFTED</v>
      </c>
      <c r="BG335" s="21" t="str">
        <f t="shared" si="38"/>
        <v>, dropMechanic={LIBSETS_DROP_MECHANIC_CRAFTED,LIBSETS_DROP_MECHANIC_CRAFTED,LIBSETS_DROP_MECHANIC_CRAFTED}</v>
      </c>
      <c r="BH335" s="21" t="str">
        <f t="shared" si="39"/>
        <v>}, --Nocturnal\'s Favor / Nocturnals Gunst   [Summerset, Summerset, Summerset]</v>
      </c>
    </row>
    <row r="336" spans="1:60" x14ac:dyDescent="0.25">
      <c r="A336" s="12">
        <v>388</v>
      </c>
      <c r="B336" t="s">
        <v>1253</v>
      </c>
      <c r="C336" t="s">
        <v>1254</v>
      </c>
      <c r="D336" s="3">
        <f t="shared" si="34"/>
        <v>388</v>
      </c>
      <c r="G336" s="8" t="s">
        <v>1479</v>
      </c>
      <c r="I336" t="s">
        <v>91</v>
      </c>
      <c r="J336" t="s">
        <v>91</v>
      </c>
      <c r="K336">
        <v>364</v>
      </c>
      <c r="L336">
        <v>364</v>
      </c>
      <c r="M336">
        <v>364</v>
      </c>
      <c r="O336" s="62" t="s">
        <v>700</v>
      </c>
      <c r="Q336" s="3">
        <f>IF(AND(P336&lt;&gt;"",ISNUMBER(P336),NOT(ISNA(P336))),P336,IF(R336&lt;&gt;"",VLOOKUP(R336,'ESO zone constants'!$D$5:$H$10003,5,FALSE),""))</f>
        <v>1051</v>
      </c>
      <c r="R336" t="str">
        <f>IF(AND(O336&lt;&gt;"",NOT(ISERROR(O336))),O336,
IF(AND(P336&lt;&gt;"",ISNUMBER(P336),P336&gt;0,NOT(ISNA(P336))),VLOOKUP(P336,'ESO zone constants'!$A$5:$D$10001,4,FALSE),
IF(AND(K336&lt;&gt;"",K336&gt;0,NOT(ISERROR(K336))),VLOOKUP(K336,'ESO dumped WayshrineInfo'!$K$3:$N$9996,4,FALSE),"")))</f>
        <v>Cloudrest</v>
      </c>
      <c r="T336" s="19" t="str">
        <f>IF(AND(S336&lt;&gt;"",NOT(ISERROR(S336))),S336,IF(Q336&lt;&gt;"",IF(NOT(ISERROR(VLOOKUP(Q336,'ESO Dungeon constants'!$D$3:$H$9999,5,FALSE))),VLOOKUP(Q336,'ESO Dungeon constants'!$D$3:$I$9999,6,FALSE),VLOOKUP(Q336,'ESO zone constants'!$H$3:$K$9989,4,FALSE)),""))</f>
        <v>DLC_SUMMERSET</v>
      </c>
      <c r="U336" s="3" t="str">
        <f>IF(T336&lt;&gt;"",VLOOKUP(T336,'LibSets constants'!$B$4:$C$1012,2,FALSE),"")</f>
        <v>Summerset</v>
      </c>
      <c r="V336" s="33" t="s">
        <v>3313</v>
      </c>
      <c r="W336" s="38"/>
      <c r="X336" s="38"/>
      <c r="Z336" s="3">
        <f>IF(AND(G336&lt;&gt;"LIBSETS_SETTYPE_BATTLEGROUND",G336&lt;&gt;"LIBSETS_SETTYPE_SPECIAL"),
IF(AND(Y336&lt;&gt;"",ISNUMBER(Y336),NOT(ISNA(Y336))),Y336,
   IF(AND(L336&lt;&gt;"",ISNUMBER(L336),L336&gt;0,NOT(ISNA(L336))),VLOOKUP(L336,'ESO dumped WayshrineInfo'!$K$3:$L$9996,2,FALSE),"")
),"")</f>
        <v>1011</v>
      </c>
      <c r="AA336" t="str">
        <f>IF(AND(Z336&lt;&gt;"",ISNUMBER(Z336),NOT(ISNA(Z336))),VLOOKUP(Z336,'ESO zone constants'!$A$5:$D$10001,4,FALSE),"")</f>
        <v>Summerset</v>
      </c>
      <c r="AB336" s="33" t="s">
        <v>3313</v>
      </c>
      <c r="AC336" s="41" t="str">
        <f>IF(AB336&lt;&gt;"",IF(AB336&lt;&gt;"LIBSETS_DROP_MECHANIC_MONSTER_NAME",VLOOKUP(AB336,'LibSets constants'!$I$4:$L$1012,3,FALSE),""),"")</f>
        <v>Bosses in trial dungeons</v>
      </c>
      <c r="AD336" s="41" t="str">
        <f>IF(AB336&lt;&gt;"",IF(AB336&lt;&gt;"LIBSETS_DROP_MECHANIC_MONSTER_NAME",VLOOKUP(AB336,'LibSets constants'!$I$4:$L$1012,4,FALSE),""),"")</f>
        <v>Bosse in Prüfungen</v>
      </c>
      <c r="AE336" s="38"/>
      <c r="AF336" s="3">
        <f>IF(AND(G336&lt;&gt;"LIBSETS_SETTYPE_BATTLEGROUND",G336&lt;&gt;"LIBSETS_SETTYPE_SPECIAL"),
IF(AND(AE336&lt;&gt;"",ISNUMBER(AE336),NOT(ISNA(AE336))),AE336,
   IF(AND(M336&lt;&gt;"",ISNUMBER(M336),M336&gt;0,NOT(ISNA(M336))),VLOOKUP(M336,'ESO dumped WayshrineInfo'!$K$3:$L$9996,2,FALSE),"")
),"")</f>
        <v>1011</v>
      </c>
      <c r="AG336" t="str">
        <f>IF(AND(AF336&lt;&gt;"",ISNUMBER(AF336),NOT(ISNA(AF336))),VLOOKUP(AF336,'ESO zone constants'!$A$5:$D$10001,4,FALSE),"")</f>
        <v>Summerset</v>
      </c>
      <c r="AH336" s="42"/>
      <c r="AI336" s="38"/>
      <c r="AJ336" s="38"/>
      <c r="AK336" s="3" t="str">
        <f>IF(AND(G336&lt;&gt;"LIBSETS_SETTYPE_BATTLEGROUND",G336&lt;&gt;"LIBSETS_SETTYPE_SPECIAL"),IF(AL336&lt;&gt;"",VLOOKUP(AL336,'ESO zone constants'!$D$5:$H$4955,5,FALSE),""),"")</f>
        <v/>
      </c>
      <c r="AN336" s="38"/>
      <c r="AO336" s="38"/>
      <c r="AP336" s="3" t="str">
        <f>IF(AND(G336&lt;&gt;"LIBSETS_SETTYPE_BATTLEGROUND",G336&lt;&gt;"LIBSETS_SETTYPE_SPECIAL"),IF(AQ336&lt;&gt;"",VLOOKUP(AQ336,'ESO zone constants'!$D$5:$H$4955,5,FALSE),""),"")</f>
        <v/>
      </c>
      <c r="AS336" s="38"/>
      <c r="AT336" s="38"/>
      <c r="AU336" s="3" t="str">
        <f>IF(AND(G336&lt;&gt;"LIBSETS_SETTYPE_BATTLEGROUND",G336&lt;&gt;"LIBSETS_SETTYPE_SPECIAL"),IF(AV336&lt;&gt;"",VLOOKUP(AV336,'ESO zone constants'!$D$5:$H$4955,5,FALSE),""),"")</f>
        <v/>
      </c>
      <c r="AX336" s="38"/>
      <c r="AY336" s="38"/>
      <c r="AZ336" s="79" t="s">
        <v>2658</v>
      </c>
      <c r="BA336" s="79"/>
      <c r="BB336" s="79"/>
      <c r="BC336" s="79"/>
      <c r="BD336" s="21" t="str">
        <f t="shared" si="36"/>
        <v>[388] = {wayshrines={364,364,364,}, dlcId=DLC_SUMMERSET</v>
      </c>
      <c r="BE336" s="21" t="str">
        <f t="shared" si="37"/>
        <v>, zoneIds={1051,1011,1011}, veteran=false</v>
      </c>
      <c r="BF336" s="21" t="str">
        <f t="shared" si="35"/>
        <v>, setType=LIBSETS_SETTYPE_TRIAL</v>
      </c>
      <c r="BG336" s="21" t="str">
        <f t="shared" si="38"/>
        <v>, dropMechanic={LIBSETS_DROP_MECHANIC_TRIAL_BOSS,LIBSETS_DROP_MECHANIC_TRIAL_BOSS}, dropMechanicDropLocationNames={['en']={'','Bosses in trial dungeons','','','','',},['de']={'','Bosse in Prüfungen','','','','',},}</v>
      </c>
      <c r="BH336" s="21" t="str">
        <f t="shared" si="39"/>
        <v>}, --Aegis of Galenwe / Ägis von Galenwe   [Cloudrest, Summerset, Summerset]</v>
      </c>
    </row>
    <row r="337" spans="1:60" x14ac:dyDescent="0.25">
      <c r="A337" s="12">
        <v>389</v>
      </c>
      <c r="B337" t="s">
        <v>1255</v>
      </c>
      <c r="C337" t="s">
        <v>1256</v>
      </c>
      <c r="D337" s="3">
        <f t="shared" si="34"/>
        <v>389</v>
      </c>
      <c r="G337" s="8" t="s">
        <v>1479</v>
      </c>
      <c r="I337" t="s">
        <v>91</v>
      </c>
      <c r="J337" t="s">
        <v>91</v>
      </c>
      <c r="K337">
        <v>364</v>
      </c>
      <c r="L337">
        <v>364</v>
      </c>
      <c r="M337">
        <v>364</v>
      </c>
      <c r="O337" s="62" t="s">
        <v>700</v>
      </c>
      <c r="Q337" s="3">
        <f>IF(AND(P337&lt;&gt;"",ISNUMBER(P337),NOT(ISNA(P337))),P337,IF(R337&lt;&gt;"",VLOOKUP(R337,'ESO zone constants'!$D$5:$H$10003,5,FALSE),""))</f>
        <v>1051</v>
      </c>
      <c r="R337" t="str">
        <f>IF(AND(O337&lt;&gt;"",NOT(ISERROR(O337))),O337,
IF(AND(P337&lt;&gt;"",ISNUMBER(P337),P337&gt;0,NOT(ISNA(P337))),VLOOKUP(P337,'ESO zone constants'!$A$5:$D$10001,4,FALSE),
IF(AND(K337&lt;&gt;"",K337&gt;0,NOT(ISERROR(K337))),VLOOKUP(K337,'ESO dumped WayshrineInfo'!$K$3:$N$9996,4,FALSE),"")))</f>
        <v>Cloudrest</v>
      </c>
      <c r="T337" s="19" t="str">
        <f>IF(AND(S337&lt;&gt;"",NOT(ISERROR(S337))),S337,IF(Q337&lt;&gt;"",IF(NOT(ISERROR(VLOOKUP(Q337,'ESO Dungeon constants'!$D$3:$H$9999,5,FALSE))),VLOOKUP(Q337,'ESO Dungeon constants'!$D$3:$I$9999,6,FALSE),VLOOKUP(Q337,'ESO zone constants'!$H$3:$K$9989,4,FALSE)),""))</f>
        <v>DLC_SUMMERSET</v>
      </c>
      <c r="U337" s="3" t="str">
        <f>IF(T337&lt;&gt;"",VLOOKUP(T337,'LibSets constants'!$B$4:$C$1012,2,FALSE),"")</f>
        <v>Summerset</v>
      </c>
      <c r="V337" s="33" t="s">
        <v>3313</v>
      </c>
      <c r="Y337" s="62"/>
      <c r="Z337" s="3">
        <f>IF(AND(G337&lt;&gt;"LIBSETS_SETTYPE_BATTLEGROUND",G337&lt;&gt;"LIBSETS_SETTYPE_SPECIAL"),
IF(AND(Y337&lt;&gt;"",ISNUMBER(Y337),NOT(ISNA(Y337))),Y337,
   IF(AND(L337&lt;&gt;"",ISNUMBER(L337),L337&gt;0,NOT(ISNA(L337))),VLOOKUP(L337,'ESO dumped WayshrineInfo'!$K$3:$L$9996,2,FALSE),"")
),"")</f>
        <v>1011</v>
      </c>
      <c r="AA337" t="str">
        <f>IF(AND(Z337&lt;&gt;"",ISNUMBER(Z337),NOT(ISNA(Z337))),VLOOKUP(Z337,'ESO zone constants'!$A$5:$D$10001,4,FALSE),"")</f>
        <v>Summerset</v>
      </c>
      <c r="AB337" s="33" t="s">
        <v>3313</v>
      </c>
      <c r="AC337" s="41" t="str">
        <f>IF(AB337&lt;&gt;"",IF(AB337&lt;&gt;"LIBSETS_DROP_MECHANIC_MONSTER_NAME",VLOOKUP(AB337,'LibSets constants'!$I$4:$L$1012,3,FALSE),""),"")</f>
        <v>Bosses in trial dungeons</v>
      </c>
      <c r="AD337" s="41" t="str">
        <f>IF(AB337&lt;&gt;"",IF(AB337&lt;&gt;"LIBSETS_DROP_MECHANIC_MONSTER_NAME",VLOOKUP(AB337,'LibSets constants'!$I$4:$L$1012,4,FALSE),""),"")</f>
        <v>Bosse in Prüfungen</v>
      </c>
      <c r="AE337" s="38"/>
      <c r="AF337" s="3">
        <f>IF(AND(G337&lt;&gt;"LIBSETS_SETTYPE_BATTLEGROUND",G337&lt;&gt;"LIBSETS_SETTYPE_SPECIAL"),
IF(AND(AE337&lt;&gt;"",ISNUMBER(AE337),NOT(ISNA(AE337))),AE337,
   IF(AND(M337&lt;&gt;"",ISNUMBER(M337),M337&gt;0,NOT(ISNA(M337))),VLOOKUP(M337,'ESO dumped WayshrineInfo'!$K$3:$L$9996,2,FALSE),"")
),"")</f>
        <v>1011</v>
      </c>
      <c r="AG337" t="str">
        <f>IF(AND(AF337&lt;&gt;"",ISNUMBER(AF337),NOT(ISNA(AF337))),VLOOKUP(AF337,'ESO zone constants'!$A$5:$D$10001,4,FALSE),"")</f>
        <v>Summerset</v>
      </c>
      <c r="AH337" s="42"/>
      <c r="AI337" s="38"/>
      <c r="AJ337" s="38"/>
      <c r="AK337" s="3" t="str">
        <f>IF(AND(G337&lt;&gt;"LIBSETS_SETTYPE_BATTLEGROUND",G337&lt;&gt;"LIBSETS_SETTYPE_SPECIAL"),IF(AL337&lt;&gt;"",VLOOKUP(AL337,'ESO zone constants'!$D$5:$H$4955,5,FALSE),""),"")</f>
        <v/>
      </c>
      <c r="AN337" s="38"/>
      <c r="AO337" s="38"/>
      <c r="AP337" s="3" t="str">
        <f>IF(AND(G337&lt;&gt;"LIBSETS_SETTYPE_BATTLEGROUND",G337&lt;&gt;"LIBSETS_SETTYPE_SPECIAL"),IF(AQ337&lt;&gt;"",VLOOKUP(AQ337,'ESO zone constants'!$D$5:$H$4955,5,FALSE),""),"")</f>
        <v/>
      </c>
      <c r="AS337" s="38"/>
      <c r="AT337" s="38"/>
      <c r="AU337" s="3" t="str">
        <f>IF(AND(G337&lt;&gt;"LIBSETS_SETTYPE_BATTLEGROUND",G337&lt;&gt;"LIBSETS_SETTYPE_SPECIAL"),IF(AV337&lt;&gt;"",VLOOKUP(AV337,'ESO zone constants'!$D$5:$H$4955,5,FALSE),""),"")</f>
        <v/>
      </c>
      <c r="AX337" s="38"/>
      <c r="AY337" s="38"/>
      <c r="AZ337" s="79" t="s">
        <v>2658</v>
      </c>
      <c r="BA337" s="79"/>
      <c r="BB337" s="79"/>
      <c r="BC337" s="79"/>
      <c r="BD337" s="21" t="str">
        <f t="shared" si="36"/>
        <v>[389] = {wayshrines={364,364,364,}, dlcId=DLC_SUMMERSET</v>
      </c>
      <c r="BE337" s="21" t="str">
        <f t="shared" si="37"/>
        <v>, zoneIds={1051,1011,1011}, veteran=false</v>
      </c>
      <c r="BF337" s="21" t="str">
        <f t="shared" si="35"/>
        <v>, setType=LIBSETS_SETTYPE_TRIAL</v>
      </c>
      <c r="BG337" s="21" t="str">
        <f t="shared" si="38"/>
        <v>, dropMechanic={LIBSETS_DROP_MECHANIC_TRIAL_BOSS,LIBSETS_DROP_MECHANIC_TRIAL_BOSS}, dropMechanicDropLocationNames={['en']={'','Bosses in trial dungeons','','','','',},['de']={'','Bosse in Prüfungen','','','','',},}</v>
      </c>
      <c r="BH337" s="21" t="str">
        <f t="shared" si="39"/>
        <v>}, --Arms of Relequen / Waffen von Relequen   [Cloudrest, Summerset, Summerset]</v>
      </c>
    </row>
    <row r="338" spans="1:60" x14ac:dyDescent="0.25">
      <c r="A338" s="12">
        <v>390</v>
      </c>
      <c r="B338" t="s">
        <v>1257</v>
      </c>
      <c r="C338" t="s">
        <v>1258</v>
      </c>
      <c r="D338" s="3">
        <f t="shared" si="34"/>
        <v>390</v>
      </c>
      <c r="G338" s="8" t="s">
        <v>1479</v>
      </c>
      <c r="I338" t="s">
        <v>91</v>
      </c>
      <c r="J338" t="s">
        <v>91</v>
      </c>
      <c r="K338">
        <v>364</v>
      </c>
      <c r="L338">
        <v>364</v>
      </c>
      <c r="M338">
        <v>364</v>
      </c>
      <c r="O338" s="62" t="s">
        <v>700</v>
      </c>
      <c r="Q338" s="3">
        <f>IF(AND(P338&lt;&gt;"",ISNUMBER(P338),NOT(ISNA(P338))),P338,IF(R338&lt;&gt;"",VLOOKUP(R338,'ESO zone constants'!$D$5:$H$10003,5,FALSE),""))</f>
        <v>1051</v>
      </c>
      <c r="R338" t="str">
        <f>IF(AND(O338&lt;&gt;"",NOT(ISERROR(O338))),O338,
IF(AND(P338&lt;&gt;"",ISNUMBER(P338),P338&gt;0,NOT(ISNA(P338))),VLOOKUP(P338,'ESO zone constants'!$A$5:$D$10001,4,FALSE),
IF(AND(K338&lt;&gt;"",K338&gt;0,NOT(ISERROR(K338))),VLOOKUP(K338,'ESO dumped WayshrineInfo'!$K$3:$N$9996,4,FALSE),"")))</f>
        <v>Cloudrest</v>
      </c>
      <c r="T338" s="19" t="str">
        <f>IF(AND(S338&lt;&gt;"",NOT(ISERROR(S338))),S338,IF(Q338&lt;&gt;"",IF(NOT(ISERROR(VLOOKUP(Q338,'ESO Dungeon constants'!$D$3:$H$9999,5,FALSE))),VLOOKUP(Q338,'ESO Dungeon constants'!$D$3:$I$9999,6,FALSE),VLOOKUP(Q338,'ESO zone constants'!$H$3:$K$9989,4,FALSE)),""))</f>
        <v>DLC_SUMMERSET</v>
      </c>
      <c r="U338" s="3" t="str">
        <f>IF(T338&lt;&gt;"",VLOOKUP(T338,'LibSets constants'!$B$4:$C$1012,2,FALSE),"")</f>
        <v>Summerset</v>
      </c>
      <c r="V338" s="33" t="s">
        <v>3313</v>
      </c>
      <c r="Y338" s="62"/>
      <c r="Z338" s="3">
        <f>IF(AND(G338&lt;&gt;"LIBSETS_SETTYPE_BATTLEGROUND",G338&lt;&gt;"LIBSETS_SETTYPE_SPECIAL"),
IF(AND(Y338&lt;&gt;"",ISNUMBER(Y338),NOT(ISNA(Y338))),Y338,
   IF(AND(L338&lt;&gt;"",ISNUMBER(L338),L338&gt;0,NOT(ISNA(L338))),VLOOKUP(L338,'ESO dumped WayshrineInfo'!$K$3:$L$9996,2,FALSE),"")
),"")</f>
        <v>1011</v>
      </c>
      <c r="AA338" t="str">
        <f>IF(AND(Z338&lt;&gt;"",ISNUMBER(Z338),NOT(ISNA(Z338))),VLOOKUP(Z338,'ESO zone constants'!$A$5:$D$10001,4,FALSE),"")</f>
        <v>Summerset</v>
      </c>
      <c r="AB338" s="33" t="s">
        <v>3313</v>
      </c>
      <c r="AC338" s="41" t="str">
        <f>IF(AB338&lt;&gt;"",IF(AB338&lt;&gt;"LIBSETS_DROP_MECHANIC_MONSTER_NAME",VLOOKUP(AB338,'LibSets constants'!$I$4:$L$1012,3,FALSE),""),"")</f>
        <v>Bosses in trial dungeons</v>
      </c>
      <c r="AD338" s="41" t="str">
        <f>IF(AB338&lt;&gt;"",IF(AB338&lt;&gt;"LIBSETS_DROP_MECHANIC_MONSTER_NAME",VLOOKUP(AB338,'LibSets constants'!$I$4:$L$1012,4,FALSE),""),"")</f>
        <v>Bosse in Prüfungen</v>
      </c>
      <c r="AE338" s="38"/>
      <c r="AF338" s="3">
        <f>IF(AND(G338&lt;&gt;"LIBSETS_SETTYPE_BATTLEGROUND",G338&lt;&gt;"LIBSETS_SETTYPE_SPECIAL"),
IF(AND(AE338&lt;&gt;"",ISNUMBER(AE338),NOT(ISNA(AE338))),AE338,
   IF(AND(M338&lt;&gt;"",ISNUMBER(M338),M338&gt;0,NOT(ISNA(M338))),VLOOKUP(M338,'ESO dumped WayshrineInfo'!$K$3:$L$9996,2,FALSE),"")
),"")</f>
        <v>1011</v>
      </c>
      <c r="AG338" t="str">
        <f>IF(AND(AF338&lt;&gt;"",ISNUMBER(AF338),NOT(ISNA(AF338))),VLOOKUP(AF338,'ESO zone constants'!$A$5:$D$10001,4,FALSE),"")</f>
        <v>Summerset</v>
      </c>
      <c r="AH338" s="42"/>
      <c r="AI338" s="38"/>
      <c r="AJ338" s="38"/>
      <c r="AK338" s="3" t="str">
        <f>IF(AND(G338&lt;&gt;"LIBSETS_SETTYPE_BATTLEGROUND",G338&lt;&gt;"LIBSETS_SETTYPE_SPECIAL"),IF(AL338&lt;&gt;"",VLOOKUP(AL338,'ESO zone constants'!$D$5:$H$4955,5,FALSE),""),"")</f>
        <v/>
      </c>
      <c r="AN338" s="38"/>
      <c r="AO338" s="38"/>
      <c r="AP338" s="3" t="str">
        <f>IF(AND(G338&lt;&gt;"LIBSETS_SETTYPE_BATTLEGROUND",G338&lt;&gt;"LIBSETS_SETTYPE_SPECIAL"),IF(AQ338&lt;&gt;"",VLOOKUP(AQ338,'ESO zone constants'!$D$5:$H$4955,5,FALSE),""),"")</f>
        <v/>
      </c>
      <c r="AS338" s="38"/>
      <c r="AT338" s="38"/>
      <c r="AU338" s="3" t="str">
        <f>IF(AND(G338&lt;&gt;"LIBSETS_SETTYPE_BATTLEGROUND",G338&lt;&gt;"LIBSETS_SETTYPE_SPECIAL"),IF(AV338&lt;&gt;"",VLOOKUP(AV338,'ESO zone constants'!$D$5:$H$4955,5,FALSE),""),"")</f>
        <v/>
      </c>
      <c r="AX338" s="38"/>
      <c r="AY338" s="38"/>
      <c r="AZ338" s="79" t="s">
        <v>2658</v>
      </c>
      <c r="BA338" s="79"/>
      <c r="BB338" s="79"/>
      <c r="BC338" s="79"/>
      <c r="BD338" s="21" t="str">
        <f t="shared" si="36"/>
        <v>[390] = {wayshrines={364,364,364,}, dlcId=DLC_SUMMERSET</v>
      </c>
      <c r="BE338" s="21" t="str">
        <f t="shared" si="37"/>
        <v>, zoneIds={1051,1011,1011}, veteran=false</v>
      </c>
      <c r="BF338" s="21" t="str">
        <f t="shared" si="35"/>
        <v>, setType=LIBSETS_SETTYPE_TRIAL</v>
      </c>
      <c r="BG338" s="21" t="str">
        <f t="shared" si="38"/>
        <v>, dropMechanic={LIBSETS_DROP_MECHANIC_TRIAL_BOSS,LIBSETS_DROP_MECHANIC_TRIAL_BOSS}, dropMechanicDropLocationNames={['en']={'','Bosses in trial dungeons','','','','',},['de']={'','Bosse in Prüfungen','','','','',},}</v>
      </c>
      <c r="BH338" s="21" t="str">
        <f t="shared" si="39"/>
        <v>}, --Mantle of Siroria / Mantel von Siroria   [Cloudrest, Summerset, Summerset]</v>
      </c>
    </row>
    <row r="339" spans="1:60" x14ac:dyDescent="0.25">
      <c r="A339" s="12">
        <v>391</v>
      </c>
      <c r="B339" t="s">
        <v>1259</v>
      </c>
      <c r="C339" t="s">
        <v>1260</v>
      </c>
      <c r="D339" s="3">
        <f t="shared" si="34"/>
        <v>391</v>
      </c>
      <c r="G339" s="8" t="s">
        <v>1479</v>
      </c>
      <c r="I339" t="s">
        <v>91</v>
      </c>
      <c r="J339" t="s">
        <v>91</v>
      </c>
      <c r="K339">
        <v>364</v>
      </c>
      <c r="L339">
        <v>364</v>
      </c>
      <c r="M339">
        <v>364</v>
      </c>
      <c r="O339" s="62" t="s">
        <v>700</v>
      </c>
      <c r="Q339" s="3">
        <f>IF(AND(P339&lt;&gt;"",ISNUMBER(P339),NOT(ISNA(P339))),P339,IF(R339&lt;&gt;"",VLOOKUP(R339,'ESO zone constants'!$D$5:$H$10003,5,FALSE),""))</f>
        <v>1051</v>
      </c>
      <c r="R339" t="str">
        <f>IF(AND(O339&lt;&gt;"",NOT(ISERROR(O339))),O339,
IF(AND(P339&lt;&gt;"",ISNUMBER(P339),P339&gt;0,NOT(ISNA(P339))),VLOOKUP(P339,'ESO zone constants'!$A$5:$D$10001,4,FALSE),
IF(AND(K339&lt;&gt;"",K339&gt;0,NOT(ISERROR(K339))),VLOOKUP(K339,'ESO dumped WayshrineInfo'!$K$3:$N$9996,4,FALSE),"")))</f>
        <v>Cloudrest</v>
      </c>
      <c r="T339" s="19" t="str">
        <f>IF(AND(S339&lt;&gt;"",NOT(ISERROR(S339))),S339,IF(Q339&lt;&gt;"",IF(NOT(ISERROR(VLOOKUP(Q339,'ESO Dungeon constants'!$D$3:$H$9999,5,FALSE))),VLOOKUP(Q339,'ESO Dungeon constants'!$D$3:$I$9999,6,FALSE),VLOOKUP(Q339,'ESO zone constants'!$H$3:$K$9989,4,FALSE)),""))</f>
        <v>DLC_SUMMERSET</v>
      </c>
      <c r="U339" s="3" t="str">
        <f>IF(T339&lt;&gt;"",VLOOKUP(T339,'LibSets constants'!$B$4:$C$1012,2,FALSE),"")</f>
        <v>Summerset</v>
      </c>
      <c r="V339" s="33" t="s">
        <v>3313</v>
      </c>
      <c r="Y339" s="62"/>
      <c r="Z339" s="3">
        <f>IF(AND(G339&lt;&gt;"LIBSETS_SETTYPE_BATTLEGROUND",G339&lt;&gt;"LIBSETS_SETTYPE_SPECIAL"),
IF(AND(Y339&lt;&gt;"",ISNUMBER(Y339),NOT(ISNA(Y339))),Y339,
   IF(AND(L339&lt;&gt;"",ISNUMBER(L339),L339&gt;0,NOT(ISNA(L339))),VLOOKUP(L339,'ESO dumped WayshrineInfo'!$K$3:$L$9996,2,FALSE),"")
),"")</f>
        <v>1011</v>
      </c>
      <c r="AA339" t="str">
        <f>IF(AND(Z339&lt;&gt;"",ISNUMBER(Z339),NOT(ISNA(Z339))),VLOOKUP(Z339,'ESO zone constants'!$A$5:$D$10001,4,FALSE),"")</f>
        <v>Summerset</v>
      </c>
      <c r="AB339" s="33" t="s">
        <v>3313</v>
      </c>
      <c r="AC339" s="41" t="str">
        <f>IF(AB339&lt;&gt;"",IF(AB339&lt;&gt;"LIBSETS_DROP_MECHANIC_MONSTER_NAME",VLOOKUP(AB339,'LibSets constants'!$I$4:$L$1012,3,FALSE),""),"")</f>
        <v>Bosses in trial dungeons</v>
      </c>
      <c r="AD339" s="41" t="str">
        <f>IF(AB339&lt;&gt;"",IF(AB339&lt;&gt;"LIBSETS_DROP_MECHANIC_MONSTER_NAME",VLOOKUP(AB339,'LibSets constants'!$I$4:$L$1012,4,FALSE),""),"")</f>
        <v>Bosse in Prüfungen</v>
      </c>
      <c r="AE339" s="38"/>
      <c r="AF339" s="3">
        <f>IF(AND(G339&lt;&gt;"LIBSETS_SETTYPE_BATTLEGROUND",G339&lt;&gt;"LIBSETS_SETTYPE_SPECIAL"),
IF(AND(AE339&lt;&gt;"",ISNUMBER(AE339),NOT(ISNA(AE339))),AE339,
   IF(AND(M339&lt;&gt;"",ISNUMBER(M339),M339&gt;0,NOT(ISNA(M339))),VLOOKUP(M339,'ESO dumped WayshrineInfo'!$K$3:$L$9996,2,FALSE),"")
),"")</f>
        <v>1011</v>
      </c>
      <c r="AG339" t="str">
        <f>IF(AND(AF339&lt;&gt;"",ISNUMBER(AF339),NOT(ISNA(AF339))),VLOOKUP(AF339,'ESO zone constants'!$A$5:$D$10001,4,FALSE),"")</f>
        <v>Summerset</v>
      </c>
      <c r="AH339" s="42"/>
      <c r="AI339" s="38"/>
      <c r="AJ339" s="38"/>
      <c r="AK339" s="3" t="str">
        <f>IF(AND(G339&lt;&gt;"LIBSETS_SETTYPE_BATTLEGROUND",G339&lt;&gt;"LIBSETS_SETTYPE_SPECIAL"),IF(AL339&lt;&gt;"",VLOOKUP(AL339,'ESO zone constants'!$D$5:$H$4955,5,FALSE),""),"")</f>
        <v/>
      </c>
      <c r="AN339" s="38"/>
      <c r="AO339" s="38"/>
      <c r="AP339" s="3" t="str">
        <f>IF(AND(G339&lt;&gt;"LIBSETS_SETTYPE_BATTLEGROUND",G339&lt;&gt;"LIBSETS_SETTYPE_SPECIAL"),IF(AQ339&lt;&gt;"",VLOOKUP(AQ339,'ESO zone constants'!$D$5:$H$4955,5,FALSE),""),"")</f>
        <v/>
      </c>
      <c r="AS339" s="38"/>
      <c r="AT339" s="38"/>
      <c r="AU339" s="3" t="str">
        <f>IF(AND(G339&lt;&gt;"LIBSETS_SETTYPE_BATTLEGROUND",G339&lt;&gt;"LIBSETS_SETTYPE_SPECIAL"),IF(AV339&lt;&gt;"",VLOOKUP(AV339,'ESO zone constants'!$D$5:$H$4955,5,FALSE),""),"")</f>
        <v/>
      </c>
      <c r="AX339" s="38"/>
      <c r="AY339" s="38"/>
      <c r="AZ339" s="79" t="s">
        <v>2658</v>
      </c>
      <c r="BA339" s="79"/>
      <c r="BB339" s="79"/>
      <c r="BC339" s="79"/>
      <c r="BD339" s="21" t="str">
        <f t="shared" si="36"/>
        <v>[391] = {wayshrines={364,364,364,}, dlcId=DLC_SUMMERSET</v>
      </c>
      <c r="BE339" s="21" t="str">
        <f t="shared" si="37"/>
        <v>, zoneIds={1051,1011,1011}, veteran=false</v>
      </c>
      <c r="BF339" s="21" t="str">
        <f t="shared" si="35"/>
        <v>, setType=LIBSETS_SETTYPE_TRIAL</v>
      </c>
      <c r="BG339" s="21" t="str">
        <f t="shared" si="38"/>
        <v>, dropMechanic={LIBSETS_DROP_MECHANIC_TRIAL_BOSS,LIBSETS_DROP_MECHANIC_TRIAL_BOSS}, dropMechanicDropLocationNames={['en']={'','Bosses in trial dungeons','','','','',},['de']={'','Bosse in Prüfungen','','','','',},}</v>
      </c>
      <c r="BH339" s="21" t="str">
        <f t="shared" si="39"/>
        <v>}, --Vestment of Olorime / Gewandung von Olorime   [Cloudrest, Summerset, Summerset]</v>
      </c>
    </row>
    <row r="340" spans="1:60" x14ac:dyDescent="0.25">
      <c r="A340" s="12">
        <v>392</v>
      </c>
      <c r="B340" t="s">
        <v>1261</v>
      </c>
      <c r="C340" t="s">
        <v>1262</v>
      </c>
      <c r="D340" s="3">
        <f t="shared" si="34"/>
        <v>392</v>
      </c>
      <c r="G340" s="8" t="s">
        <v>1479</v>
      </c>
      <c r="I340" t="s">
        <v>92</v>
      </c>
      <c r="J340" t="s">
        <v>91</v>
      </c>
      <c r="K340">
        <v>364</v>
      </c>
      <c r="L340">
        <v>364</v>
      </c>
      <c r="M340">
        <v>364</v>
      </c>
      <c r="O340" s="62" t="s">
        <v>700</v>
      </c>
      <c r="Q340" s="3">
        <f>IF(AND(P340&lt;&gt;"",ISNUMBER(P340),NOT(ISNA(P340))),P340,IF(R340&lt;&gt;"",VLOOKUP(R340,'ESO zone constants'!$D$5:$H$10003,5,FALSE),""))</f>
        <v>1051</v>
      </c>
      <c r="R340" t="str">
        <f>IF(AND(O340&lt;&gt;"",NOT(ISERROR(O340))),O340,
IF(AND(P340&lt;&gt;"",ISNUMBER(P340),P340&gt;0,NOT(ISNA(P340))),VLOOKUP(P340,'ESO zone constants'!$A$5:$D$10001,4,FALSE),
IF(AND(K340&lt;&gt;"",K340&gt;0,NOT(ISERROR(K340))),VLOOKUP(K340,'ESO dumped WayshrineInfo'!$K$3:$N$9996,4,FALSE),"")))</f>
        <v>Cloudrest</v>
      </c>
      <c r="T340" s="19" t="str">
        <f>IF(AND(S340&lt;&gt;"",NOT(ISERROR(S340))),S340,IF(Q340&lt;&gt;"",IF(NOT(ISERROR(VLOOKUP(Q340,'ESO Dungeon constants'!$D$3:$H$9999,5,FALSE))),VLOOKUP(Q340,'ESO Dungeon constants'!$D$3:$I$9999,6,FALSE),VLOOKUP(Q340,'ESO zone constants'!$H$3:$K$9989,4,FALSE)),""))</f>
        <v>DLC_SUMMERSET</v>
      </c>
      <c r="U340" s="3" t="str">
        <f>IF(T340&lt;&gt;"",VLOOKUP(T340,'LibSets constants'!$B$4:$C$1012,2,FALSE),"")</f>
        <v>Summerset</v>
      </c>
      <c r="V340" s="33" t="s">
        <v>3313</v>
      </c>
      <c r="Y340" s="62"/>
      <c r="Z340" s="3">
        <f>IF(AND(G340&lt;&gt;"LIBSETS_SETTYPE_BATTLEGROUND",G340&lt;&gt;"LIBSETS_SETTYPE_SPECIAL"),
IF(AND(Y340&lt;&gt;"",ISNUMBER(Y340),NOT(ISNA(Y340))),Y340,
   IF(AND(L340&lt;&gt;"",ISNUMBER(L340),L340&gt;0,NOT(ISNA(L340))),VLOOKUP(L340,'ESO dumped WayshrineInfo'!$K$3:$L$9996,2,FALSE),"")
),"")</f>
        <v>1011</v>
      </c>
      <c r="AA340" t="str">
        <f>IF(AND(Z340&lt;&gt;"",ISNUMBER(Z340),NOT(ISNA(Z340))),VLOOKUP(Z340,'ESO zone constants'!$A$5:$D$10001,4,FALSE),"")</f>
        <v>Summerset</v>
      </c>
      <c r="AB340" s="33" t="s">
        <v>3313</v>
      </c>
      <c r="AC340" s="41" t="str">
        <f>IF(AB340&lt;&gt;"",IF(AB340&lt;&gt;"LIBSETS_DROP_MECHANIC_MONSTER_NAME",VLOOKUP(AB340,'LibSets constants'!$I$4:$L$1012,3,FALSE),""),"")</f>
        <v>Bosses in trial dungeons</v>
      </c>
      <c r="AD340" s="41" t="str">
        <f>IF(AB340&lt;&gt;"",IF(AB340&lt;&gt;"LIBSETS_DROP_MECHANIC_MONSTER_NAME",VLOOKUP(AB340,'LibSets constants'!$I$4:$L$1012,4,FALSE),""),"")</f>
        <v>Bosse in Prüfungen</v>
      </c>
      <c r="AE340" s="38"/>
      <c r="AF340" s="3">
        <f>IF(AND(G340&lt;&gt;"LIBSETS_SETTYPE_BATTLEGROUND",G340&lt;&gt;"LIBSETS_SETTYPE_SPECIAL"),
IF(AND(AE340&lt;&gt;"",ISNUMBER(AE340),NOT(ISNA(AE340))),AE340,
   IF(AND(M340&lt;&gt;"",ISNUMBER(M340),M340&gt;0,NOT(ISNA(M340))),VLOOKUP(M340,'ESO dumped WayshrineInfo'!$K$3:$L$9996,2,FALSE),"")
),"")</f>
        <v>1011</v>
      </c>
      <c r="AG340" t="str">
        <f>IF(AND(AF340&lt;&gt;"",ISNUMBER(AF340),NOT(ISNA(AF340))),VLOOKUP(AF340,'ESO zone constants'!$A$5:$D$10001,4,FALSE),"")</f>
        <v>Summerset</v>
      </c>
      <c r="AH340" s="42"/>
      <c r="AI340" s="38"/>
      <c r="AJ340" s="38"/>
      <c r="AK340" s="3" t="str">
        <f>IF(AND(G340&lt;&gt;"LIBSETS_SETTYPE_BATTLEGROUND",G340&lt;&gt;"LIBSETS_SETTYPE_SPECIAL"),IF(AL340&lt;&gt;"",VLOOKUP(AL340,'ESO zone constants'!$D$5:$H$4955,5,FALSE),""),"")</f>
        <v/>
      </c>
      <c r="AN340" s="38"/>
      <c r="AO340" s="38"/>
      <c r="AP340" s="3" t="str">
        <f>IF(AND(G340&lt;&gt;"LIBSETS_SETTYPE_BATTLEGROUND",G340&lt;&gt;"LIBSETS_SETTYPE_SPECIAL"),IF(AQ340&lt;&gt;"",VLOOKUP(AQ340,'ESO zone constants'!$D$5:$H$4955,5,FALSE),""),"")</f>
        <v/>
      </c>
      <c r="AS340" s="38"/>
      <c r="AT340" s="38"/>
      <c r="AU340" s="3" t="str">
        <f>IF(AND(G340&lt;&gt;"LIBSETS_SETTYPE_BATTLEGROUND",G340&lt;&gt;"LIBSETS_SETTYPE_SPECIAL"),IF(AV340&lt;&gt;"",VLOOKUP(AV340,'ESO zone constants'!$D$5:$H$4955,5,FALSE),""),"")</f>
        <v/>
      </c>
      <c r="AX340" s="38"/>
      <c r="AY340" s="38"/>
      <c r="AZ340" s="79" t="s">
        <v>2658</v>
      </c>
      <c r="BA340" s="79"/>
      <c r="BB340" s="79"/>
      <c r="BC340" s="79"/>
      <c r="BD340" s="21" t="str">
        <f t="shared" si="36"/>
        <v>[392] = {wayshrines={364,364,364,}, dlcId=DLC_SUMMERSET</v>
      </c>
      <c r="BE340" s="21" t="str">
        <f t="shared" si="37"/>
        <v>, zoneIds={1051,1011,1011}, veteran=true</v>
      </c>
      <c r="BF340" s="21" t="str">
        <f t="shared" si="35"/>
        <v>, setType=LIBSETS_SETTYPE_TRIAL</v>
      </c>
      <c r="BG340" s="21" t="str">
        <f t="shared" si="38"/>
        <v>, dropMechanic={LIBSETS_DROP_MECHANIC_TRIAL_BOSS,LIBSETS_DROP_MECHANIC_TRIAL_BOSS}, dropMechanicDropLocationNames={['en']={'','Bosses in trial dungeons','','','','',},['de']={'','Bosse in Prüfungen','','','','',},}</v>
      </c>
      <c r="BH340" s="21" t="str">
        <f t="shared" si="39"/>
        <v>}, --Perfect Aegis of Galenwe / Perfekte Ägis von Galenwe   [Cloudrest, Summerset, Summerset]</v>
      </c>
    </row>
    <row r="341" spans="1:60" x14ac:dyDescent="0.25">
      <c r="A341" s="44">
        <v>393</v>
      </c>
      <c r="B341" t="s">
        <v>1263</v>
      </c>
      <c r="C341" t="s">
        <v>1264</v>
      </c>
      <c r="D341" s="3">
        <f t="shared" si="34"/>
        <v>393</v>
      </c>
      <c r="G341" s="8" t="s">
        <v>1479</v>
      </c>
      <c r="I341" t="s">
        <v>92</v>
      </c>
      <c r="J341" t="s">
        <v>91</v>
      </c>
      <c r="K341">
        <v>364</v>
      </c>
      <c r="L341">
        <v>364</v>
      </c>
      <c r="M341">
        <v>364</v>
      </c>
      <c r="O341" s="62" t="s">
        <v>700</v>
      </c>
      <c r="Q341" s="3">
        <f>IF(AND(P341&lt;&gt;"",ISNUMBER(P341),NOT(ISNA(P341))),P341,IF(R341&lt;&gt;"",VLOOKUP(R341,'ESO zone constants'!$D$5:$H$10003,5,FALSE),""))</f>
        <v>1051</v>
      </c>
      <c r="R341" t="str">
        <f>IF(AND(O341&lt;&gt;"",NOT(ISERROR(O341))),O341,
IF(AND(P341&lt;&gt;"",ISNUMBER(P341),P341&gt;0,NOT(ISNA(P341))),VLOOKUP(P341,'ESO zone constants'!$A$5:$D$10001,4,FALSE),
IF(AND(K341&lt;&gt;"",K341&gt;0,NOT(ISERROR(K341))),VLOOKUP(K341,'ESO dumped WayshrineInfo'!$K$3:$N$9996,4,FALSE),"")))</f>
        <v>Cloudrest</v>
      </c>
      <c r="T341" s="19" t="str">
        <f>IF(AND(S341&lt;&gt;"",NOT(ISERROR(S341))),S341,IF(Q341&lt;&gt;"",IF(NOT(ISERROR(VLOOKUP(Q341,'ESO Dungeon constants'!$D$3:$H$9999,5,FALSE))),VLOOKUP(Q341,'ESO Dungeon constants'!$D$3:$I$9999,6,FALSE),VLOOKUP(Q341,'ESO zone constants'!$H$3:$K$9989,4,FALSE)),""))</f>
        <v>DLC_SUMMERSET</v>
      </c>
      <c r="U341" s="3" t="str">
        <f>IF(T341&lt;&gt;"",VLOOKUP(T341,'LibSets constants'!$B$4:$C$1012,2,FALSE),"")</f>
        <v>Summerset</v>
      </c>
      <c r="V341" s="33" t="s">
        <v>3313</v>
      </c>
      <c r="Y341" s="62"/>
      <c r="Z341" s="3">
        <f>IF(AND(G341&lt;&gt;"LIBSETS_SETTYPE_BATTLEGROUND",G341&lt;&gt;"LIBSETS_SETTYPE_SPECIAL"),
IF(AND(Y341&lt;&gt;"",ISNUMBER(Y341),NOT(ISNA(Y341))),Y341,
   IF(AND(L341&lt;&gt;"",ISNUMBER(L341),L341&gt;0,NOT(ISNA(L341))),VLOOKUP(L341,'ESO dumped WayshrineInfo'!$K$3:$L$9996,2,FALSE),"")
),"")</f>
        <v>1011</v>
      </c>
      <c r="AA341" t="str">
        <f>IF(AND(Z341&lt;&gt;"",ISNUMBER(Z341),NOT(ISNA(Z341))),VLOOKUP(Z341,'ESO zone constants'!$A$5:$D$10001,4,FALSE),"")</f>
        <v>Summerset</v>
      </c>
      <c r="AB341" s="33" t="s">
        <v>3313</v>
      </c>
      <c r="AC341" s="41" t="str">
        <f>IF(AB341&lt;&gt;"",IF(AB341&lt;&gt;"LIBSETS_DROP_MECHANIC_MONSTER_NAME",VLOOKUP(AB341,'LibSets constants'!$I$4:$L$1012,3,FALSE),""),"")</f>
        <v>Bosses in trial dungeons</v>
      </c>
      <c r="AD341" s="41" t="str">
        <f>IF(AB341&lt;&gt;"",IF(AB341&lt;&gt;"LIBSETS_DROP_MECHANIC_MONSTER_NAME",VLOOKUP(AB341,'LibSets constants'!$I$4:$L$1012,4,FALSE),""),"")</f>
        <v>Bosse in Prüfungen</v>
      </c>
      <c r="AE341" s="38"/>
      <c r="AF341" s="3">
        <f>IF(AND(G341&lt;&gt;"LIBSETS_SETTYPE_BATTLEGROUND",G341&lt;&gt;"LIBSETS_SETTYPE_SPECIAL"),
IF(AND(AE341&lt;&gt;"",ISNUMBER(AE341),NOT(ISNA(AE341))),AE341,
   IF(AND(M341&lt;&gt;"",ISNUMBER(M341),M341&gt;0,NOT(ISNA(M341))),VLOOKUP(M341,'ESO dumped WayshrineInfo'!$K$3:$L$9996,2,FALSE),"")
),"")</f>
        <v>1011</v>
      </c>
      <c r="AG341" t="str">
        <f>IF(AND(AF341&lt;&gt;"",ISNUMBER(AF341),NOT(ISNA(AF341))),VLOOKUP(AF341,'ESO zone constants'!$A$5:$D$10001,4,FALSE),"")</f>
        <v>Summerset</v>
      </c>
      <c r="AH341" s="42"/>
      <c r="AI341" s="38"/>
      <c r="AJ341" s="38"/>
      <c r="AK341" s="3" t="str">
        <f>IF(AND(G341&lt;&gt;"LIBSETS_SETTYPE_BATTLEGROUND",G341&lt;&gt;"LIBSETS_SETTYPE_SPECIAL"),IF(AL341&lt;&gt;"",VLOOKUP(AL341,'ESO zone constants'!$D$5:$H$4955,5,FALSE),""),"")</f>
        <v/>
      </c>
      <c r="AN341" s="38"/>
      <c r="AO341" s="38"/>
      <c r="AP341" s="3" t="str">
        <f>IF(AND(G341&lt;&gt;"LIBSETS_SETTYPE_BATTLEGROUND",G341&lt;&gt;"LIBSETS_SETTYPE_SPECIAL"),IF(AQ341&lt;&gt;"",VLOOKUP(AQ341,'ESO zone constants'!$D$5:$H$4955,5,FALSE),""),"")</f>
        <v/>
      </c>
      <c r="AS341" s="38"/>
      <c r="AT341" s="38"/>
      <c r="AU341" s="3" t="str">
        <f>IF(AND(G341&lt;&gt;"LIBSETS_SETTYPE_BATTLEGROUND",G341&lt;&gt;"LIBSETS_SETTYPE_SPECIAL"),IF(AV341&lt;&gt;"",VLOOKUP(AV341,'ESO zone constants'!$D$5:$H$4955,5,FALSE),""),"")</f>
        <v/>
      </c>
      <c r="AX341" s="38"/>
      <c r="AY341" s="38"/>
      <c r="AZ341" s="79" t="s">
        <v>2658</v>
      </c>
      <c r="BA341" s="79"/>
      <c r="BB341" s="79"/>
      <c r="BC341" s="79"/>
      <c r="BD341" s="21" t="str">
        <f t="shared" si="36"/>
        <v>[393] = {wayshrines={364,364,364,}, dlcId=DLC_SUMMERSET</v>
      </c>
      <c r="BE341" s="21" t="str">
        <f t="shared" si="37"/>
        <v>, zoneIds={1051,1011,1011}, veteran=true</v>
      </c>
      <c r="BF341" s="21" t="str">
        <f t="shared" si="35"/>
        <v>, setType=LIBSETS_SETTYPE_TRIAL</v>
      </c>
      <c r="BG341" s="21" t="str">
        <f t="shared" si="38"/>
        <v>, dropMechanic={LIBSETS_DROP_MECHANIC_TRIAL_BOSS,LIBSETS_DROP_MECHANIC_TRIAL_BOSS}, dropMechanicDropLocationNames={['en']={'','Bosses in trial dungeons','','','','',},['de']={'','Bosse in Prüfungen','','','','',},}</v>
      </c>
      <c r="BH341" s="21" t="str">
        <f t="shared" si="39"/>
        <v>}, --Perfect Arms of Relequen / Perfekte Waffen von Relequen   [Cloudrest, Summerset, Summerset]</v>
      </c>
    </row>
    <row r="342" spans="1:60" x14ac:dyDescent="0.25">
      <c r="A342" s="12">
        <v>394</v>
      </c>
      <c r="B342" t="s">
        <v>1265</v>
      </c>
      <c r="C342" t="s">
        <v>1266</v>
      </c>
      <c r="D342" s="3">
        <f t="shared" si="34"/>
        <v>394</v>
      </c>
      <c r="G342" s="8" t="s">
        <v>1479</v>
      </c>
      <c r="I342" t="s">
        <v>92</v>
      </c>
      <c r="J342" t="s">
        <v>91</v>
      </c>
      <c r="K342">
        <v>364</v>
      </c>
      <c r="L342">
        <v>364</v>
      </c>
      <c r="M342">
        <v>364</v>
      </c>
      <c r="O342" s="62" t="s">
        <v>700</v>
      </c>
      <c r="Q342" s="3">
        <f>IF(AND(P342&lt;&gt;"",ISNUMBER(P342),NOT(ISNA(P342))),P342,IF(R342&lt;&gt;"",VLOOKUP(R342,'ESO zone constants'!$D$5:$H$10003,5,FALSE),""))</f>
        <v>1051</v>
      </c>
      <c r="R342" t="str">
        <f>IF(AND(O342&lt;&gt;"",NOT(ISERROR(O342))),O342,
IF(AND(P342&lt;&gt;"",ISNUMBER(P342),P342&gt;0,NOT(ISNA(P342))),VLOOKUP(P342,'ESO zone constants'!$A$5:$D$10001,4,FALSE),
IF(AND(K342&lt;&gt;"",K342&gt;0,NOT(ISERROR(K342))),VLOOKUP(K342,'ESO dumped WayshrineInfo'!$K$3:$N$9996,4,FALSE),"")))</f>
        <v>Cloudrest</v>
      </c>
      <c r="T342" s="19" t="str">
        <f>IF(AND(S342&lt;&gt;"",NOT(ISERROR(S342))),S342,IF(Q342&lt;&gt;"",IF(NOT(ISERROR(VLOOKUP(Q342,'ESO Dungeon constants'!$D$3:$H$9999,5,FALSE))),VLOOKUP(Q342,'ESO Dungeon constants'!$D$3:$I$9999,6,FALSE),VLOOKUP(Q342,'ESO zone constants'!$H$3:$K$9989,4,FALSE)),""))</f>
        <v>DLC_SUMMERSET</v>
      </c>
      <c r="U342" s="3" t="str">
        <f>IF(T342&lt;&gt;"",VLOOKUP(T342,'LibSets constants'!$B$4:$C$1012,2,FALSE),"")</f>
        <v>Summerset</v>
      </c>
      <c r="V342" s="33" t="s">
        <v>3313</v>
      </c>
      <c r="Y342" s="62"/>
      <c r="Z342" s="3">
        <f>IF(AND(G342&lt;&gt;"LIBSETS_SETTYPE_BATTLEGROUND",G342&lt;&gt;"LIBSETS_SETTYPE_SPECIAL"),
IF(AND(Y342&lt;&gt;"",ISNUMBER(Y342),NOT(ISNA(Y342))),Y342,
   IF(AND(L342&lt;&gt;"",ISNUMBER(L342),L342&gt;0,NOT(ISNA(L342))),VLOOKUP(L342,'ESO dumped WayshrineInfo'!$K$3:$L$9996,2,FALSE),"")
),"")</f>
        <v>1011</v>
      </c>
      <c r="AA342" t="str">
        <f>IF(AND(Z342&lt;&gt;"",ISNUMBER(Z342),NOT(ISNA(Z342))),VLOOKUP(Z342,'ESO zone constants'!$A$5:$D$10001,4,FALSE),"")</f>
        <v>Summerset</v>
      </c>
      <c r="AB342" s="33" t="s">
        <v>3313</v>
      </c>
      <c r="AC342" s="41" t="str">
        <f>IF(AB342&lt;&gt;"",IF(AB342&lt;&gt;"LIBSETS_DROP_MECHANIC_MONSTER_NAME",VLOOKUP(AB342,'LibSets constants'!$I$4:$L$1012,3,FALSE),""),"")</f>
        <v>Bosses in trial dungeons</v>
      </c>
      <c r="AD342" s="41" t="str">
        <f>IF(AB342&lt;&gt;"",IF(AB342&lt;&gt;"LIBSETS_DROP_MECHANIC_MONSTER_NAME",VLOOKUP(AB342,'LibSets constants'!$I$4:$L$1012,4,FALSE),""),"")</f>
        <v>Bosse in Prüfungen</v>
      </c>
      <c r="AE342" s="38"/>
      <c r="AF342" s="3">
        <f>IF(AND(G342&lt;&gt;"LIBSETS_SETTYPE_BATTLEGROUND",G342&lt;&gt;"LIBSETS_SETTYPE_SPECIAL"),
IF(AND(AE342&lt;&gt;"",ISNUMBER(AE342),NOT(ISNA(AE342))),AE342,
   IF(AND(M342&lt;&gt;"",ISNUMBER(M342),M342&gt;0,NOT(ISNA(M342))),VLOOKUP(M342,'ESO dumped WayshrineInfo'!$K$3:$L$9996,2,FALSE),"")
),"")</f>
        <v>1011</v>
      </c>
      <c r="AG342" t="str">
        <f>IF(AND(AF342&lt;&gt;"",ISNUMBER(AF342),NOT(ISNA(AF342))),VLOOKUP(AF342,'ESO zone constants'!$A$5:$D$10001,4,FALSE),"")</f>
        <v>Summerset</v>
      </c>
      <c r="AH342" s="42"/>
      <c r="AI342" s="38"/>
      <c r="AJ342" s="38"/>
      <c r="AK342" s="3" t="str">
        <f>IF(AND(G342&lt;&gt;"LIBSETS_SETTYPE_BATTLEGROUND",G342&lt;&gt;"LIBSETS_SETTYPE_SPECIAL"),IF(AL342&lt;&gt;"",VLOOKUP(AL342,'ESO zone constants'!$D$5:$H$4955,5,FALSE),""),"")</f>
        <v/>
      </c>
      <c r="AN342" s="38"/>
      <c r="AO342" s="38"/>
      <c r="AP342" s="3" t="str">
        <f>IF(AND(G342&lt;&gt;"LIBSETS_SETTYPE_BATTLEGROUND",G342&lt;&gt;"LIBSETS_SETTYPE_SPECIAL"),IF(AQ342&lt;&gt;"",VLOOKUP(AQ342,'ESO zone constants'!$D$5:$H$4955,5,FALSE),""),"")</f>
        <v/>
      </c>
      <c r="AS342" s="38"/>
      <c r="AT342" s="38"/>
      <c r="AU342" s="3" t="str">
        <f>IF(AND(G342&lt;&gt;"LIBSETS_SETTYPE_BATTLEGROUND",G342&lt;&gt;"LIBSETS_SETTYPE_SPECIAL"),IF(AV342&lt;&gt;"",VLOOKUP(AV342,'ESO zone constants'!$D$5:$H$4955,5,FALSE),""),"")</f>
        <v/>
      </c>
      <c r="AX342" s="38"/>
      <c r="AY342" s="38"/>
      <c r="AZ342" s="79" t="s">
        <v>2658</v>
      </c>
      <c r="BA342" s="79"/>
      <c r="BB342" s="79"/>
      <c r="BC342" s="79"/>
      <c r="BD342" s="21" t="str">
        <f t="shared" si="36"/>
        <v>[394] = {wayshrines={364,364,364,}, dlcId=DLC_SUMMERSET</v>
      </c>
      <c r="BE342" s="21" t="str">
        <f t="shared" si="37"/>
        <v>, zoneIds={1051,1011,1011}, veteran=true</v>
      </c>
      <c r="BF342" s="21" t="str">
        <f t="shared" si="35"/>
        <v>, setType=LIBSETS_SETTYPE_TRIAL</v>
      </c>
      <c r="BG342" s="21" t="str">
        <f t="shared" si="38"/>
        <v>, dropMechanic={LIBSETS_DROP_MECHANIC_TRIAL_BOSS,LIBSETS_DROP_MECHANIC_TRIAL_BOSS}, dropMechanicDropLocationNames={['en']={'','Bosses in trial dungeons','','','','',},['de']={'','Bosse in Prüfungen','','','','',},}</v>
      </c>
      <c r="BH342" s="21" t="str">
        <f t="shared" si="39"/>
        <v>}, --Perfect Mantle of Siroria / Perfekter Mantel von Siroria   [Cloudrest, Summerset, Summerset]</v>
      </c>
    </row>
    <row r="343" spans="1:60" x14ac:dyDescent="0.25">
      <c r="A343" s="12">
        <v>395</v>
      </c>
      <c r="B343" t="s">
        <v>1267</v>
      </c>
      <c r="C343" t="s">
        <v>1268</v>
      </c>
      <c r="D343" s="3">
        <f t="shared" si="34"/>
        <v>395</v>
      </c>
      <c r="G343" s="8" t="s">
        <v>1479</v>
      </c>
      <c r="I343" t="s">
        <v>92</v>
      </c>
      <c r="J343" t="s">
        <v>91</v>
      </c>
      <c r="K343">
        <v>364</v>
      </c>
      <c r="L343">
        <v>364</v>
      </c>
      <c r="M343">
        <v>364</v>
      </c>
      <c r="O343" s="62" t="s">
        <v>700</v>
      </c>
      <c r="Q343" s="3">
        <f>IF(AND(P343&lt;&gt;"",ISNUMBER(P343),NOT(ISNA(P343))),P343,IF(R343&lt;&gt;"",VLOOKUP(R343,'ESO zone constants'!$D$5:$H$10003,5,FALSE),""))</f>
        <v>1051</v>
      </c>
      <c r="R343" t="str">
        <f>IF(AND(O343&lt;&gt;"",NOT(ISERROR(O343))),O343,
IF(AND(P343&lt;&gt;"",ISNUMBER(P343),P343&gt;0,NOT(ISNA(P343))),VLOOKUP(P343,'ESO zone constants'!$A$5:$D$10001,4,FALSE),
IF(AND(K343&lt;&gt;"",K343&gt;0,NOT(ISERROR(K343))),VLOOKUP(K343,'ESO dumped WayshrineInfo'!$K$3:$N$9996,4,FALSE),"")))</f>
        <v>Cloudrest</v>
      </c>
      <c r="T343" s="19" t="str">
        <f>IF(AND(S343&lt;&gt;"",NOT(ISERROR(S343))),S343,IF(Q343&lt;&gt;"",IF(NOT(ISERROR(VLOOKUP(Q343,'ESO Dungeon constants'!$D$3:$H$9999,5,FALSE))),VLOOKUP(Q343,'ESO Dungeon constants'!$D$3:$I$9999,6,FALSE),VLOOKUP(Q343,'ESO zone constants'!$H$3:$K$9989,4,FALSE)),""))</f>
        <v>DLC_SUMMERSET</v>
      </c>
      <c r="U343" s="3" t="str">
        <f>IF(T343&lt;&gt;"",VLOOKUP(T343,'LibSets constants'!$B$4:$C$1012,2,FALSE),"")</f>
        <v>Summerset</v>
      </c>
      <c r="V343" s="33" t="s">
        <v>3313</v>
      </c>
      <c r="Y343" s="62"/>
      <c r="Z343" s="3">
        <f>IF(AND(G343&lt;&gt;"LIBSETS_SETTYPE_BATTLEGROUND",G343&lt;&gt;"LIBSETS_SETTYPE_SPECIAL"),
IF(AND(Y343&lt;&gt;"",ISNUMBER(Y343),NOT(ISNA(Y343))),Y343,
   IF(AND(L343&lt;&gt;"",ISNUMBER(L343),L343&gt;0,NOT(ISNA(L343))),VLOOKUP(L343,'ESO dumped WayshrineInfo'!$K$3:$L$9996,2,FALSE),"")
),"")</f>
        <v>1011</v>
      </c>
      <c r="AA343" t="str">
        <f>IF(AND(Z343&lt;&gt;"",ISNUMBER(Z343),NOT(ISNA(Z343))),VLOOKUP(Z343,'ESO zone constants'!$A$5:$D$10001,4,FALSE),"")</f>
        <v>Summerset</v>
      </c>
      <c r="AB343" s="33" t="s">
        <v>3313</v>
      </c>
      <c r="AC343" s="41" t="str">
        <f>IF(AB343&lt;&gt;"",IF(AB343&lt;&gt;"LIBSETS_DROP_MECHANIC_MONSTER_NAME",VLOOKUP(AB343,'LibSets constants'!$I$4:$L$1012,3,FALSE),""),"")</f>
        <v>Bosses in trial dungeons</v>
      </c>
      <c r="AD343" s="41" t="str">
        <f>IF(AB343&lt;&gt;"",IF(AB343&lt;&gt;"LIBSETS_DROP_MECHANIC_MONSTER_NAME",VLOOKUP(AB343,'LibSets constants'!$I$4:$L$1012,4,FALSE),""),"")</f>
        <v>Bosse in Prüfungen</v>
      </c>
      <c r="AE343" s="38"/>
      <c r="AF343" s="3">
        <f>IF(AND(G343&lt;&gt;"LIBSETS_SETTYPE_BATTLEGROUND",G343&lt;&gt;"LIBSETS_SETTYPE_SPECIAL"),
IF(AND(AE343&lt;&gt;"",ISNUMBER(AE343),NOT(ISNA(AE343))),AE343,
   IF(AND(M343&lt;&gt;"",ISNUMBER(M343),M343&gt;0,NOT(ISNA(M343))),VLOOKUP(M343,'ESO dumped WayshrineInfo'!$K$3:$L$9996,2,FALSE),"")
),"")</f>
        <v>1011</v>
      </c>
      <c r="AG343" t="str">
        <f>IF(AND(AF343&lt;&gt;"",ISNUMBER(AF343),NOT(ISNA(AF343))),VLOOKUP(AF343,'ESO zone constants'!$A$5:$D$10001,4,FALSE),"")</f>
        <v>Summerset</v>
      </c>
      <c r="AH343" s="42"/>
      <c r="AI343" s="38"/>
      <c r="AJ343" s="38"/>
      <c r="AK343" s="3" t="str">
        <f>IF(AND(G343&lt;&gt;"LIBSETS_SETTYPE_BATTLEGROUND",G343&lt;&gt;"LIBSETS_SETTYPE_SPECIAL"),IF(AL343&lt;&gt;"",VLOOKUP(AL343,'ESO zone constants'!$D$5:$H$4955,5,FALSE),""),"")</f>
        <v/>
      </c>
      <c r="AN343" s="38"/>
      <c r="AO343" s="38"/>
      <c r="AP343" s="3" t="str">
        <f>IF(AND(G343&lt;&gt;"LIBSETS_SETTYPE_BATTLEGROUND",G343&lt;&gt;"LIBSETS_SETTYPE_SPECIAL"),IF(AQ343&lt;&gt;"",VLOOKUP(AQ343,'ESO zone constants'!$D$5:$H$4955,5,FALSE),""),"")</f>
        <v/>
      </c>
      <c r="AS343" s="38"/>
      <c r="AT343" s="38"/>
      <c r="AU343" s="3" t="str">
        <f>IF(AND(G343&lt;&gt;"LIBSETS_SETTYPE_BATTLEGROUND",G343&lt;&gt;"LIBSETS_SETTYPE_SPECIAL"),IF(AV343&lt;&gt;"",VLOOKUP(AV343,'ESO zone constants'!$D$5:$H$4955,5,FALSE),""),"")</f>
        <v/>
      </c>
      <c r="AX343" s="38"/>
      <c r="AY343" s="38"/>
      <c r="AZ343" s="79" t="s">
        <v>2658</v>
      </c>
      <c r="BA343" s="79"/>
      <c r="BB343" s="79"/>
      <c r="BC343" s="79"/>
      <c r="BD343" s="21" t="str">
        <f t="shared" si="36"/>
        <v>[395] = {wayshrines={364,364,364,}, dlcId=DLC_SUMMERSET</v>
      </c>
      <c r="BE343" s="21" t="str">
        <f t="shared" si="37"/>
        <v>, zoneIds={1051,1011,1011}, veteran=true</v>
      </c>
      <c r="BF343" s="21" t="str">
        <f t="shared" si="35"/>
        <v>, setType=LIBSETS_SETTYPE_TRIAL</v>
      </c>
      <c r="BG343" s="21" t="str">
        <f t="shared" si="38"/>
        <v>, dropMechanic={LIBSETS_DROP_MECHANIC_TRIAL_BOSS,LIBSETS_DROP_MECHANIC_TRIAL_BOSS}, dropMechanicDropLocationNames={['en']={'','Bosses in trial dungeons','','','','',},['de']={'','Bosse in Prüfungen','','','','',},}</v>
      </c>
      <c r="BH343" s="21" t="str">
        <f t="shared" si="39"/>
        <v>}, --Perfect Vestment of Olorime / Perfekte Gewandung von Olorime   [Cloudrest, Summerset, Summerset]</v>
      </c>
    </row>
    <row r="344" spans="1:60" x14ac:dyDescent="0.25">
      <c r="A344" s="5">
        <v>397</v>
      </c>
      <c r="B344" t="s">
        <v>0</v>
      </c>
      <c r="C344" t="s">
        <v>0</v>
      </c>
      <c r="D344" s="3">
        <f t="shared" si="34"/>
        <v>397</v>
      </c>
      <c r="G344" s="8" t="s">
        <v>1477</v>
      </c>
      <c r="H344" s="87">
        <v>3</v>
      </c>
      <c r="I344" t="s">
        <v>1464</v>
      </c>
      <c r="J344" t="s">
        <v>91</v>
      </c>
      <c r="K344">
        <v>370</v>
      </c>
      <c r="L344">
        <v>370</v>
      </c>
      <c r="M344">
        <v>370</v>
      </c>
      <c r="O344" s="62" t="s">
        <v>41</v>
      </c>
      <c r="Q344" s="3">
        <f>IF(AND(P344&lt;&gt;"",ISNUMBER(P344),NOT(ISNA(P344))),P344,IF(R344&lt;&gt;"",VLOOKUP(R344,'ESO zone constants'!$D$5:$H$10003,5,FALSE),""))</f>
        <v>1055</v>
      </c>
      <c r="R344" t="str">
        <f>IF(AND(O344&lt;&gt;"",NOT(ISERROR(O344))),O344,
IF(AND(P344&lt;&gt;"",ISNUMBER(P344),P344&gt;0,NOT(ISNA(P344))),VLOOKUP(P344,'ESO zone constants'!$A$5:$D$10001,4,FALSE),
IF(AND(K344&lt;&gt;"",K344&gt;0,NOT(ISERROR(K344))),VLOOKUP(K344,'ESO dumped WayshrineInfo'!$K$3:$N$9996,4,FALSE),"")))</f>
        <v>March of Sacrifices</v>
      </c>
      <c r="T344" s="19" t="str">
        <f>IF(AND(S344&lt;&gt;"",NOT(ISERROR(S344))),S344,IF(Q344&lt;&gt;"",IF(NOT(ISERROR(VLOOKUP(Q344,'ESO Dungeon constants'!$D$3:$H$9999,5,FALSE))),VLOOKUP(Q344,'ESO Dungeon constants'!$D$3:$I$9999,6,FALSE),VLOOKUP(Q344,'ESO zone constants'!$H$3:$K$9989,4,FALSE)),""))</f>
        <v>DLC_WOLFHUNTER</v>
      </c>
      <c r="U344" s="3" t="str">
        <f>IF(T344&lt;&gt;"",VLOOKUP(T344,'LibSets constants'!$B$4:$C$1012,2,FALSE),"")</f>
        <v>Wolfhunter</v>
      </c>
      <c r="V344" s="33" t="s">
        <v>1540</v>
      </c>
      <c r="W344" s="3" t="s">
        <v>0</v>
      </c>
      <c r="X344" s="3" t="s">
        <v>0</v>
      </c>
      <c r="Y344" s="62"/>
      <c r="Z344" s="3">
        <f>IF(AND(G344&lt;&gt;"LIBSETS_SETTYPE_BATTLEGROUND",G344&lt;&gt;"LIBSETS_SETTYPE_SPECIAL"),
IF(AND(Y344&lt;&gt;"",ISNUMBER(Y344),NOT(ISNA(Y344))),Y344,
   IF(AND(L344&lt;&gt;"",ISNUMBER(L344),L344&gt;0,NOT(ISNA(L344))),VLOOKUP(L344,'ESO dumped WayshrineInfo'!$K$3:$L$9996,2,FALSE),"")
),"")</f>
        <v>108</v>
      </c>
      <c r="AA344" t="str">
        <f>IF(AND(Z344&lt;&gt;"",ISNUMBER(Z344),NOT(ISNA(Z344))),VLOOKUP(Z344,'ESO zone constants'!$A$5:$D$10001,4,FALSE),"")</f>
        <v>Greenshade</v>
      </c>
      <c r="AC344" s="38"/>
      <c r="AD344" s="38"/>
      <c r="AE344" s="38"/>
      <c r="AF344" s="3">
        <f>IF(AND(G344&lt;&gt;"LIBSETS_SETTYPE_BATTLEGROUND",G344&lt;&gt;"LIBSETS_SETTYPE_SPECIAL"),
IF(AND(AE344&lt;&gt;"",ISNUMBER(AE344),NOT(ISNA(AE344))),AE344,
   IF(AND(M344&lt;&gt;"",ISNUMBER(M344),M344&gt;0,NOT(ISNA(M344))),VLOOKUP(M344,'ESO dumped WayshrineInfo'!$K$3:$L$9996,2,FALSE),"")
),"")</f>
        <v>108</v>
      </c>
      <c r="AG344" t="str">
        <f>IF(AND(AF344&lt;&gt;"",ISNUMBER(AF344),NOT(ISNA(AF344))),VLOOKUP(AF344,'ESO zone constants'!$A$5:$D$10001,4,FALSE),"")</f>
        <v>Greenshade</v>
      </c>
      <c r="AH344" s="42"/>
      <c r="AI344" s="38"/>
      <c r="AJ344" s="38"/>
      <c r="AK344" s="3" t="str">
        <f>IF(AND(G344&lt;&gt;"LIBSETS_SETTYPE_BATTLEGROUND",G344&lt;&gt;"LIBSETS_SETTYPE_SPECIAL"),IF(AL344&lt;&gt;"",VLOOKUP(AL344,'ESO zone constants'!$D$5:$H$4955,5,FALSE),""),"")</f>
        <v/>
      </c>
      <c r="AN344" s="38"/>
      <c r="AO344" s="38"/>
      <c r="AP344" s="3" t="str">
        <f>IF(AND(G344&lt;&gt;"LIBSETS_SETTYPE_BATTLEGROUND",G344&lt;&gt;"LIBSETS_SETTYPE_SPECIAL"),IF(AQ344&lt;&gt;"",VLOOKUP(AQ344,'ESO zone constants'!$D$5:$H$4955,5,FALSE),""),"")</f>
        <v/>
      </c>
      <c r="AS344" s="38"/>
      <c r="AT344" s="38"/>
      <c r="AU344" s="3" t="str">
        <f>IF(AND(G344&lt;&gt;"LIBSETS_SETTYPE_BATTLEGROUND",G344&lt;&gt;"LIBSETS_SETTYPE_SPECIAL"),IF(AV344&lt;&gt;"",VLOOKUP(AV344,'ESO zone constants'!$D$5:$H$4955,5,FALSE),""),"")</f>
        <v/>
      </c>
      <c r="AX344" s="38"/>
      <c r="AY344" s="41"/>
      <c r="AZ344" s="79" t="s">
        <v>2658</v>
      </c>
      <c r="BA344" s="79"/>
      <c r="BB344" s="79"/>
      <c r="BC344" s="79"/>
      <c r="BD344" s="21" t="str">
        <f t="shared" si="36"/>
        <v>[397] = {wayshrines={370,370,370,}, dlcId=DLC_WOLFHUNTER</v>
      </c>
      <c r="BE344" s="21" t="str">
        <f t="shared" si="37"/>
        <v>, zoneIds={1055,108,108}, veteran={[EQUIP_TYPE_HEAD]=true, [EQUIP_TYPE_SHOULDERS]=false}</v>
      </c>
      <c r="BF344" s="21" t="str">
        <f t="shared" si="35"/>
        <v>, setType=LIBSETS_SETTYPE_MONSTER, undauntedChestId=3</v>
      </c>
      <c r="BG344" s="21" t="str">
        <f t="shared" si="38"/>
        <v>, dropMechanic={LIBSETS_DROP_MECHANIC_MONSTER_NAME}, dropMechanicDropLocationNames={['en']={'Balorgh','','','','','',},['de']={'Balorgh','','','','','',},}</v>
      </c>
      <c r="BH344" s="21" t="str">
        <f t="shared" si="39"/>
        <v>}, --Balorgh / Balorgh   [March of Sacrifices, Greenshade, Greenshade]</v>
      </c>
    </row>
    <row r="345" spans="1:60" x14ac:dyDescent="0.25">
      <c r="A345" s="5">
        <v>398</v>
      </c>
      <c r="B345" t="s">
        <v>33</v>
      </c>
      <c r="C345" t="s">
        <v>33</v>
      </c>
      <c r="D345" s="3">
        <f t="shared" si="34"/>
        <v>398</v>
      </c>
      <c r="G345" s="8" t="s">
        <v>1477</v>
      </c>
      <c r="H345" s="87">
        <v>3</v>
      </c>
      <c r="I345" t="s">
        <v>1464</v>
      </c>
      <c r="J345" t="s">
        <v>91</v>
      </c>
      <c r="K345">
        <v>371</v>
      </c>
      <c r="L345">
        <v>371</v>
      </c>
      <c r="M345">
        <v>371</v>
      </c>
      <c r="O345" s="62" t="s">
        <v>73</v>
      </c>
      <c r="Q345" s="3">
        <f>IF(AND(P345&lt;&gt;"",ISNUMBER(P345),NOT(ISNA(P345))),P345,IF(R345&lt;&gt;"",VLOOKUP(R345,'ESO zone constants'!$D$5:$H$10003,5,FALSE),""))</f>
        <v>1052</v>
      </c>
      <c r="R345" t="str">
        <f>IF(AND(O345&lt;&gt;"",NOT(ISERROR(O345))),O345,
IF(AND(P345&lt;&gt;"",ISNUMBER(P345),P345&gt;0,NOT(ISNA(P345))),VLOOKUP(P345,'ESO zone constants'!$A$5:$D$10001,4,FALSE),
IF(AND(K345&lt;&gt;"",K345&gt;0,NOT(ISERROR(K345))),VLOOKUP(K345,'ESO dumped WayshrineInfo'!$K$3:$N$9996,4,FALSE),"")))</f>
        <v>Moon Hunter Keep</v>
      </c>
      <c r="T345" s="19" t="str">
        <f>IF(AND(S345&lt;&gt;"",NOT(ISERROR(S345))),S345,IF(Q345&lt;&gt;"",IF(NOT(ISERROR(VLOOKUP(Q345,'ESO Dungeon constants'!$D$3:$H$9999,5,FALSE))),VLOOKUP(Q345,'ESO Dungeon constants'!$D$3:$I$9999,6,FALSE),VLOOKUP(Q345,'ESO zone constants'!$H$3:$K$9989,4,FALSE)),""))</f>
        <v>DLC_WOLFHUNTER</v>
      </c>
      <c r="U345" s="3" t="str">
        <f>IF(T345&lt;&gt;"",VLOOKUP(T345,'LibSets constants'!$B$4:$C$1012,2,FALSE),"")</f>
        <v>Wolfhunter</v>
      </c>
      <c r="V345" s="33" t="s">
        <v>1540</v>
      </c>
      <c r="W345" s="3" t="s">
        <v>33</v>
      </c>
      <c r="X345" s="3" t="s">
        <v>33</v>
      </c>
      <c r="Y345" s="62"/>
      <c r="Z345" s="3">
        <f>IF(AND(G345&lt;&gt;"LIBSETS_SETTYPE_BATTLEGROUND",G345&lt;&gt;"LIBSETS_SETTYPE_SPECIAL"),
IF(AND(Y345&lt;&gt;"",ISNUMBER(Y345),NOT(ISNA(Y345))),Y345,
   IF(AND(L345&lt;&gt;"",ISNUMBER(L345),L345&gt;0,NOT(ISNA(L345))),VLOOKUP(L345,'ESO dumped WayshrineInfo'!$K$3:$L$9996,2,FALSE),"")
),"")</f>
        <v>382</v>
      </c>
      <c r="AA345" t="str">
        <f>IF(AND(Z345&lt;&gt;"",ISNUMBER(Z345),NOT(ISNA(Z345))),VLOOKUP(Z345,'ESO zone constants'!$A$5:$D$10001,4,FALSE),"")</f>
        <v>Reaper's March</v>
      </c>
      <c r="AC345" s="38"/>
      <c r="AD345" s="38"/>
      <c r="AE345" s="38"/>
      <c r="AF345" s="3">
        <f>IF(AND(G345&lt;&gt;"LIBSETS_SETTYPE_BATTLEGROUND",G345&lt;&gt;"LIBSETS_SETTYPE_SPECIAL"),
IF(AND(AE345&lt;&gt;"",ISNUMBER(AE345),NOT(ISNA(AE345))),AE345,
   IF(AND(M345&lt;&gt;"",ISNUMBER(M345),M345&gt;0,NOT(ISNA(M345))),VLOOKUP(M345,'ESO dumped WayshrineInfo'!$K$3:$L$9996,2,FALSE),"")
),"")</f>
        <v>382</v>
      </c>
      <c r="AG345" t="str">
        <f>IF(AND(AF345&lt;&gt;"",ISNUMBER(AF345),NOT(ISNA(AF345))),VLOOKUP(AF345,'ESO zone constants'!$A$5:$D$10001,4,FALSE),"")</f>
        <v>Reaper's March</v>
      </c>
      <c r="AH345" s="42"/>
      <c r="AI345" s="38"/>
      <c r="AJ345" s="38"/>
      <c r="AK345" s="3" t="str">
        <f>IF(AND(G345&lt;&gt;"LIBSETS_SETTYPE_BATTLEGROUND",G345&lt;&gt;"LIBSETS_SETTYPE_SPECIAL"),IF(AL345&lt;&gt;"",VLOOKUP(AL345,'ESO zone constants'!$D$5:$H$4955,5,FALSE),""),"")</f>
        <v/>
      </c>
      <c r="AN345" s="38"/>
      <c r="AO345" s="38"/>
      <c r="AP345" s="3" t="str">
        <f>IF(AND(G345&lt;&gt;"LIBSETS_SETTYPE_BATTLEGROUND",G345&lt;&gt;"LIBSETS_SETTYPE_SPECIAL"),IF(AQ345&lt;&gt;"",VLOOKUP(AQ345,'ESO zone constants'!$D$5:$H$4955,5,FALSE),""),"")</f>
        <v/>
      </c>
      <c r="AS345" s="38"/>
      <c r="AT345" s="38"/>
      <c r="AU345" s="3" t="str">
        <f>IF(AND(G345&lt;&gt;"LIBSETS_SETTYPE_BATTLEGROUND",G345&lt;&gt;"LIBSETS_SETTYPE_SPECIAL"),IF(AV345&lt;&gt;"",VLOOKUP(AV345,'ESO zone constants'!$D$5:$H$4955,5,FALSE),""),"")</f>
        <v/>
      </c>
      <c r="AX345" s="38"/>
      <c r="AY345" s="41"/>
      <c r="AZ345" s="79" t="s">
        <v>2658</v>
      </c>
      <c r="BA345" s="79"/>
      <c r="BB345" s="79"/>
      <c r="BC345" s="79"/>
      <c r="BD345" s="21" t="str">
        <f t="shared" si="36"/>
        <v>[398] = {wayshrines={371,371,371,}, dlcId=DLC_WOLFHUNTER</v>
      </c>
      <c r="BE345" s="21" t="str">
        <f t="shared" si="37"/>
        <v>, zoneIds={1052,382,382}, veteran={[EQUIP_TYPE_HEAD]=true, [EQUIP_TYPE_SHOULDERS]=false}</v>
      </c>
      <c r="BF345" s="21" t="str">
        <f t="shared" si="35"/>
        <v>, setType=LIBSETS_SETTYPE_MONSTER, undauntedChestId=3</v>
      </c>
      <c r="BG345" s="21" t="str">
        <f t="shared" si="38"/>
        <v>, dropMechanic={LIBSETS_DROP_MECHANIC_MONSTER_NAME}, dropMechanicDropLocationNames={['en']={'Vykosa','','','','','',},['de']={'Vykosa','','','','','',},}</v>
      </c>
      <c r="BH345" s="21" t="str">
        <f t="shared" si="39"/>
        <v>}, --Vykosa / Vykosa   [Moon Hunter Keep, Reaper's March, Reaper's March]</v>
      </c>
    </row>
    <row r="346" spans="1:60" x14ac:dyDescent="0.25">
      <c r="A346" s="12">
        <v>399</v>
      </c>
      <c r="B346" t="s">
        <v>1269</v>
      </c>
      <c r="C346" t="s">
        <v>2622</v>
      </c>
      <c r="D346" s="3">
        <f t="shared" si="34"/>
        <v>399</v>
      </c>
      <c r="G346" s="8" t="s">
        <v>1475</v>
      </c>
      <c r="I346" t="s">
        <v>91</v>
      </c>
      <c r="J346" t="s">
        <v>91</v>
      </c>
      <c r="K346">
        <v>370</v>
      </c>
      <c r="L346">
        <v>370</v>
      </c>
      <c r="M346">
        <v>370</v>
      </c>
      <c r="O346" s="62" t="s">
        <v>41</v>
      </c>
      <c r="Q346" s="3">
        <f>IF(AND(P346&lt;&gt;"",ISNUMBER(P346),NOT(ISNA(P346))),P346,IF(R346&lt;&gt;"",VLOOKUP(R346,'ESO zone constants'!$D$5:$H$10003,5,FALSE),""))</f>
        <v>1055</v>
      </c>
      <c r="R346" t="str">
        <f>IF(AND(O346&lt;&gt;"",NOT(ISERROR(O346))),O346,
IF(AND(P346&lt;&gt;"",ISNUMBER(P346),P346&gt;0,NOT(ISNA(P346))),VLOOKUP(P346,'ESO zone constants'!$A$5:$D$10001,4,FALSE),
IF(AND(K346&lt;&gt;"",K346&gt;0,NOT(ISERROR(K346))),VLOOKUP(K346,'ESO dumped WayshrineInfo'!$K$3:$N$9996,4,FALSE),"")))</f>
        <v>March of Sacrifices</v>
      </c>
      <c r="T346" s="19" t="str">
        <f>IF(AND(S346&lt;&gt;"",NOT(ISERROR(S346))),S346,IF(Q346&lt;&gt;"",IF(NOT(ISERROR(VLOOKUP(Q346,'ESO Dungeon constants'!$D$3:$H$9999,5,FALSE))),VLOOKUP(Q346,'ESO Dungeon constants'!$D$3:$I$9999,6,FALSE),VLOOKUP(Q346,'ESO zone constants'!$H$3:$K$9989,4,FALSE)),""))</f>
        <v>DLC_WOLFHUNTER</v>
      </c>
      <c r="U346" s="3" t="str">
        <f>IF(T346&lt;&gt;"",VLOOKUP(T346,'LibSets constants'!$B$4:$C$1012,2,FALSE),"")</f>
        <v>Wolfhunter</v>
      </c>
      <c r="V346" s="33" t="s">
        <v>3332</v>
      </c>
      <c r="Y346" s="62"/>
      <c r="Z346" s="3">
        <f>IF(AND(G346&lt;&gt;"LIBSETS_SETTYPE_BATTLEGROUND",G346&lt;&gt;"LIBSETS_SETTYPE_SPECIAL"),
IF(AND(Y346&lt;&gt;"",ISNUMBER(Y346),NOT(ISNA(Y346))),Y346,
   IF(AND(L346&lt;&gt;"",ISNUMBER(L346),L346&gt;0,NOT(ISNA(L346))),VLOOKUP(L346,'ESO dumped WayshrineInfo'!$K$3:$L$9996,2,FALSE),"")
),"")</f>
        <v>108</v>
      </c>
      <c r="AA346" t="str">
        <f>IF(AND(Z346&lt;&gt;"",ISNUMBER(Z346),NOT(ISNA(Z346))),VLOOKUP(Z346,'ESO zone constants'!$A$5:$D$10001,4,FALSE),"")</f>
        <v>Greenshade</v>
      </c>
      <c r="AB346" s="33" t="s">
        <v>3332</v>
      </c>
      <c r="AC346" s="41"/>
      <c r="AD346" s="41"/>
      <c r="AE346" s="41"/>
      <c r="AF346" s="3">
        <f>IF(AND(G346&lt;&gt;"LIBSETS_SETTYPE_BATTLEGROUND",G346&lt;&gt;"LIBSETS_SETTYPE_SPECIAL"),
IF(AND(AE346&lt;&gt;"",ISNUMBER(AE346),NOT(ISNA(AE346))),AE346,
   IF(AND(M346&lt;&gt;"",ISNUMBER(M346),M346&gt;0,NOT(ISNA(M346))),VLOOKUP(M346,'ESO dumped WayshrineInfo'!$K$3:$L$9996,2,FALSE),"")
),"")</f>
        <v>108</v>
      </c>
      <c r="AG346" t="str">
        <f>IF(AND(AF346&lt;&gt;"",ISNUMBER(AF346),NOT(ISNA(AF346))),VLOOKUP(AF346,'ESO zone constants'!$A$5:$D$10001,4,FALSE),"")</f>
        <v>Greenshade</v>
      </c>
      <c r="AH346" s="42"/>
      <c r="AI346" s="41"/>
      <c r="AJ346" s="41"/>
      <c r="AK346" s="3" t="str">
        <f>IF(AND(G346&lt;&gt;"LIBSETS_SETTYPE_BATTLEGROUND",G346&lt;&gt;"LIBSETS_SETTYPE_SPECIAL"),IF(AL346&lt;&gt;"",VLOOKUP(AL346,'ESO zone constants'!$D$5:$H$4955,5,FALSE),""),"")</f>
        <v/>
      </c>
      <c r="AN346" s="41"/>
      <c r="AO346" s="41"/>
      <c r="AP346" s="3" t="str">
        <f>IF(AND(G346&lt;&gt;"LIBSETS_SETTYPE_BATTLEGROUND",G346&lt;&gt;"LIBSETS_SETTYPE_SPECIAL"),IF(AQ346&lt;&gt;"",VLOOKUP(AQ346,'ESO zone constants'!$D$5:$H$4955,5,FALSE),""),"")</f>
        <v/>
      </c>
      <c r="AS346" s="41"/>
      <c r="AT346" s="41"/>
      <c r="AU346" s="3" t="str">
        <f>IF(AND(G346&lt;&gt;"LIBSETS_SETTYPE_BATTLEGROUND",G346&lt;&gt;"LIBSETS_SETTYPE_SPECIAL"),IF(AV346&lt;&gt;"",VLOOKUP(AV346,'ESO zone constants'!$D$5:$H$4955,5,FALSE),""),"")</f>
        <v/>
      </c>
      <c r="AX346" s="41"/>
      <c r="AY346" s="41"/>
      <c r="AZ346" s="79" t="s">
        <v>2658</v>
      </c>
      <c r="BA346" s="79"/>
      <c r="BB346" s="79"/>
      <c r="BC346" s="79"/>
      <c r="BD346" s="21" t="str">
        <f t="shared" si="36"/>
        <v>[399] = {wayshrines={370,370,370,}, dlcId=DLC_WOLFHUNTER</v>
      </c>
      <c r="BE346" s="21" t="str">
        <f t="shared" si="37"/>
        <v>, zoneIds={1055,108,108}, veteran=false</v>
      </c>
      <c r="BF346" s="21" t="str">
        <f t="shared" si="35"/>
        <v>, setType=LIBSETS_SETTYPE_DUNGEON</v>
      </c>
      <c r="BG346" s="21" t="str">
        <f t="shared" si="38"/>
        <v>, dropMechanic={LIBSETS_DROP_MECHANIC_GROUP_DUNGEON_BOSS,LIBSETS_DROP_MECHANIC_GROUP_DUNGEON_BOSS}</v>
      </c>
      <c r="BH346" s="21" t="str">
        <f t="shared" si="39"/>
        <v>}, --Hanu\'s Compassion / Hanus Mitgefühl   [March of Sacrifices, Greenshade, Greenshade]</v>
      </c>
    </row>
    <row r="347" spans="1:60" x14ac:dyDescent="0.25">
      <c r="A347" s="12">
        <v>400</v>
      </c>
      <c r="B347" t="s">
        <v>1270</v>
      </c>
      <c r="C347" t="s">
        <v>1271</v>
      </c>
      <c r="D347" s="3">
        <f t="shared" si="34"/>
        <v>400</v>
      </c>
      <c r="E347" s="40"/>
      <c r="G347" s="8" t="s">
        <v>1475</v>
      </c>
      <c r="I347" t="s">
        <v>91</v>
      </c>
      <c r="J347" t="s">
        <v>91</v>
      </c>
      <c r="K347">
        <v>370</v>
      </c>
      <c r="L347">
        <v>370</v>
      </c>
      <c r="M347">
        <v>370</v>
      </c>
      <c r="O347" s="62" t="s">
        <v>41</v>
      </c>
      <c r="Q347" s="3">
        <f>IF(AND(P347&lt;&gt;"",ISNUMBER(P347),NOT(ISNA(P347))),P347,IF(R347&lt;&gt;"",VLOOKUP(R347,'ESO zone constants'!$D$5:$H$10003,5,FALSE),""))</f>
        <v>1055</v>
      </c>
      <c r="R347" t="str">
        <f>IF(AND(O347&lt;&gt;"",NOT(ISERROR(O347))),O347,
IF(AND(P347&lt;&gt;"",ISNUMBER(P347),P347&gt;0,NOT(ISNA(P347))),VLOOKUP(P347,'ESO zone constants'!$A$5:$D$10001,4,FALSE),
IF(AND(K347&lt;&gt;"",K347&gt;0,NOT(ISERROR(K347))),VLOOKUP(K347,'ESO dumped WayshrineInfo'!$K$3:$N$9996,4,FALSE),"")))</f>
        <v>March of Sacrifices</v>
      </c>
      <c r="T347" s="19" t="str">
        <f>IF(AND(S347&lt;&gt;"",NOT(ISERROR(S347))),S347,IF(Q347&lt;&gt;"",IF(NOT(ISERROR(VLOOKUP(Q347,'ESO Dungeon constants'!$D$3:$H$9999,5,FALSE))),VLOOKUP(Q347,'ESO Dungeon constants'!$D$3:$I$9999,6,FALSE),VLOOKUP(Q347,'ESO zone constants'!$H$3:$K$9989,4,FALSE)),""))</f>
        <v>DLC_WOLFHUNTER</v>
      </c>
      <c r="U347" s="3" t="str">
        <f>IF(T347&lt;&gt;"",VLOOKUP(T347,'LibSets constants'!$B$4:$C$1012,2,FALSE),"")</f>
        <v>Wolfhunter</v>
      </c>
      <c r="V347" s="33" t="s">
        <v>3332</v>
      </c>
      <c r="Y347" s="62"/>
      <c r="Z347" s="3">
        <f>IF(AND(G347&lt;&gt;"LIBSETS_SETTYPE_BATTLEGROUND",G347&lt;&gt;"LIBSETS_SETTYPE_SPECIAL"),
IF(AND(Y347&lt;&gt;"",ISNUMBER(Y347),NOT(ISNA(Y347))),Y347,
   IF(AND(L347&lt;&gt;"",ISNUMBER(L347),L347&gt;0,NOT(ISNA(L347))),VLOOKUP(L347,'ESO dumped WayshrineInfo'!$K$3:$L$9996,2,FALSE),"")
),"")</f>
        <v>108</v>
      </c>
      <c r="AA347" t="str">
        <f>IF(AND(Z347&lt;&gt;"",ISNUMBER(Z347),NOT(ISNA(Z347))),VLOOKUP(Z347,'ESO zone constants'!$A$5:$D$10001,4,FALSE),"")</f>
        <v>Greenshade</v>
      </c>
      <c r="AB347" s="33" t="s">
        <v>3332</v>
      </c>
      <c r="AF347" s="3">
        <f>IF(AND(G347&lt;&gt;"LIBSETS_SETTYPE_BATTLEGROUND",G347&lt;&gt;"LIBSETS_SETTYPE_SPECIAL"),
IF(AND(AE347&lt;&gt;"",ISNUMBER(AE347),NOT(ISNA(AE347))),AE347,
   IF(AND(M347&lt;&gt;"",ISNUMBER(M347),M347&gt;0,NOT(ISNA(M347))),VLOOKUP(M347,'ESO dumped WayshrineInfo'!$K$3:$L$9996,2,FALSE),"")
),"")</f>
        <v>108</v>
      </c>
      <c r="AG347" t="str">
        <f>IF(AND(AF347&lt;&gt;"",ISNUMBER(AF347),NOT(ISNA(AF347))),VLOOKUP(AF347,'ESO zone constants'!$A$5:$D$10001,4,FALSE),"")</f>
        <v>Greenshade</v>
      </c>
      <c r="AH347" s="42"/>
      <c r="AK347" s="3" t="str">
        <f>IF(AND(G347&lt;&gt;"LIBSETS_SETTYPE_BATTLEGROUND",G347&lt;&gt;"LIBSETS_SETTYPE_SPECIAL"),IF(AL347&lt;&gt;"",VLOOKUP(AL347,'ESO zone constants'!$D$5:$H$4955,5,FALSE),""),"")</f>
        <v/>
      </c>
      <c r="AP347" s="3" t="str">
        <f>IF(AND(G347&lt;&gt;"LIBSETS_SETTYPE_BATTLEGROUND",G347&lt;&gt;"LIBSETS_SETTYPE_SPECIAL"),IF(AQ347&lt;&gt;"",VLOOKUP(AQ347,'ESO zone constants'!$D$5:$H$4955,5,FALSE),""),"")</f>
        <v/>
      </c>
      <c r="AU347" s="3" t="str">
        <f>IF(AND(G347&lt;&gt;"LIBSETS_SETTYPE_BATTLEGROUND",G347&lt;&gt;"LIBSETS_SETTYPE_SPECIAL"),IF(AV347&lt;&gt;"",VLOOKUP(AV347,'ESO zone constants'!$D$5:$H$4955,5,FALSE),""),"")</f>
        <v/>
      </c>
      <c r="AZ347" s="79" t="s">
        <v>2658</v>
      </c>
      <c r="BA347" s="79"/>
      <c r="BB347" s="79"/>
      <c r="BC347" s="79"/>
      <c r="BD347" s="21" t="str">
        <f t="shared" si="36"/>
        <v>[400] = {wayshrines={370,370,370,}, dlcId=DLC_WOLFHUNTER</v>
      </c>
      <c r="BE347" s="21" t="str">
        <f t="shared" si="37"/>
        <v>, zoneIds={1055,108,108}, veteran=false</v>
      </c>
      <c r="BF347" s="21" t="str">
        <f t="shared" si="35"/>
        <v>, setType=LIBSETS_SETTYPE_DUNGEON</v>
      </c>
      <c r="BG347" s="21" t="str">
        <f t="shared" si="38"/>
        <v>, dropMechanic={LIBSETS_DROP_MECHANIC_GROUP_DUNGEON_BOSS,LIBSETS_DROP_MECHANIC_GROUP_DUNGEON_BOSS}</v>
      </c>
      <c r="BH347" s="21" t="str">
        <f t="shared" si="39"/>
        <v>}, --Blood Moon / Blutmond   [March of Sacrifices, Greenshade, Greenshade]</v>
      </c>
    </row>
    <row r="348" spans="1:60" x14ac:dyDescent="0.25">
      <c r="A348" s="12">
        <v>401</v>
      </c>
      <c r="B348" t="s">
        <v>1272</v>
      </c>
      <c r="C348" t="s">
        <v>1273</v>
      </c>
      <c r="D348" s="3">
        <f t="shared" si="34"/>
        <v>401</v>
      </c>
      <c r="G348" s="8" t="s">
        <v>1475</v>
      </c>
      <c r="I348" t="s">
        <v>91</v>
      </c>
      <c r="J348" t="s">
        <v>91</v>
      </c>
      <c r="K348">
        <v>370</v>
      </c>
      <c r="L348">
        <v>370</v>
      </c>
      <c r="M348">
        <v>370</v>
      </c>
      <c r="O348" s="62" t="s">
        <v>41</v>
      </c>
      <c r="Q348" s="3">
        <f>IF(AND(P348&lt;&gt;"",ISNUMBER(P348),NOT(ISNA(P348))),P348,IF(R348&lt;&gt;"",VLOOKUP(R348,'ESO zone constants'!$D$5:$H$10003,5,FALSE),""))</f>
        <v>1055</v>
      </c>
      <c r="R348" t="str">
        <f>IF(AND(O348&lt;&gt;"",NOT(ISERROR(O348))),O348,
IF(AND(P348&lt;&gt;"",ISNUMBER(P348),P348&gt;0,NOT(ISNA(P348))),VLOOKUP(P348,'ESO zone constants'!$A$5:$D$10001,4,FALSE),
IF(AND(K348&lt;&gt;"",K348&gt;0,NOT(ISERROR(K348))),VLOOKUP(K348,'ESO dumped WayshrineInfo'!$K$3:$N$9996,4,FALSE),"")))</f>
        <v>March of Sacrifices</v>
      </c>
      <c r="T348" s="19" t="str">
        <f>IF(AND(S348&lt;&gt;"",NOT(ISERROR(S348))),S348,IF(Q348&lt;&gt;"",IF(NOT(ISERROR(VLOOKUP(Q348,'ESO Dungeon constants'!$D$3:$H$9999,5,FALSE))),VLOOKUP(Q348,'ESO Dungeon constants'!$D$3:$I$9999,6,FALSE),VLOOKUP(Q348,'ESO zone constants'!$H$3:$K$9989,4,FALSE)),""))</f>
        <v>DLC_WOLFHUNTER</v>
      </c>
      <c r="U348" s="3" t="str">
        <f>IF(T348&lt;&gt;"",VLOOKUP(T348,'LibSets constants'!$B$4:$C$1012,2,FALSE),"")</f>
        <v>Wolfhunter</v>
      </c>
      <c r="V348" s="33" t="s">
        <v>3332</v>
      </c>
      <c r="Y348" s="62"/>
      <c r="Z348" s="3">
        <f>IF(AND(G348&lt;&gt;"LIBSETS_SETTYPE_BATTLEGROUND",G348&lt;&gt;"LIBSETS_SETTYPE_SPECIAL"),
IF(AND(Y348&lt;&gt;"",ISNUMBER(Y348),NOT(ISNA(Y348))),Y348,
   IF(AND(L348&lt;&gt;"",ISNUMBER(L348),L348&gt;0,NOT(ISNA(L348))),VLOOKUP(L348,'ESO dumped WayshrineInfo'!$K$3:$L$9996,2,FALSE),"")
),"")</f>
        <v>108</v>
      </c>
      <c r="AA348" t="str">
        <f>IF(AND(Z348&lt;&gt;"",ISNUMBER(Z348),NOT(ISNA(Z348))),VLOOKUP(Z348,'ESO zone constants'!$A$5:$D$10001,4,FALSE),"")</f>
        <v>Greenshade</v>
      </c>
      <c r="AB348" s="33" t="s">
        <v>3332</v>
      </c>
      <c r="AF348" s="3">
        <f>IF(AND(G348&lt;&gt;"LIBSETS_SETTYPE_BATTLEGROUND",G348&lt;&gt;"LIBSETS_SETTYPE_SPECIAL"),
IF(AND(AE348&lt;&gt;"",ISNUMBER(AE348),NOT(ISNA(AE348))),AE348,
   IF(AND(M348&lt;&gt;"",ISNUMBER(M348),M348&gt;0,NOT(ISNA(M348))),VLOOKUP(M348,'ESO dumped WayshrineInfo'!$K$3:$L$9996,2,FALSE),"")
),"")</f>
        <v>108</v>
      </c>
      <c r="AG348" t="str">
        <f>IF(AND(AF348&lt;&gt;"",ISNUMBER(AF348),NOT(ISNA(AF348))),VLOOKUP(AF348,'ESO zone constants'!$A$5:$D$10001,4,FALSE),"")</f>
        <v>Greenshade</v>
      </c>
      <c r="AH348" s="42"/>
      <c r="AK348" s="3" t="str">
        <f>IF(AND(G348&lt;&gt;"LIBSETS_SETTYPE_BATTLEGROUND",G348&lt;&gt;"LIBSETS_SETTYPE_SPECIAL"),IF(AL348&lt;&gt;"",VLOOKUP(AL348,'ESO zone constants'!$D$5:$H$4955,5,FALSE),""),"")</f>
        <v/>
      </c>
      <c r="AP348" s="3" t="str">
        <f>IF(AND(G348&lt;&gt;"LIBSETS_SETTYPE_BATTLEGROUND",G348&lt;&gt;"LIBSETS_SETTYPE_SPECIAL"),IF(AQ348&lt;&gt;"",VLOOKUP(AQ348,'ESO zone constants'!$D$5:$H$4955,5,FALSE),""),"")</f>
        <v/>
      </c>
      <c r="AU348" s="3" t="str">
        <f>IF(AND(G348&lt;&gt;"LIBSETS_SETTYPE_BATTLEGROUND",G348&lt;&gt;"LIBSETS_SETTYPE_SPECIAL"),IF(AV348&lt;&gt;"",VLOOKUP(AV348,'ESO zone constants'!$D$5:$H$4955,5,FALSE),""),"")</f>
        <v/>
      </c>
      <c r="AZ348" s="79" t="s">
        <v>2658</v>
      </c>
      <c r="BA348" s="79"/>
      <c r="BB348" s="79"/>
      <c r="BC348" s="79"/>
      <c r="BD348" s="21" t="str">
        <f t="shared" si="36"/>
        <v>[401] = {wayshrines={370,370,370,}, dlcId=DLC_WOLFHUNTER</v>
      </c>
      <c r="BE348" s="21" t="str">
        <f t="shared" si="37"/>
        <v>, zoneIds={1055,108,108}, veteran=false</v>
      </c>
      <c r="BF348" s="21" t="str">
        <f t="shared" si="35"/>
        <v>, setType=LIBSETS_SETTYPE_DUNGEON</v>
      </c>
      <c r="BG348" s="21" t="str">
        <f t="shared" si="38"/>
        <v>, dropMechanic={LIBSETS_DROP_MECHANIC_GROUP_DUNGEON_BOSS,LIBSETS_DROP_MECHANIC_GROUP_DUNGEON_BOSS}</v>
      </c>
      <c r="BH348" s="21" t="str">
        <f t="shared" si="39"/>
        <v>}, --Haven of Ursus / Zuflucht von Ursus   [March of Sacrifices, Greenshade, Greenshade]</v>
      </c>
    </row>
    <row r="349" spans="1:60" x14ac:dyDescent="0.25">
      <c r="A349" s="12">
        <v>402</v>
      </c>
      <c r="B349" t="s">
        <v>1274</v>
      </c>
      <c r="C349" t="s">
        <v>1275</v>
      </c>
      <c r="D349" s="3">
        <f t="shared" si="34"/>
        <v>402</v>
      </c>
      <c r="G349" s="8" t="s">
        <v>1475</v>
      </c>
      <c r="I349" t="s">
        <v>91</v>
      </c>
      <c r="J349" t="s">
        <v>91</v>
      </c>
      <c r="K349">
        <v>371</v>
      </c>
      <c r="L349">
        <v>371</v>
      </c>
      <c r="M349">
        <v>371</v>
      </c>
      <c r="O349" s="62" t="s">
        <v>73</v>
      </c>
      <c r="Q349" s="3">
        <f>IF(AND(P349&lt;&gt;"",ISNUMBER(P349),NOT(ISNA(P349))),P349,IF(R349&lt;&gt;"",VLOOKUP(R349,'ESO zone constants'!$D$5:$H$10003,5,FALSE),""))</f>
        <v>1052</v>
      </c>
      <c r="R349" t="str">
        <f>IF(AND(O349&lt;&gt;"",NOT(ISERROR(O349))),O349,
IF(AND(P349&lt;&gt;"",ISNUMBER(P349),P349&gt;0,NOT(ISNA(P349))),VLOOKUP(P349,'ESO zone constants'!$A$5:$D$10001,4,FALSE),
IF(AND(K349&lt;&gt;"",K349&gt;0,NOT(ISERROR(K349))),VLOOKUP(K349,'ESO dumped WayshrineInfo'!$K$3:$N$9996,4,FALSE),"")))</f>
        <v>Moon Hunter Keep</v>
      </c>
      <c r="T349" s="19" t="str">
        <f>IF(AND(S349&lt;&gt;"",NOT(ISERROR(S349))),S349,IF(Q349&lt;&gt;"",IF(NOT(ISERROR(VLOOKUP(Q349,'ESO Dungeon constants'!$D$3:$H$9999,5,FALSE))),VLOOKUP(Q349,'ESO Dungeon constants'!$D$3:$I$9999,6,FALSE),VLOOKUP(Q349,'ESO zone constants'!$H$3:$K$9989,4,FALSE)),""))</f>
        <v>DLC_WOLFHUNTER</v>
      </c>
      <c r="U349" s="3" t="str">
        <f>IF(T349&lt;&gt;"",VLOOKUP(T349,'LibSets constants'!$B$4:$C$1012,2,FALSE),"")</f>
        <v>Wolfhunter</v>
      </c>
      <c r="V349" s="33" t="s">
        <v>3332</v>
      </c>
      <c r="Y349" s="62"/>
      <c r="Z349" s="3">
        <f>IF(AND(G349&lt;&gt;"LIBSETS_SETTYPE_BATTLEGROUND",G349&lt;&gt;"LIBSETS_SETTYPE_SPECIAL"),
IF(AND(Y349&lt;&gt;"",ISNUMBER(Y349),NOT(ISNA(Y349))),Y349,
   IF(AND(L349&lt;&gt;"",ISNUMBER(L349),L349&gt;0,NOT(ISNA(L349))),VLOOKUP(L349,'ESO dumped WayshrineInfo'!$K$3:$L$9996,2,FALSE),"")
),"")</f>
        <v>382</v>
      </c>
      <c r="AA349" t="str">
        <f>IF(AND(Z349&lt;&gt;"",ISNUMBER(Z349),NOT(ISNA(Z349))),VLOOKUP(Z349,'ESO zone constants'!$A$5:$D$10001,4,FALSE),"")</f>
        <v>Reaper's March</v>
      </c>
      <c r="AB349" s="33" t="s">
        <v>3332</v>
      </c>
      <c r="AC349" s="41"/>
      <c r="AD349" s="41"/>
      <c r="AE349" s="41"/>
      <c r="AF349" s="3">
        <f>IF(AND(G349&lt;&gt;"LIBSETS_SETTYPE_BATTLEGROUND",G349&lt;&gt;"LIBSETS_SETTYPE_SPECIAL"),
IF(AND(AE349&lt;&gt;"",ISNUMBER(AE349),NOT(ISNA(AE349))),AE349,
   IF(AND(M349&lt;&gt;"",ISNUMBER(M349),M349&gt;0,NOT(ISNA(M349))),VLOOKUP(M349,'ESO dumped WayshrineInfo'!$K$3:$L$9996,2,FALSE),"")
),"")</f>
        <v>382</v>
      </c>
      <c r="AG349" t="str">
        <f>IF(AND(AF349&lt;&gt;"",ISNUMBER(AF349),NOT(ISNA(AF349))),VLOOKUP(AF349,'ESO zone constants'!$A$5:$D$10001,4,FALSE),"")</f>
        <v>Reaper's March</v>
      </c>
      <c r="AH349" s="42"/>
      <c r="AI349" s="41"/>
      <c r="AJ349" s="41"/>
      <c r="AK349" s="3" t="str">
        <f>IF(AND(G349&lt;&gt;"LIBSETS_SETTYPE_BATTLEGROUND",G349&lt;&gt;"LIBSETS_SETTYPE_SPECIAL"),IF(AL349&lt;&gt;"",VLOOKUP(AL349,'ESO zone constants'!$D$5:$H$4955,5,FALSE),""),"")</f>
        <v/>
      </c>
      <c r="AN349" s="41"/>
      <c r="AO349" s="41"/>
      <c r="AP349" s="3" t="str">
        <f>IF(AND(G349&lt;&gt;"LIBSETS_SETTYPE_BATTLEGROUND",G349&lt;&gt;"LIBSETS_SETTYPE_SPECIAL"),IF(AQ349&lt;&gt;"",VLOOKUP(AQ349,'ESO zone constants'!$D$5:$H$4955,5,FALSE),""),"")</f>
        <v/>
      </c>
      <c r="AS349" s="41"/>
      <c r="AT349" s="41"/>
      <c r="AU349" s="3" t="str">
        <f>IF(AND(G349&lt;&gt;"LIBSETS_SETTYPE_BATTLEGROUND",G349&lt;&gt;"LIBSETS_SETTYPE_SPECIAL"),IF(AV349&lt;&gt;"",VLOOKUP(AV349,'ESO zone constants'!$D$5:$H$4955,5,FALSE),""),"")</f>
        <v/>
      </c>
      <c r="AX349" s="41"/>
      <c r="AY349" s="41"/>
      <c r="AZ349" s="79" t="s">
        <v>2658</v>
      </c>
      <c r="BA349" s="79"/>
      <c r="BB349" s="79"/>
      <c r="BC349" s="79"/>
      <c r="BD349" s="21" t="str">
        <f t="shared" si="36"/>
        <v>[402] = {wayshrines={371,371,371,}, dlcId=DLC_WOLFHUNTER</v>
      </c>
      <c r="BE349" s="21" t="str">
        <f t="shared" si="37"/>
        <v>, zoneIds={1052,382,382}, veteran=false</v>
      </c>
      <c r="BF349" s="21" t="str">
        <f t="shared" si="35"/>
        <v>, setType=LIBSETS_SETTYPE_DUNGEON</v>
      </c>
      <c r="BG349" s="21" t="str">
        <f t="shared" si="38"/>
        <v>, dropMechanic={LIBSETS_DROP_MECHANIC_GROUP_DUNGEON_BOSS,LIBSETS_DROP_MECHANIC_GROUP_DUNGEON_BOSS}</v>
      </c>
      <c r="BH349" s="21" t="str">
        <f t="shared" si="39"/>
        <v>}, --Moon Hunter / Mondjäger   [Moon Hunter Keep, Reaper's March, Reaper's March]</v>
      </c>
    </row>
    <row r="350" spans="1:60" x14ac:dyDescent="0.25">
      <c r="A350" s="12">
        <v>403</v>
      </c>
      <c r="B350" t="s">
        <v>1276</v>
      </c>
      <c r="C350" t="s">
        <v>1277</v>
      </c>
      <c r="D350" s="3">
        <f t="shared" si="34"/>
        <v>403</v>
      </c>
      <c r="G350" s="8" t="s">
        <v>1475</v>
      </c>
      <c r="I350" t="s">
        <v>91</v>
      </c>
      <c r="J350" t="s">
        <v>91</v>
      </c>
      <c r="K350">
        <v>371</v>
      </c>
      <c r="L350">
        <v>371</v>
      </c>
      <c r="M350">
        <v>371</v>
      </c>
      <c r="O350" s="62" t="s">
        <v>73</v>
      </c>
      <c r="Q350" s="3">
        <f>IF(AND(P350&lt;&gt;"",ISNUMBER(P350),NOT(ISNA(P350))),P350,IF(R350&lt;&gt;"",VLOOKUP(R350,'ESO zone constants'!$D$5:$H$10003,5,FALSE),""))</f>
        <v>1052</v>
      </c>
      <c r="R350" t="str">
        <f>IF(AND(O350&lt;&gt;"",NOT(ISERROR(O350))),O350,
IF(AND(P350&lt;&gt;"",ISNUMBER(P350),P350&gt;0,NOT(ISNA(P350))),VLOOKUP(P350,'ESO zone constants'!$A$5:$D$10001,4,FALSE),
IF(AND(K350&lt;&gt;"",K350&gt;0,NOT(ISERROR(K350))),VLOOKUP(K350,'ESO dumped WayshrineInfo'!$K$3:$N$9996,4,FALSE),"")))</f>
        <v>Moon Hunter Keep</v>
      </c>
      <c r="T350" s="19" t="str">
        <f>IF(AND(S350&lt;&gt;"",NOT(ISERROR(S350))),S350,IF(Q350&lt;&gt;"",IF(NOT(ISERROR(VLOOKUP(Q350,'ESO Dungeon constants'!$D$3:$H$9999,5,FALSE))),VLOOKUP(Q350,'ESO Dungeon constants'!$D$3:$I$9999,6,FALSE),VLOOKUP(Q350,'ESO zone constants'!$H$3:$K$9989,4,FALSE)),""))</f>
        <v>DLC_WOLFHUNTER</v>
      </c>
      <c r="U350" s="3" t="str">
        <f>IF(T350&lt;&gt;"",VLOOKUP(T350,'LibSets constants'!$B$4:$C$1012,2,FALSE),"")</f>
        <v>Wolfhunter</v>
      </c>
      <c r="V350" s="33" t="s">
        <v>3332</v>
      </c>
      <c r="Y350" s="62"/>
      <c r="Z350" s="3">
        <f>IF(AND(G350&lt;&gt;"LIBSETS_SETTYPE_BATTLEGROUND",G350&lt;&gt;"LIBSETS_SETTYPE_SPECIAL"),
IF(AND(Y350&lt;&gt;"",ISNUMBER(Y350),NOT(ISNA(Y350))),Y350,
   IF(AND(L350&lt;&gt;"",ISNUMBER(L350),L350&gt;0,NOT(ISNA(L350))),VLOOKUP(L350,'ESO dumped WayshrineInfo'!$K$3:$L$9996,2,FALSE),"")
),"")</f>
        <v>382</v>
      </c>
      <c r="AA350" t="str">
        <f>IF(AND(Z350&lt;&gt;"",ISNUMBER(Z350),NOT(ISNA(Z350))),VLOOKUP(Z350,'ESO zone constants'!$A$5:$D$10001,4,FALSE),"")</f>
        <v>Reaper's March</v>
      </c>
      <c r="AB350" s="33" t="s">
        <v>3332</v>
      </c>
      <c r="AC350" s="41"/>
      <c r="AD350" s="41"/>
      <c r="AE350" s="41"/>
      <c r="AF350" s="3">
        <f>IF(AND(G350&lt;&gt;"LIBSETS_SETTYPE_BATTLEGROUND",G350&lt;&gt;"LIBSETS_SETTYPE_SPECIAL"),
IF(AND(AE350&lt;&gt;"",ISNUMBER(AE350),NOT(ISNA(AE350))),AE350,
   IF(AND(M350&lt;&gt;"",ISNUMBER(M350),M350&gt;0,NOT(ISNA(M350))),VLOOKUP(M350,'ESO dumped WayshrineInfo'!$K$3:$L$9996,2,FALSE),"")
),"")</f>
        <v>382</v>
      </c>
      <c r="AG350" t="str">
        <f>IF(AND(AF350&lt;&gt;"",ISNUMBER(AF350),NOT(ISNA(AF350))),VLOOKUP(AF350,'ESO zone constants'!$A$5:$D$10001,4,FALSE),"")</f>
        <v>Reaper's March</v>
      </c>
      <c r="AH350" s="42"/>
      <c r="AI350" s="41"/>
      <c r="AJ350" s="41"/>
      <c r="AK350" s="3" t="str">
        <f>IF(AND(G350&lt;&gt;"LIBSETS_SETTYPE_BATTLEGROUND",G350&lt;&gt;"LIBSETS_SETTYPE_SPECIAL"),IF(AL350&lt;&gt;"",VLOOKUP(AL350,'ESO zone constants'!$D$5:$H$4955,5,FALSE),""),"")</f>
        <v/>
      </c>
      <c r="AN350" s="41"/>
      <c r="AO350" s="41"/>
      <c r="AP350" s="3" t="str">
        <f>IF(AND(G350&lt;&gt;"LIBSETS_SETTYPE_BATTLEGROUND",G350&lt;&gt;"LIBSETS_SETTYPE_SPECIAL"),IF(AQ350&lt;&gt;"",VLOOKUP(AQ350,'ESO zone constants'!$D$5:$H$4955,5,FALSE),""),"")</f>
        <v/>
      </c>
      <c r="AS350" s="41"/>
      <c r="AT350" s="41"/>
      <c r="AU350" s="3" t="str">
        <f>IF(AND(G350&lt;&gt;"LIBSETS_SETTYPE_BATTLEGROUND",G350&lt;&gt;"LIBSETS_SETTYPE_SPECIAL"),IF(AV350&lt;&gt;"",VLOOKUP(AV350,'ESO zone constants'!$D$5:$H$4955,5,FALSE),""),"")</f>
        <v/>
      </c>
      <c r="AX350" s="41"/>
      <c r="AY350" s="41"/>
      <c r="AZ350" s="79" t="s">
        <v>2658</v>
      </c>
      <c r="BA350" s="79"/>
      <c r="BB350" s="79"/>
      <c r="BC350" s="79"/>
      <c r="BD350" s="21" t="str">
        <f t="shared" si="36"/>
        <v>[403] = {wayshrines={371,371,371,}, dlcId=DLC_WOLFHUNTER</v>
      </c>
      <c r="BE350" s="21" t="str">
        <f t="shared" si="37"/>
        <v>, zoneIds={1052,382,382}, veteran=false</v>
      </c>
      <c r="BF350" s="21" t="str">
        <f t="shared" si="35"/>
        <v>, setType=LIBSETS_SETTYPE_DUNGEON</v>
      </c>
      <c r="BG350" s="21" t="str">
        <f t="shared" si="38"/>
        <v>, dropMechanic={LIBSETS_DROP_MECHANIC_GROUP_DUNGEON_BOSS,LIBSETS_DROP_MECHANIC_GROUP_DUNGEON_BOSS}</v>
      </c>
      <c r="BH350" s="21" t="str">
        <f t="shared" si="39"/>
        <v>}, --Savage Werewolf / Wilder Werwolf   [Moon Hunter Keep, Reaper's March, Reaper's March]</v>
      </c>
    </row>
    <row r="351" spans="1:60" x14ac:dyDescent="0.25">
      <c r="A351" s="12">
        <v>404</v>
      </c>
      <c r="B351" t="s">
        <v>1278</v>
      </c>
      <c r="C351" t="s">
        <v>2623</v>
      </c>
      <c r="D351" s="3">
        <f t="shared" si="34"/>
        <v>404</v>
      </c>
      <c r="G351" s="8" t="s">
        <v>1475</v>
      </c>
      <c r="I351" t="s">
        <v>91</v>
      </c>
      <c r="J351" t="s">
        <v>91</v>
      </c>
      <c r="K351">
        <v>371</v>
      </c>
      <c r="L351">
        <v>371</v>
      </c>
      <c r="M351">
        <v>371</v>
      </c>
      <c r="O351" s="62" t="s">
        <v>73</v>
      </c>
      <c r="Q351" s="3">
        <f>IF(AND(P351&lt;&gt;"",ISNUMBER(P351),NOT(ISNA(P351))),P351,IF(R351&lt;&gt;"",VLOOKUP(R351,'ESO zone constants'!$D$5:$H$10003,5,FALSE),""))</f>
        <v>1052</v>
      </c>
      <c r="R351" t="str">
        <f>IF(AND(O351&lt;&gt;"",NOT(ISERROR(O351))),O351,
IF(AND(P351&lt;&gt;"",ISNUMBER(P351),P351&gt;0,NOT(ISNA(P351))),VLOOKUP(P351,'ESO zone constants'!$A$5:$D$10001,4,FALSE),
IF(AND(K351&lt;&gt;"",K351&gt;0,NOT(ISERROR(K351))),VLOOKUP(K351,'ESO dumped WayshrineInfo'!$K$3:$N$9996,4,FALSE),"")))</f>
        <v>Moon Hunter Keep</v>
      </c>
      <c r="T351" s="19" t="str">
        <f>IF(AND(S351&lt;&gt;"",NOT(ISERROR(S351))),S351,IF(Q351&lt;&gt;"",IF(NOT(ISERROR(VLOOKUP(Q351,'ESO Dungeon constants'!$D$3:$H$9999,5,FALSE))),VLOOKUP(Q351,'ESO Dungeon constants'!$D$3:$I$9999,6,FALSE),VLOOKUP(Q351,'ESO zone constants'!$H$3:$K$9989,4,FALSE)),""))</f>
        <v>DLC_WOLFHUNTER</v>
      </c>
      <c r="U351" s="3" t="str">
        <f>IF(T351&lt;&gt;"",VLOOKUP(T351,'LibSets constants'!$B$4:$C$1012,2,FALSE),"")</f>
        <v>Wolfhunter</v>
      </c>
      <c r="V351" s="33" t="s">
        <v>3332</v>
      </c>
      <c r="Y351" s="62"/>
      <c r="Z351" s="3">
        <f>IF(AND(G351&lt;&gt;"LIBSETS_SETTYPE_BATTLEGROUND",G351&lt;&gt;"LIBSETS_SETTYPE_SPECIAL"),
IF(AND(Y351&lt;&gt;"",ISNUMBER(Y351),NOT(ISNA(Y351))),Y351,
   IF(AND(L351&lt;&gt;"",ISNUMBER(L351),L351&gt;0,NOT(ISNA(L351))),VLOOKUP(L351,'ESO dumped WayshrineInfo'!$K$3:$L$9996,2,FALSE),"")
),"")</f>
        <v>382</v>
      </c>
      <c r="AA351" t="str">
        <f>IF(AND(Z351&lt;&gt;"",ISNUMBER(Z351),NOT(ISNA(Z351))),VLOOKUP(Z351,'ESO zone constants'!$A$5:$D$10001,4,FALSE),"")</f>
        <v>Reaper's March</v>
      </c>
      <c r="AB351" s="33" t="s">
        <v>3332</v>
      </c>
      <c r="AC351" s="41"/>
      <c r="AD351" s="41"/>
      <c r="AE351" s="41"/>
      <c r="AF351" s="3">
        <f>IF(AND(G351&lt;&gt;"LIBSETS_SETTYPE_BATTLEGROUND",G351&lt;&gt;"LIBSETS_SETTYPE_SPECIAL"),
IF(AND(AE351&lt;&gt;"",ISNUMBER(AE351),NOT(ISNA(AE351))),AE351,
   IF(AND(M351&lt;&gt;"",ISNUMBER(M351),M351&gt;0,NOT(ISNA(M351))),VLOOKUP(M351,'ESO dumped WayshrineInfo'!$K$3:$L$9996,2,FALSE),"")
),"")</f>
        <v>382</v>
      </c>
      <c r="AG351" t="str">
        <f>IF(AND(AF351&lt;&gt;"",ISNUMBER(AF351),NOT(ISNA(AF351))),VLOOKUP(AF351,'ESO zone constants'!$A$5:$D$10001,4,FALSE),"")</f>
        <v>Reaper's March</v>
      </c>
      <c r="AH351" s="42"/>
      <c r="AI351" s="41"/>
      <c r="AJ351" s="41"/>
      <c r="AK351" s="3" t="str">
        <f>IF(AND(G351&lt;&gt;"LIBSETS_SETTYPE_BATTLEGROUND",G351&lt;&gt;"LIBSETS_SETTYPE_SPECIAL"),IF(AL351&lt;&gt;"",VLOOKUP(AL351,'ESO zone constants'!$D$5:$H$4955,5,FALSE),""),"")</f>
        <v/>
      </c>
      <c r="AN351" s="41"/>
      <c r="AO351" s="41"/>
      <c r="AP351" s="3" t="str">
        <f>IF(AND(G351&lt;&gt;"LIBSETS_SETTYPE_BATTLEGROUND",G351&lt;&gt;"LIBSETS_SETTYPE_SPECIAL"),IF(AQ351&lt;&gt;"",VLOOKUP(AQ351,'ESO zone constants'!$D$5:$H$4955,5,FALSE),""),"")</f>
        <v/>
      </c>
      <c r="AS351" s="41"/>
      <c r="AT351" s="41"/>
      <c r="AU351" s="3" t="str">
        <f>IF(AND(G351&lt;&gt;"LIBSETS_SETTYPE_BATTLEGROUND",G351&lt;&gt;"LIBSETS_SETTYPE_SPECIAL"),IF(AV351&lt;&gt;"",VLOOKUP(AV351,'ESO zone constants'!$D$5:$H$4955,5,FALSE),""),"")</f>
        <v/>
      </c>
      <c r="AX351" s="41"/>
      <c r="AY351" s="41"/>
      <c r="AZ351" s="79" t="s">
        <v>2658</v>
      </c>
      <c r="BA351" s="79"/>
      <c r="BB351" s="79"/>
      <c r="BC351" s="79"/>
      <c r="BD351" s="21" t="str">
        <f t="shared" si="36"/>
        <v>[404] = {wayshrines={371,371,371,}, dlcId=DLC_WOLFHUNTER</v>
      </c>
      <c r="BE351" s="21" t="str">
        <f t="shared" si="37"/>
        <v>, zoneIds={1052,382,382}, veteran=false</v>
      </c>
      <c r="BF351" s="21" t="str">
        <f t="shared" si="35"/>
        <v>, setType=LIBSETS_SETTYPE_DUNGEON</v>
      </c>
      <c r="BG351" s="21" t="str">
        <f t="shared" si="38"/>
        <v>, dropMechanic={LIBSETS_DROP_MECHANIC_GROUP_DUNGEON_BOSS,LIBSETS_DROP_MECHANIC_GROUP_DUNGEON_BOSS}</v>
      </c>
      <c r="BH351" s="21" t="str">
        <f t="shared" si="39"/>
        <v>}, --Jailer\'s Tenacity / Tenazität des Kerkermeisters   [Moon Hunter Keep, Reaper's March, Reaper's March]</v>
      </c>
    </row>
    <row r="352" spans="1:60" x14ac:dyDescent="0.25">
      <c r="A352" s="12">
        <v>405</v>
      </c>
      <c r="B352" t="s">
        <v>1279</v>
      </c>
      <c r="C352" t="s">
        <v>2624</v>
      </c>
      <c r="D352" s="3">
        <f t="shared" si="34"/>
        <v>405</v>
      </c>
      <c r="E352" s="40"/>
      <c r="G352" s="8" t="s">
        <v>1478</v>
      </c>
      <c r="I352" t="s">
        <v>91</v>
      </c>
      <c r="J352" t="s">
        <v>91</v>
      </c>
      <c r="K352">
        <v>374</v>
      </c>
      <c r="L352">
        <v>374</v>
      </c>
      <c r="M352">
        <v>374</v>
      </c>
      <c r="O352" s="62" t="s">
        <v>80</v>
      </c>
      <c r="Q352" s="3">
        <f>IF(AND(P352&lt;&gt;"",ISNUMBER(P352),NOT(ISNA(P352))),P352,IF(R352&lt;&gt;"",VLOOKUP(R352,'ESO zone constants'!$D$5:$H$10003,5,FALSE),""))</f>
        <v>726</v>
      </c>
      <c r="R352" t="str">
        <f>IF(AND(O352&lt;&gt;"",NOT(ISERROR(O352))),O352,
IF(AND(P352&lt;&gt;"",ISNUMBER(P352),P352&gt;0,NOT(ISNA(P352))),VLOOKUP(P352,'ESO zone constants'!$A$5:$D$10001,4,FALSE),
IF(AND(K352&lt;&gt;"",K352&gt;0,NOT(ISERROR(K352))),VLOOKUP(K352,'ESO dumped WayshrineInfo'!$K$3:$N$9996,4,FALSE),"")))</f>
        <v>Murkmire</v>
      </c>
      <c r="T352" s="19" t="str">
        <f>IF(AND(S352&lt;&gt;"",NOT(ISERROR(S352))),S352,IF(Q352&lt;&gt;"",IF(NOT(ISERROR(VLOOKUP(Q352,'ESO Dungeon constants'!$D$3:$H$9999,5,FALSE))),VLOOKUP(Q352,'ESO Dungeon constants'!$D$3:$I$9999,6,FALSE),VLOOKUP(Q352,'ESO zone constants'!$H$3:$K$9989,4,FALSE)),""))</f>
        <v>DLC_MURKMIRE</v>
      </c>
      <c r="U352" s="3" t="str">
        <f>IF(T352&lt;&gt;"",VLOOKUP(T352,'LibSets constants'!$B$4:$C$1012,2,FALSE),"")</f>
        <v>Murkmire</v>
      </c>
      <c r="V352" s="33" t="s">
        <v>1556</v>
      </c>
      <c r="Y352" s="62"/>
      <c r="Z352" s="3">
        <f>IF(AND(G352&lt;&gt;"LIBSETS_SETTYPE_BATTLEGROUND",G352&lt;&gt;"LIBSETS_SETTYPE_SPECIAL"),
IF(AND(Y352&lt;&gt;"",ISNUMBER(Y352),NOT(ISNA(Y352))),Y352,
   IF(AND(L352&lt;&gt;"",ISNUMBER(L352),L352&gt;0,NOT(ISNA(L352))),VLOOKUP(L352,'ESO dumped WayshrineInfo'!$K$3:$L$9996,2,FALSE),"")
),"")</f>
        <v>726</v>
      </c>
      <c r="AA352" t="str">
        <f>IF(AND(Z352&lt;&gt;"",ISNUMBER(Z352),NOT(ISNA(Z352))),VLOOKUP(Z352,'ESO zone constants'!$A$5:$D$10001,4,FALSE),"")</f>
        <v>Murkmire</v>
      </c>
      <c r="AB352" s="33" t="s">
        <v>1557</v>
      </c>
      <c r="AC352" s="41"/>
      <c r="AD352" s="41"/>
      <c r="AE352" s="41"/>
      <c r="AF352" s="3">
        <f>IF(AND(G352&lt;&gt;"LIBSETS_SETTYPE_BATTLEGROUND",G352&lt;&gt;"LIBSETS_SETTYPE_SPECIAL"),
IF(AND(AE352&lt;&gt;"",ISNUMBER(AE352),NOT(ISNA(AE352))),AE352,
   IF(AND(M352&lt;&gt;"",ISNUMBER(M352),M352&gt;0,NOT(ISNA(M352))),VLOOKUP(M352,'ESO dumped WayshrineInfo'!$K$3:$L$9996,2,FALSE),"")
),"")</f>
        <v>726</v>
      </c>
      <c r="AG352" t="str">
        <f>IF(AND(AF352&lt;&gt;"",ISNUMBER(AF352),NOT(ISNA(AF352))),VLOOKUP(AF352,'ESO zone constants'!$A$5:$D$10001,4,FALSE),"")</f>
        <v>Murkmire</v>
      </c>
      <c r="AH352" s="42" t="s">
        <v>1558</v>
      </c>
      <c r="AI352" s="41"/>
      <c r="AJ352" s="41"/>
      <c r="AK352" s="3">
        <f>IF(AND(G352&lt;&gt;"LIBSETS_SETTYPE_BATTLEGROUND",G352&lt;&gt;"LIBSETS_SETTYPE_SPECIAL"),IF(AL352&lt;&gt;"",VLOOKUP(AL352,'ESO zone constants'!$D$5:$H$4955,5,FALSE),""),"")</f>
        <v>726</v>
      </c>
      <c r="AL352" t="s">
        <v>80</v>
      </c>
      <c r="AM352" s="33" t="s">
        <v>1559</v>
      </c>
      <c r="AN352" s="41"/>
      <c r="AO352" s="41"/>
      <c r="AP352" s="3" t="str">
        <f>IF(AND(G352&lt;&gt;"LIBSETS_SETTYPE_BATTLEGROUND",G352&lt;&gt;"LIBSETS_SETTYPE_SPECIAL"),IF(AQ352&lt;&gt;"",VLOOKUP(AQ352,'ESO zone constants'!$D$5:$H$4955,5,FALSE),""),"")</f>
        <v/>
      </c>
      <c r="AS352" s="41"/>
      <c r="AT352" s="41"/>
      <c r="AU352" s="3" t="str">
        <f>IF(AND(G352&lt;&gt;"LIBSETS_SETTYPE_BATTLEGROUND",G352&lt;&gt;"LIBSETS_SETTYPE_SPECIAL"),IF(AV352&lt;&gt;"",VLOOKUP(AV352,'ESO zone constants'!$D$5:$H$4955,5,FALSE),""),"")</f>
        <v/>
      </c>
      <c r="AX352" s="41"/>
      <c r="AY352" s="41"/>
      <c r="AZ352" s="79" t="s">
        <v>2658</v>
      </c>
      <c r="BA352" s="79"/>
      <c r="BB352" s="79"/>
      <c r="BC352" s="79"/>
      <c r="BD352" s="21" t="str">
        <f t="shared" si="36"/>
        <v>[405] = {wayshrines={374,374,374,}, dlcId=DLC_MURKMIRE</v>
      </c>
      <c r="BE352" s="21" t="str">
        <f t="shared" si="37"/>
        <v>, zoneIds={726,726,726,726}, veteran=false</v>
      </c>
      <c r="BF352" s="21" t="str">
        <f t="shared" si="35"/>
        <v>, setType=LIBSETS_SETTYPE_OVERLAND</v>
      </c>
      <c r="BG352" s="21" t="str">
        <f t="shared" si="38"/>
        <v>, dropMechanic={LIBSETS_DROP_MECHANIC_OVERLAND_BOSS_DELVE,LIBSETS_DROP_MECHANIC_OVERLAND_WORLDBOSS,LIBSETS_DROP_MECHANIC_OVERLAND_BOSS_PUBLIC_DUNGEON,LIBSETS_DROP_MECHANIC_OVERLAND_CHEST}</v>
      </c>
      <c r="BH352" s="21" t="str">
        <f t="shared" si="39"/>
        <v>}, --Bright-Throat\'s Boast / Hellhalsstolz   [Murkmire, Murkmire, Murkmire, Murkmire]</v>
      </c>
    </row>
    <row r="353" spans="1:60" x14ac:dyDescent="0.25">
      <c r="A353" s="12">
        <v>406</v>
      </c>
      <c r="B353" t="s">
        <v>1280</v>
      </c>
      <c r="C353" t="s">
        <v>2625</v>
      </c>
      <c r="D353" s="3">
        <f t="shared" si="34"/>
        <v>406</v>
      </c>
      <c r="G353" s="8" t="s">
        <v>1478</v>
      </c>
      <c r="I353" t="s">
        <v>91</v>
      </c>
      <c r="J353" t="s">
        <v>91</v>
      </c>
      <c r="K353">
        <v>374</v>
      </c>
      <c r="L353">
        <v>374</v>
      </c>
      <c r="M353">
        <v>374</v>
      </c>
      <c r="O353" s="62" t="s">
        <v>80</v>
      </c>
      <c r="Q353" s="3">
        <f>IF(AND(P353&lt;&gt;"",ISNUMBER(P353),NOT(ISNA(P353))),P353,IF(R353&lt;&gt;"",VLOOKUP(R353,'ESO zone constants'!$D$5:$H$10003,5,FALSE),""))</f>
        <v>726</v>
      </c>
      <c r="R353" t="str">
        <f>IF(AND(O353&lt;&gt;"",NOT(ISERROR(O353))),O353,
IF(AND(P353&lt;&gt;"",ISNUMBER(P353),P353&gt;0,NOT(ISNA(P353))),VLOOKUP(P353,'ESO zone constants'!$A$5:$D$10001,4,FALSE),
IF(AND(K353&lt;&gt;"",K353&gt;0,NOT(ISERROR(K353))),VLOOKUP(K353,'ESO dumped WayshrineInfo'!$K$3:$N$9996,4,FALSE),"")))</f>
        <v>Murkmire</v>
      </c>
      <c r="T353" s="19" t="str">
        <f>IF(AND(S353&lt;&gt;"",NOT(ISERROR(S353))),S353,IF(Q353&lt;&gt;"",IF(NOT(ISERROR(VLOOKUP(Q353,'ESO Dungeon constants'!$D$3:$H$9999,5,FALSE))),VLOOKUP(Q353,'ESO Dungeon constants'!$D$3:$I$9999,6,FALSE),VLOOKUP(Q353,'ESO zone constants'!$H$3:$K$9989,4,FALSE)),""))</f>
        <v>DLC_MURKMIRE</v>
      </c>
      <c r="U353" s="3" t="str">
        <f>IF(T353&lt;&gt;"",VLOOKUP(T353,'LibSets constants'!$B$4:$C$1012,2,FALSE),"")</f>
        <v>Murkmire</v>
      </c>
      <c r="V353" s="33" t="s">
        <v>1556</v>
      </c>
      <c r="Y353" s="62"/>
      <c r="Z353" s="3">
        <f>IF(AND(G353&lt;&gt;"LIBSETS_SETTYPE_BATTLEGROUND",G353&lt;&gt;"LIBSETS_SETTYPE_SPECIAL"),
IF(AND(Y353&lt;&gt;"",ISNUMBER(Y353),NOT(ISNA(Y353))),Y353,
   IF(AND(L353&lt;&gt;"",ISNUMBER(L353),L353&gt;0,NOT(ISNA(L353))),VLOOKUP(L353,'ESO dumped WayshrineInfo'!$K$3:$L$9996,2,FALSE),"")
),"")</f>
        <v>726</v>
      </c>
      <c r="AA353" t="str">
        <f>IF(AND(Z353&lt;&gt;"",ISNUMBER(Z353),NOT(ISNA(Z353))),VLOOKUP(Z353,'ESO zone constants'!$A$5:$D$10001,4,FALSE),"")</f>
        <v>Murkmire</v>
      </c>
      <c r="AB353" s="33" t="s">
        <v>1557</v>
      </c>
      <c r="AC353" s="41"/>
      <c r="AD353" s="41"/>
      <c r="AE353" s="41"/>
      <c r="AF353" s="3">
        <f>IF(AND(G353&lt;&gt;"LIBSETS_SETTYPE_BATTLEGROUND",G353&lt;&gt;"LIBSETS_SETTYPE_SPECIAL"),
IF(AND(AE353&lt;&gt;"",ISNUMBER(AE353),NOT(ISNA(AE353))),AE353,
   IF(AND(M353&lt;&gt;"",ISNUMBER(M353),M353&gt;0,NOT(ISNA(M353))),VLOOKUP(M353,'ESO dumped WayshrineInfo'!$K$3:$L$9996,2,FALSE),"")
),"")</f>
        <v>726</v>
      </c>
      <c r="AG353" t="str">
        <f>IF(AND(AF353&lt;&gt;"",ISNUMBER(AF353),NOT(ISNA(AF353))),VLOOKUP(AF353,'ESO zone constants'!$A$5:$D$10001,4,FALSE),"")</f>
        <v>Murkmire</v>
      </c>
      <c r="AH353" s="42" t="s">
        <v>1558</v>
      </c>
      <c r="AI353" s="41"/>
      <c r="AJ353" s="41"/>
      <c r="AK353" s="3">
        <f>IF(AND(G353&lt;&gt;"LIBSETS_SETTYPE_BATTLEGROUND",G353&lt;&gt;"LIBSETS_SETTYPE_SPECIAL"),IF(AL353&lt;&gt;"",VLOOKUP(AL353,'ESO zone constants'!$D$5:$H$4955,5,FALSE),""),"")</f>
        <v>726</v>
      </c>
      <c r="AL353" t="s">
        <v>80</v>
      </c>
      <c r="AM353" s="33" t="s">
        <v>1559</v>
      </c>
      <c r="AN353" s="41"/>
      <c r="AO353" s="41"/>
      <c r="AP353" s="3" t="str">
        <f>IF(AND(G353&lt;&gt;"LIBSETS_SETTYPE_BATTLEGROUND",G353&lt;&gt;"LIBSETS_SETTYPE_SPECIAL"),IF(AQ353&lt;&gt;"",VLOOKUP(AQ353,'ESO zone constants'!$D$5:$H$4955,5,FALSE),""),"")</f>
        <v/>
      </c>
      <c r="AS353" s="41"/>
      <c r="AT353" s="41"/>
      <c r="AU353" s="3" t="str">
        <f>IF(AND(G353&lt;&gt;"LIBSETS_SETTYPE_BATTLEGROUND",G353&lt;&gt;"LIBSETS_SETTYPE_SPECIAL"),IF(AV353&lt;&gt;"",VLOOKUP(AV353,'ESO zone constants'!$D$5:$H$4955,5,FALSE),""),"")</f>
        <v/>
      </c>
      <c r="AX353" s="41"/>
      <c r="AY353" s="41"/>
      <c r="AZ353" s="79" t="s">
        <v>2658</v>
      </c>
      <c r="BA353" s="79"/>
      <c r="BB353" s="79"/>
      <c r="BC353" s="79"/>
      <c r="BD353" s="21" t="str">
        <f t="shared" si="36"/>
        <v>[406] = {wayshrines={374,374,374,}, dlcId=DLC_MURKMIRE</v>
      </c>
      <c r="BE353" s="21" t="str">
        <f t="shared" si="37"/>
        <v>, zoneIds={726,726,726,726}, veteran=false</v>
      </c>
      <c r="BF353" s="21" t="str">
        <f t="shared" si="35"/>
        <v>, setType=LIBSETS_SETTYPE_OVERLAND</v>
      </c>
      <c r="BG353" s="21" t="str">
        <f t="shared" si="38"/>
        <v>, dropMechanic={LIBSETS_DROP_MECHANIC_OVERLAND_BOSS_DELVE,LIBSETS_DROP_MECHANIC_OVERLAND_WORLDBOSS,LIBSETS_DROP_MECHANIC_OVERLAND_BOSS_PUBLIC_DUNGEON,LIBSETS_DROP_MECHANIC_OVERLAND_CHEST}</v>
      </c>
      <c r="BH353" s="21" t="str">
        <f t="shared" si="39"/>
        <v>}, --Dead-Water\'s Guile / Totwassertücke   [Murkmire, Murkmire, Murkmire, Murkmire]</v>
      </c>
    </row>
    <row r="354" spans="1:60" x14ac:dyDescent="0.25">
      <c r="A354" s="12">
        <v>407</v>
      </c>
      <c r="B354" t="s">
        <v>1281</v>
      </c>
      <c r="C354" t="s">
        <v>1282</v>
      </c>
      <c r="D354" s="3">
        <f t="shared" si="34"/>
        <v>407</v>
      </c>
      <c r="E354" s="40"/>
      <c r="G354" s="8" t="s">
        <v>1478</v>
      </c>
      <c r="I354" t="s">
        <v>91</v>
      </c>
      <c r="J354" t="s">
        <v>91</v>
      </c>
      <c r="K354">
        <v>374</v>
      </c>
      <c r="L354">
        <v>374</v>
      </c>
      <c r="M354">
        <v>374</v>
      </c>
      <c r="O354" s="62" t="s">
        <v>80</v>
      </c>
      <c r="Q354" s="3">
        <f>IF(AND(P354&lt;&gt;"",ISNUMBER(P354),NOT(ISNA(P354))),P354,IF(R354&lt;&gt;"",VLOOKUP(R354,'ESO zone constants'!$D$5:$H$10003,5,FALSE),""))</f>
        <v>726</v>
      </c>
      <c r="R354" t="str">
        <f>IF(AND(O354&lt;&gt;"",NOT(ISERROR(O354))),O354,
IF(AND(P354&lt;&gt;"",ISNUMBER(P354),P354&gt;0,NOT(ISNA(P354))),VLOOKUP(P354,'ESO zone constants'!$A$5:$D$10001,4,FALSE),
IF(AND(K354&lt;&gt;"",K354&gt;0,NOT(ISERROR(K354))),VLOOKUP(K354,'ESO dumped WayshrineInfo'!$K$3:$N$9996,4,FALSE),"")))</f>
        <v>Murkmire</v>
      </c>
      <c r="T354" s="19" t="str">
        <f>IF(AND(S354&lt;&gt;"",NOT(ISERROR(S354))),S354,IF(Q354&lt;&gt;"",IF(NOT(ISERROR(VLOOKUP(Q354,'ESO Dungeon constants'!$D$3:$H$9999,5,FALSE))),VLOOKUP(Q354,'ESO Dungeon constants'!$D$3:$I$9999,6,FALSE),VLOOKUP(Q354,'ESO zone constants'!$H$3:$K$9989,4,FALSE)),""))</f>
        <v>DLC_MURKMIRE</v>
      </c>
      <c r="U354" s="3" t="str">
        <f>IF(T354&lt;&gt;"",VLOOKUP(T354,'LibSets constants'!$B$4:$C$1012,2,FALSE),"")</f>
        <v>Murkmire</v>
      </c>
      <c r="V354" s="33" t="s">
        <v>1556</v>
      </c>
      <c r="Y354" s="62"/>
      <c r="Z354" s="3">
        <f>IF(AND(G354&lt;&gt;"LIBSETS_SETTYPE_BATTLEGROUND",G354&lt;&gt;"LIBSETS_SETTYPE_SPECIAL"),
IF(AND(Y354&lt;&gt;"",ISNUMBER(Y354),NOT(ISNA(Y354))),Y354,
   IF(AND(L354&lt;&gt;"",ISNUMBER(L354),L354&gt;0,NOT(ISNA(L354))),VLOOKUP(L354,'ESO dumped WayshrineInfo'!$K$3:$L$9996,2,FALSE),"")
),"")</f>
        <v>726</v>
      </c>
      <c r="AA354" t="str">
        <f>IF(AND(Z354&lt;&gt;"",ISNUMBER(Z354),NOT(ISNA(Z354))),VLOOKUP(Z354,'ESO zone constants'!$A$5:$D$10001,4,FALSE),"")</f>
        <v>Murkmire</v>
      </c>
      <c r="AB354" s="33" t="s">
        <v>1557</v>
      </c>
      <c r="AC354" s="41"/>
      <c r="AD354" s="41"/>
      <c r="AE354" s="41"/>
      <c r="AF354" s="3">
        <f>IF(AND(G354&lt;&gt;"LIBSETS_SETTYPE_BATTLEGROUND",G354&lt;&gt;"LIBSETS_SETTYPE_SPECIAL"),
IF(AND(AE354&lt;&gt;"",ISNUMBER(AE354),NOT(ISNA(AE354))),AE354,
   IF(AND(M354&lt;&gt;"",ISNUMBER(M354),M354&gt;0,NOT(ISNA(M354))),VLOOKUP(M354,'ESO dumped WayshrineInfo'!$K$3:$L$9996,2,FALSE),"")
),"")</f>
        <v>726</v>
      </c>
      <c r="AG354" t="str">
        <f>IF(AND(AF354&lt;&gt;"",ISNUMBER(AF354),NOT(ISNA(AF354))),VLOOKUP(AF354,'ESO zone constants'!$A$5:$D$10001,4,FALSE),"")</f>
        <v>Murkmire</v>
      </c>
      <c r="AH354" s="42" t="s">
        <v>1558</v>
      </c>
      <c r="AI354" s="41"/>
      <c r="AJ354" s="41"/>
      <c r="AK354" s="3">
        <f>IF(AND(G354&lt;&gt;"LIBSETS_SETTYPE_BATTLEGROUND",G354&lt;&gt;"LIBSETS_SETTYPE_SPECIAL"),IF(AL354&lt;&gt;"",VLOOKUP(AL354,'ESO zone constants'!$D$5:$H$4955,5,FALSE),""),"")</f>
        <v>726</v>
      </c>
      <c r="AL354" t="s">
        <v>80</v>
      </c>
      <c r="AM354" s="33" t="s">
        <v>1559</v>
      </c>
      <c r="AN354" s="41"/>
      <c r="AO354" s="41"/>
      <c r="AP354" s="3" t="str">
        <f>IF(AND(G354&lt;&gt;"LIBSETS_SETTYPE_BATTLEGROUND",G354&lt;&gt;"LIBSETS_SETTYPE_SPECIAL"),IF(AQ354&lt;&gt;"",VLOOKUP(AQ354,'ESO zone constants'!$D$5:$H$4955,5,FALSE),""),"")</f>
        <v/>
      </c>
      <c r="AS354" s="41"/>
      <c r="AT354" s="41"/>
      <c r="AU354" s="3" t="str">
        <f>IF(AND(G354&lt;&gt;"LIBSETS_SETTYPE_BATTLEGROUND",G354&lt;&gt;"LIBSETS_SETTYPE_SPECIAL"),IF(AV354&lt;&gt;"",VLOOKUP(AV354,'ESO zone constants'!$D$5:$H$4955,5,FALSE),""),"")</f>
        <v/>
      </c>
      <c r="AX354" s="41"/>
      <c r="AY354" s="41"/>
      <c r="AZ354" s="79" t="s">
        <v>2658</v>
      </c>
      <c r="BA354" s="79"/>
      <c r="BB354" s="79"/>
      <c r="BC354" s="79"/>
      <c r="BD354" s="21" t="str">
        <f t="shared" si="36"/>
        <v>[407] = {wayshrines={374,374,374,}, dlcId=DLC_MURKMIRE</v>
      </c>
      <c r="BE354" s="21" t="str">
        <f t="shared" si="37"/>
        <v>, zoneIds={726,726,726,726}, veteran=false</v>
      </c>
      <c r="BF354" s="21" t="str">
        <f t="shared" si="35"/>
        <v>, setType=LIBSETS_SETTYPE_OVERLAND</v>
      </c>
      <c r="BG354" s="21" t="str">
        <f t="shared" si="38"/>
        <v>, dropMechanic={LIBSETS_DROP_MECHANIC_OVERLAND_BOSS_DELVE,LIBSETS_DROP_MECHANIC_OVERLAND_WORLDBOSS,LIBSETS_DROP_MECHANIC_OVERLAND_BOSS_PUBLIC_DUNGEON,LIBSETS_DROP_MECHANIC_OVERLAND_CHEST}</v>
      </c>
      <c r="BH354" s="21" t="str">
        <f t="shared" si="39"/>
        <v>}, --Champion of the Hist / Histchampion   [Murkmire, Murkmire, Murkmire, Murkmire]</v>
      </c>
    </row>
    <row r="355" spans="1:60" x14ac:dyDescent="0.25">
      <c r="A355" s="5">
        <v>408</v>
      </c>
      <c r="B355" t="s">
        <v>1283</v>
      </c>
      <c r="C355" t="s">
        <v>1284</v>
      </c>
      <c r="D355" s="3">
        <f t="shared" si="34"/>
        <v>408</v>
      </c>
      <c r="G355" s="8" t="s">
        <v>1472</v>
      </c>
      <c r="I355" t="s">
        <v>91</v>
      </c>
      <c r="J355" t="s">
        <v>91</v>
      </c>
      <c r="K355">
        <v>375</v>
      </c>
      <c r="L355">
        <v>375</v>
      </c>
      <c r="M355">
        <v>375</v>
      </c>
      <c r="N355">
        <v>7</v>
      </c>
      <c r="Q355" s="3">
        <f>IF(AND(P355&lt;&gt;"",ISNUMBER(P355),NOT(ISNA(P355))),P355,IF(R355&lt;&gt;"",VLOOKUP(R355,'ESO zone constants'!$D$5:$H$10003,5,FALSE),""))</f>
        <v>726</v>
      </c>
      <c r="R355" t="str">
        <f>IF(AND(O355&lt;&gt;"",NOT(ISERROR(O355))),O355,
IF(AND(P355&lt;&gt;"",ISNUMBER(P355),P355&gt;0,NOT(ISNA(P355))),VLOOKUP(P355,'ESO zone constants'!$A$5:$D$10001,4,FALSE),
IF(AND(K355&lt;&gt;"",K355&gt;0,NOT(ISERROR(K355))),VLOOKUP(K355,'ESO dumped WayshrineInfo'!$K$3:$N$9996,4,FALSE),"")))</f>
        <v>Murkmire</v>
      </c>
      <c r="T355" s="19" t="str">
        <f>IF(AND(S355&lt;&gt;"",NOT(ISERROR(S355))),S355,IF(Q355&lt;&gt;"",IF(NOT(ISERROR(VLOOKUP(Q355,'ESO Dungeon constants'!$D$3:$H$9999,5,FALSE))),VLOOKUP(Q355,'ESO Dungeon constants'!$D$3:$I$9999,6,FALSE),VLOOKUP(Q355,'ESO zone constants'!$H$3:$K$9989,4,FALSE)),""))</f>
        <v>DLC_MURKMIRE</v>
      </c>
      <c r="U355" s="3" t="str">
        <f>IF(T355&lt;&gt;"",VLOOKUP(T355,'LibSets constants'!$B$4:$C$1012,2,FALSE),"")</f>
        <v>Murkmire</v>
      </c>
      <c r="V355" s="33" t="s">
        <v>3335</v>
      </c>
      <c r="Y355" s="62"/>
      <c r="Z355" s="3">
        <f>IF(AND(G355&lt;&gt;"LIBSETS_SETTYPE_BATTLEGROUND",G355&lt;&gt;"LIBSETS_SETTYPE_SPECIAL"),
IF(AND(Y355&lt;&gt;"",ISNUMBER(Y355),NOT(ISNA(Y355))),Y355,
   IF(AND(L355&lt;&gt;"",ISNUMBER(L355),L355&gt;0,NOT(ISNA(L355))),VLOOKUP(L355,'ESO dumped WayshrineInfo'!$K$3:$L$9996,2,FALSE),"")
),"")</f>
        <v>726</v>
      </c>
      <c r="AA355" t="str">
        <f>IF(AND(Z355&lt;&gt;"",ISNUMBER(Z355),NOT(ISNA(Z355))),VLOOKUP(Z355,'ESO zone constants'!$A$5:$D$10001,4,FALSE),"")</f>
        <v>Murkmire</v>
      </c>
      <c r="AB355" s="33" t="s">
        <v>3335</v>
      </c>
      <c r="AF355" s="3">
        <f>IF(AND(G355&lt;&gt;"LIBSETS_SETTYPE_BATTLEGROUND",G355&lt;&gt;"LIBSETS_SETTYPE_SPECIAL"),
IF(AND(AE355&lt;&gt;"",ISNUMBER(AE355),NOT(ISNA(AE355))),AE355,
   IF(AND(M355&lt;&gt;"",ISNUMBER(M355),M355&gt;0,NOT(ISNA(M355))),VLOOKUP(M355,'ESO dumped WayshrineInfo'!$K$3:$L$9996,2,FALSE),"")
),"")</f>
        <v>726</v>
      </c>
      <c r="AG355" t="str">
        <f>IF(AND(AF355&lt;&gt;"",ISNUMBER(AF355),NOT(ISNA(AF355))),VLOOKUP(AF355,'ESO zone constants'!$A$5:$D$10001,4,FALSE),"")</f>
        <v>Murkmire</v>
      </c>
      <c r="AH355" s="42"/>
      <c r="AK355" s="3" t="str">
        <f>IF(AND(G355&lt;&gt;"LIBSETS_SETTYPE_BATTLEGROUND",G355&lt;&gt;"LIBSETS_SETTYPE_SPECIAL"),IF(AL355&lt;&gt;"",VLOOKUP(AL355,'ESO zone constants'!$D$5:$H$4955,5,FALSE),""),"")</f>
        <v/>
      </c>
      <c r="AP355" s="3" t="str">
        <f>IF(AND(G355&lt;&gt;"LIBSETS_SETTYPE_BATTLEGROUND",G355&lt;&gt;"LIBSETS_SETTYPE_SPECIAL"),IF(AQ355&lt;&gt;"",VLOOKUP(AQ355,'ESO zone constants'!$D$5:$H$4955,5,FALSE),""),"")</f>
        <v/>
      </c>
      <c r="AU355" s="3" t="str">
        <f>IF(AND(G355&lt;&gt;"LIBSETS_SETTYPE_BATTLEGROUND",G355&lt;&gt;"LIBSETS_SETTYPE_SPECIAL"),IF(AV355&lt;&gt;"",VLOOKUP(AV355,'ESO zone constants'!$D$5:$H$4955,5,FALSE),""),"")</f>
        <v/>
      </c>
      <c r="AZ355" s="79" t="s">
        <v>2658</v>
      </c>
      <c r="BA355" s="79"/>
      <c r="BB355" s="79"/>
      <c r="BC355" s="79"/>
      <c r="BD355" s="21" t="str">
        <f t="shared" si="36"/>
        <v>[408] = {wayshrines={375,375,375,}, traitsNeeded=7, dlcId=DLC_MURKMIRE</v>
      </c>
      <c r="BE355" s="21" t="str">
        <f t="shared" si="37"/>
        <v>, zoneIds={726,726,726}, veteran=false</v>
      </c>
      <c r="BF355" s="21" t="str">
        <f t="shared" si="35"/>
        <v>, setType=LIBSETS_SETTYPE_CRAFTED</v>
      </c>
      <c r="BG355" s="21" t="str">
        <f t="shared" si="38"/>
        <v>, dropMechanic={LIBSETS_DROP_MECHANIC_CRAFTED,LIBSETS_DROP_MECHANIC_CRAFTED}</v>
      </c>
      <c r="BH355" s="21" t="str">
        <f t="shared" si="39"/>
        <v>}, --Grave-Stake Collector / Grabpflocksammler   [Murkmire, Murkmire, Murkmire]</v>
      </c>
    </row>
    <row r="356" spans="1:60" x14ac:dyDescent="0.25">
      <c r="A356" s="5">
        <v>409</v>
      </c>
      <c r="B356" t="s">
        <v>1285</v>
      </c>
      <c r="C356" t="s">
        <v>1286</v>
      </c>
      <c r="D356" s="3">
        <f t="shared" si="34"/>
        <v>409</v>
      </c>
      <c r="G356" s="8" t="s">
        <v>1472</v>
      </c>
      <c r="I356" t="s">
        <v>91</v>
      </c>
      <c r="J356" t="s">
        <v>91</v>
      </c>
      <c r="K356">
        <v>379</v>
      </c>
      <c r="L356">
        <v>379</v>
      </c>
      <c r="M356">
        <v>379</v>
      </c>
      <c r="N356">
        <v>2</v>
      </c>
      <c r="Q356" s="3">
        <f>IF(AND(P356&lt;&gt;"",ISNUMBER(P356),NOT(ISNA(P356))),P356,IF(R356&lt;&gt;"",VLOOKUP(R356,'ESO zone constants'!$D$5:$H$10003,5,FALSE),""))</f>
        <v>726</v>
      </c>
      <c r="R356" t="str">
        <f>IF(AND(O356&lt;&gt;"",NOT(ISERROR(O356))),O356,
IF(AND(P356&lt;&gt;"",ISNUMBER(P356),P356&gt;0,NOT(ISNA(P356))),VLOOKUP(P356,'ESO zone constants'!$A$5:$D$10001,4,FALSE),
IF(AND(K356&lt;&gt;"",K356&gt;0,NOT(ISERROR(K356))),VLOOKUP(K356,'ESO dumped WayshrineInfo'!$K$3:$N$9996,4,FALSE),"")))</f>
        <v>Murkmire</v>
      </c>
      <c r="T356" s="19" t="str">
        <f>IF(AND(S356&lt;&gt;"",NOT(ISERROR(S356))),S356,IF(Q356&lt;&gt;"",IF(NOT(ISERROR(VLOOKUP(Q356,'ESO Dungeon constants'!$D$3:$H$9999,5,FALSE))),VLOOKUP(Q356,'ESO Dungeon constants'!$D$3:$I$9999,6,FALSE),VLOOKUP(Q356,'ESO zone constants'!$H$3:$K$9989,4,FALSE)),""))</f>
        <v>DLC_MURKMIRE</v>
      </c>
      <c r="U356" s="3" t="str">
        <f>IF(T356&lt;&gt;"",VLOOKUP(T356,'LibSets constants'!$B$4:$C$1012,2,FALSE),"")</f>
        <v>Murkmire</v>
      </c>
      <c r="V356" s="33" t="s">
        <v>3335</v>
      </c>
      <c r="Y356" s="62"/>
      <c r="Z356" s="3">
        <f>IF(AND(G356&lt;&gt;"LIBSETS_SETTYPE_BATTLEGROUND",G356&lt;&gt;"LIBSETS_SETTYPE_SPECIAL"),
IF(AND(Y356&lt;&gt;"",ISNUMBER(Y356),NOT(ISNA(Y356))),Y356,
   IF(AND(L356&lt;&gt;"",ISNUMBER(L356),L356&gt;0,NOT(ISNA(L356))),VLOOKUP(L356,'ESO dumped WayshrineInfo'!$K$3:$L$9996,2,FALSE),"")
),"")</f>
        <v>726</v>
      </c>
      <c r="AA356" t="str">
        <f>IF(AND(Z356&lt;&gt;"",ISNUMBER(Z356),NOT(ISNA(Z356))),VLOOKUP(Z356,'ESO zone constants'!$A$5:$D$10001,4,FALSE),"")</f>
        <v>Murkmire</v>
      </c>
      <c r="AB356" s="33" t="s">
        <v>3335</v>
      </c>
      <c r="AC356" s="41"/>
      <c r="AD356" s="41"/>
      <c r="AE356" s="41"/>
      <c r="AF356" s="3">
        <f>IF(AND(G356&lt;&gt;"LIBSETS_SETTYPE_BATTLEGROUND",G356&lt;&gt;"LIBSETS_SETTYPE_SPECIAL"),
IF(AND(AE356&lt;&gt;"",ISNUMBER(AE356),NOT(ISNA(AE356))),AE356,
   IF(AND(M356&lt;&gt;"",ISNUMBER(M356),M356&gt;0,NOT(ISNA(M356))),VLOOKUP(M356,'ESO dumped WayshrineInfo'!$K$3:$L$9996,2,FALSE),"")
),"")</f>
        <v>726</v>
      </c>
      <c r="AG356" t="str">
        <f>IF(AND(AF356&lt;&gt;"",ISNUMBER(AF356),NOT(ISNA(AF356))),VLOOKUP(AF356,'ESO zone constants'!$A$5:$D$10001,4,FALSE),"")</f>
        <v>Murkmire</v>
      </c>
      <c r="AH356" s="42"/>
      <c r="AI356" s="41"/>
      <c r="AJ356" s="41"/>
      <c r="AK356" s="3" t="str">
        <f>IF(AND(G356&lt;&gt;"LIBSETS_SETTYPE_BATTLEGROUND",G356&lt;&gt;"LIBSETS_SETTYPE_SPECIAL"),IF(AL356&lt;&gt;"",VLOOKUP(AL356,'ESO zone constants'!$D$5:$H$4955,5,FALSE),""),"")</f>
        <v/>
      </c>
      <c r="AN356" s="41"/>
      <c r="AO356" s="41"/>
      <c r="AP356" s="3" t="str">
        <f>IF(AND(G356&lt;&gt;"LIBSETS_SETTYPE_BATTLEGROUND",G356&lt;&gt;"LIBSETS_SETTYPE_SPECIAL"),IF(AQ356&lt;&gt;"",VLOOKUP(AQ356,'ESO zone constants'!$D$5:$H$4955,5,FALSE),""),"")</f>
        <v/>
      </c>
      <c r="AS356" s="41"/>
      <c r="AT356" s="41"/>
      <c r="AU356" s="3" t="str">
        <f>IF(AND(G356&lt;&gt;"LIBSETS_SETTYPE_BATTLEGROUND",G356&lt;&gt;"LIBSETS_SETTYPE_SPECIAL"),IF(AV356&lt;&gt;"",VLOOKUP(AV356,'ESO zone constants'!$D$5:$H$4955,5,FALSE),""),"")</f>
        <v/>
      </c>
      <c r="AX356" s="41"/>
      <c r="AY356" s="41"/>
      <c r="AZ356" s="79" t="s">
        <v>2658</v>
      </c>
      <c r="BA356" s="79"/>
      <c r="BB356" s="79"/>
      <c r="BC356" s="79"/>
      <c r="BD356" s="21" t="str">
        <f t="shared" si="36"/>
        <v>[409] = {wayshrines={379,379,379,}, traitsNeeded=2, dlcId=DLC_MURKMIRE</v>
      </c>
      <c r="BE356" s="21" t="str">
        <f t="shared" si="37"/>
        <v>, zoneIds={726,726,726}, veteran=false</v>
      </c>
      <c r="BF356" s="21" t="str">
        <f t="shared" si="35"/>
        <v>, setType=LIBSETS_SETTYPE_CRAFTED</v>
      </c>
      <c r="BG356" s="21" t="str">
        <f t="shared" si="38"/>
        <v>, dropMechanic={LIBSETS_DROP_MECHANIC_CRAFTED,LIBSETS_DROP_MECHANIC_CRAFTED}</v>
      </c>
      <c r="BH356" s="21" t="str">
        <f t="shared" si="39"/>
        <v>}, --Naga Shaman / Nagaschamane   [Murkmire, Murkmire, Murkmire]</v>
      </c>
    </row>
    <row r="357" spans="1:60" x14ac:dyDescent="0.25">
      <c r="A357" s="5">
        <v>410</v>
      </c>
      <c r="B357" t="s">
        <v>1287</v>
      </c>
      <c r="C357" t="s">
        <v>1288</v>
      </c>
      <c r="D357" s="3">
        <f t="shared" si="34"/>
        <v>410</v>
      </c>
      <c r="G357" s="8" t="s">
        <v>1472</v>
      </c>
      <c r="I357" t="s">
        <v>91</v>
      </c>
      <c r="J357" t="s">
        <v>91</v>
      </c>
      <c r="K357">
        <v>379</v>
      </c>
      <c r="L357">
        <v>379</v>
      </c>
      <c r="M357">
        <v>379</v>
      </c>
      <c r="N357">
        <v>4</v>
      </c>
      <c r="Q357" s="3">
        <f>IF(AND(P357&lt;&gt;"",ISNUMBER(P357),NOT(ISNA(P357))),P357,IF(R357&lt;&gt;"",VLOOKUP(R357,'ESO zone constants'!$D$5:$H$10003,5,FALSE),""))</f>
        <v>726</v>
      </c>
      <c r="R357" t="str">
        <f>IF(AND(O357&lt;&gt;"",NOT(ISERROR(O357))),O357,
IF(AND(P357&lt;&gt;"",ISNUMBER(P357),P357&gt;0,NOT(ISNA(P357))),VLOOKUP(P357,'ESO zone constants'!$A$5:$D$10001,4,FALSE),
IF(AND(K357&lt;&gt;"",K357&gt;0,NOT(ISERROR(K357))),VLOOKUP(K357,'ESO dumped WayshrineInfo'!$K$3:$N$9996,4,FALSE),"")))</f>
        <v>Murkmire</v>
      </c>
      <c r="T357" s="19" t="str">
        <f>IF(AND(S357&lt;&gt;"",NOT(ISERROR(S357))),S357,IF(Q357&lt;&gt;"",IF(NOT(ISERROR(VLOOKUP(Q357,'ESO Dungeon constants'!$D$3:$H$9999,5,FALSE))),VLOOKUP(Q357,'ESO Dungeon constants'!$D$3:$I$9999,6,FALSE),VLOOKUP(Q357,'ESO zone constants'!$H$3:$K$9989,4,FALSE)),""))</f>
        <v>DLC_MURKMIRE</v>
      </c>
      <c r="U357" s="3" t="str">
        <f>IF(T357&lt;&gt;"",VLOOKUP(T357,'LibSets constants'!$B$4:$C$1012,2,FALSE),"")</f>
        <v>Murkmire</v>
      </c>
      <c r="V357" s="33" t="s">
        <v>3335</v>
      </c>
      <c r="Y357" s="62"/>
      <c r="Z357" s="3">
        <f>IF(AND(G357&lt;&gt;"LIBSETS_SETTYPE_BATTLEGROUND",G357&lt;&gt;"LIBSETS_SETTYPE_SPECIAL"),
IF(AND(Y357&lt;&gt;"",ISNUMBER(Y357),NOT(ISNA(Y357))),Y357,
   IF(AND(L357&lt;&gt;"",ISNUMBER(L357),L357&gt;0,NOT(ISNA(L357))),VLOOKUP(L357,'ESO dumped WayshrineInfo'!$K$3:$L$9996,2,FALSE),"")
),"")</f>
        <v>726</v>
      </c>
      <c r="AA357" t="str">
        <f>IF(AND(Z357&lt;&gt;"",ISNUMBER(Z357),NOT(ISNA(Z357))),VLOOKUP(Z357,'ESO zone constants'!$A$5:$D$10001,4,FALSE),"")</f>
        <v>Murkmire</v>
      </c>
      <c r="AB357" s="33" t="s">
        <v>3335</v>
      </c>
      <c r="AC357" s="41"/>
      <c r="AD357" s="41"/>
      <c r="AE357" s="41"/>
      <c r="AF357" s="3">
        <f>IF(AND(G357&lt;&gt;"LIBSETS_SETTYPE_BATTLEGROUND",G357&lt;&gt;"LIBSETS_SETTYPE_SPECIAL"),
IF(AND(AE357&lt;&gt;"",ISNUMBER(AE357),NOT(ISNA(AE357))),AE357,
   IF(AND(M357&lt;&gt;"",ISNUMBER(M357),M357&gt;0,NOT(ISNA(M357))),VLOOKUP(M357,'ESO dumped WayshrineInfo'!$K$3:$L$9996,2,FALSE),"")
),"")</f>
        <v>726</v>
      </c>
      <c r="AG357" t="str">
        <f>IF(AND(AF357&lt;&gt;"",ISNUMBER(AF357),NOT(ISNA(AF357))),VLOOKUP(AF357,'ESO zone constants'!$A$5:$D$10001,4,FALSE),"")</f>
        <v>Murkmire</v>
      </c>
      <c r="AH357" s="42"/>
      <c r="AI357" s="41"/>
      <c r="AJ357" s="41"/>
      <c r="AK357" s="3" t="str">
        <f>IF(AND(G357&lt;&gt;"LIBSETS_SETTYPE_BATTLEGROUND",G357&lt;&gt;"LIBSETS_SETTYPE_SPECIAL"),IF(AL357&lt;&gt;"",VLOOKUP(AL357,'ESO zone constants'!$D$5:$H$4955,5,FALSE),""),"")</f>
        <v/>
      </c>
      <c r="AN357" s="41"/>
      <c r="AO357" s="41"/>
      <c r="AP357" s="3" t="str">
        <f>IF(AND(G357&lt;&gt;"LIBSETS_SETTYPE_BATTLEGROUND",G357&lt;&gt;"LIBSETS_SETTYPE_SPECIAL"),IF(AQ357&lt;&gt;"",VLOOKUP(AQ357,'ESO zone constants'!$D$5:$H$4955,5,FALSE),""),"")</f>
        <v/>
      </c>
      <c r="AS357" s="41"/>
      <c r="AT357" s="41"/>
      <c r="AU357" s="3" t="str">
        <f>IF(AND(G357&lt;&gt;"LIBSETS_SETTYPE_BATTLEGROUND",G357&lt;&gt;"LIBSETS_SETTYPE_SPECIAL"),IF(AV357&lt;&gt;"",VLOOKUP(AV357,'ESO zone constants'!$D$5:$H$4955,5,FALSE),""),"")</f>
        <v/>
      </c>
      <c r="AX357" s="41"/>
      <c r="AY357" s="41"/>
      <c r="AZ357" s="79" t="s">
        <v>2658</v>
      </c>
      <c r="BA357" s="79"/>
      <c r="BB357" s="79"/>
      <c r="BC357" s="79"/>
      <c r="BD357" s="21" t="str">
        <f t="shared" si="36"/>
        <v>[410] = {wayshrines={379,379,379,}, traitsNeeded=4, dlcId=DLC_MURKMIRE</v>
      </c>
      <c r="BE357" s="21" t="str">
        <f t="shared" si="37"/>
        <v>, zoneIds={726,726,726}, veteran=false</v>
      </c>
      <c r="BF357" s="21" t="str">
        <f t="shared" si="35"/>
        <v>, setType=LIBSETS_SETTYPE_CRAFTED</v>
      </c>
      <c r="BG357" s="21" t="str">
        <f t="shared" si="38"/>
        <v>, dropMechanic={LIBSETS_DROP_MECHANIC_CRAFTED,LIBSETS_DROP_MECHANIC_CRAFTED}</v>
      </c>
      <c r="BH357" s="21" t="str">
        <f t="shared" si="39"/>
        <v>}, --Might of the Lost Legion / Macht der Verlorenen Legion   [Murkmire, Murkmire, Murkmire]</v>
      </c>
    </row>
    <row r="358" spans="1:60" x14ac:dyDescent="0.25">
      <c r="A358" s="12">
        <v>411</v>
      </c>
      <c r="B358" t="s">
        <v>1289</v>
      </c>
      <c r="C358" t="s">
        <v>1290</v>
      </c>
      <c r="D358" s="3">
        <f t="shared" si="34"/>
        <v>411</v>
      </c>
      <c r="G358" s="8" t="s">
        <v>1470</v>
      </c>
      <c r="I358" t="s">
        <v>91</v>
      </c>
      <c r="J358" t="s">
        <v>91</v>
      </c>
      <c r="K358">
        <v>378</v>
      </c>
      <c r="L358">
        <v>378</v>
      </c>
      <c r="M358">
        <v>378</v>
      </c>
      <c r="O358" s="62" t="s">
        <v>721</v>
      </c>
      <c r="Q358" s="3">
        <f>IF(AND(P358&lt;&gt;"",ISNUMBER(P358),NOT(ISNA(P358))),P358,IF(R358&lt;&gt;"",VLOOKUP(R358,'ESO zone constants'!$D$5:$H$10003,5,FALSE),""))</f>
        <v>1082</v>
      </c>
      <c r="R358" t="str">
        <f>IF(AND(O358&lt;&gt;"",NOT(ISERROR(O358))),O358,
IF(AND(P358&lt;&gt;"",ISNUMBER(P358),P358&gt;0,NOT(ISNA(P358))),VLOOKUP(P358,'ESO zone constants'!$A$5:$D$10001,4,FALSE),
IF(AND(K358&lt;&gt;"",K358&gt;0,NOT(ISERROR(K358))),VLOOKUP(K358,'ESO dumped WayshrineInfo'!$K$3:$N$9996,4,FALSE),"")))</f>
        <v>Blackrose Prison</v>
      </c>
      <c r="T358" s="19" t="str">
        <f>IF(AND(S358&lt;&gt;"",NOT(ISERROR(S358))),S358,IF(Q358&lt;&gt;"",IF(NOT(ISERROR(VLOOKUP(Q358,'ESO Dungeon constants'!$D$3:$H$9999,5,FALSE))),VLOOKUP(Q358,'ESO Dungeon constants'!$D$3:$I$9999,6,FALSE),VLOOKUP(Q358,'ESO zone constants'!$H$3:$K$9989,4,FALSE)),""))</f>
        <v>DLC_BASE_GAME</v>
      </c>
      <c r="U358" s="3" t="str">
        <f>IF(T358&lt;&gt;"",VLOOKUP(T358,'LibSets constants'!$B$4:$C$1012,2,FALSE),"")</f>
        <v>Included in base game</v>
      </c>
      <c r="V358" s="33" t="s">
        <v>1552</v>
      </c>
      <c r="Y358" s="62"/>
      <c r="Z358" s="3">
        <f>IF(AND(G358&lt;&gt;"LIBSETS_SETTYPE_BATTLEGROUND",G358&lt;&gt;"LIBSETS_SETTYPE_SPECIAL"),
IF(AND(Y358&lt;&gt;"",ISNUMBER(Y358),NOT(ISNA(Y358))),Y358,
   IF(AND(L358&lt;&gt;"",ISNUMBER(L358),L358&gt;0,NOT(ISNA(L358))),VLOOKUP(L358,'ESO dumped WayshrineInfo'!$K$3:$L$9996,2,FALSE),"")
),"")</f>
        <v>726</v>
      </c>
      <c r="AA358" t="str">
        <f>IF(AND(Z358&lt;&gt;"",ISNUMBER(Z358),NOT(ISNA(Z358))),VLOOKUP(Z358,'ESO zone constants'!$A$5:$D$10001,4,FALSE),"")</f>
        <v>Murkmire</v>
      </c>
      <c r="AB358" s="33" t="s">
        <v>1552</v>
      </c>
      <c r="AC358" s="3" t="str">
        <f>IF(AB358&lt;&gt;"",IF(AB358&lt;&gt;"LIBSETS_DROP_MECHANIC_MONSTER_NAME",VLOOKUP(AB358,'LibSets constants'!$I$4:$L$1012,3,FALSE),""),"")</f>
        <v>Arena stage chest</v>
      </c>
      <c r="AD358" s="3" t="str">
        <f>IF(AB358&lt;&gt;"",IF(AB358&lt;&gt;"LIBSETS_DROP_MECHANIC_MONSTER_NAME",VLOOKUP(AB358,'LibSets constants'!$I$4:$L$1012,4,FALSE),""),"")</f>
        <v>Arena-Phasen Schatztruhe</v>
      </c>
      <c r="AF358" s="3">
        <f>IF(AND(G358&lt;&gt;"LIBSETS_SETTYPE_BATTLEGROUND",G358&lt;&gt;"LIBSETS_SETTYPE_SPECIAL"),
IF(AND(AE358&lt;&gt;"",ISNUMBER(AE358),NOT(ISNA(AE358))),AE358,
   IF(AND(M358&lt;&gt;"",ISNUMBER(M358),M358&gt;0,NOT(ISNA(M358))),VLOOKUP(M358,'ESO dumped WayshrineInfo'!$K$3:$L$9996,2,FALSE),"")
),"")</f>
        <v>726</v>
      </c>
      <c r="AG358" t="str">
        <f>IF(AND(AF358&lt;&gt;"",ISNUMBER(AF358),NOT(ISNA(AF358))),VLOOKUP(AF358,'ESO zone constants'!$A$5:$D$10001,4,FALSE),"")</f>
        <v>Murkmire</v>
      </c>
      <c r="AH358" s="42"/>
      <c r="AK358" s="3" t="str">
        <f>IF(AND(G358&lt;&gt;"LIBSETS_SETTYPE_BATTLEGROUND",G358&lt;&gt;"LIBSETS_SETTYPE_SPECIAL"),IF(AL358&lt;&gt;"",VLOOKUP(AL358,'ESO zone constants'!$D$5:$H$4955,5,FALSE),""),"")</f>
        <v/>
      </c>
      <c r="AP358" s="3" t="str">
        <f>IF(AND(G358&lt;&gt;"LIBSETS_SETTYPE_BATTLEGROUND",G358&lt;&gt;"LIBSETS_SETTYPE_SPECIAL"),IF(AQ358&lt;&gt;"",VLOOKUP(AQ358,'ESO zone constants'!$D$5:$H$4955,5,FALSE),""),"")</f>
        <v/>
      </c>
      <c r="AU358" s="3" t="str">
        <f>IF(AND(G358&lt;&gt;"LIBSETS_SETTYPE_BATTLEGROUND",G358&lt;&gt;"LIBSETS_SETTYPE_SPECIAL"),IF(AV358&lt;&gt;"",VLOOKUP(AV358,'ESO zone constants'!$D$5:$H$4955,5,FALSE),""),"")</f>
        <v/>
      </c>
      <c r="AZ358" s="79" t="s">
        <v>2658</v>
      </c>
      <c r="BA358" s="79"/>
      <c r="BB358" s="79"/>
      <c r="BC358" s="79"/>
      <c r="BD358" s="21" t="str">
        <f t="shared" si="36"/>
        <v>[411] = {wayshrines={378,378,378,}, dlcId=DLC_BASE_GAME</v>
      </c>
      <c r="BE358" s="21" t="str">
        <f t="shared" si="37"/>
        <v>, zoneIds={1082,726,726}, veteran=false</v>
      </c>
      <c r="BF358" s="21" t="str">
        <f t="shared" si="35"/>
        <v>, setType=LIBSETS_SETTYPE_ARENA</v>
      </c>
      <c r="BG358" s="21" t="str">
        <f t="shared" si="38"/>
        <v>, dropMechanic={LIBSETS_DROP_MECHANIC_ARENA_STAGE_CHEST,LIBSETS_DROP_MECHANIC_ARENA_STAGE_CHEST}, dropMechanicDropLocationNames={['en']={'','Arena stage chest','','','','',},['de']={'','Arena-Phasen Schatztruhe','','','','',},}</v>
      </c>
      <c r="BH358" s="21" t="str">
        <f t="shared" si="39"/>
        <v>}, --Gallant Charge / Galanter Ansturm   [Blackrose Prison, Murkmire, Murkmire]</v>
      </c>
    </row>
    <row r="359" spans="1:60" x14ac:dyDescent="0.25">
      <c r="A359" s="12">
        <v>412</v>
      </c>
      <c r="B359" t="s">
        <v>1291</v>
      </c>
      <c r="C359" t="s">
        <v>1292</v>
      </c>
      <c r="D359" s="3">
        <f t="shared" si="34"/>
        <v>412</v>
      </c>
      <c r="G359" s="8" t="s">
        <v>1470</v>
      </c>
      <c r="I359" t="s">
        <v>91</v>
      </c>
      <c r="J359" t="s">
        <v>91</v>
      </c>
      <c r="K359">
        <v>378</v>
      </c>
      <c r="L359">
        <v>378</v>
      </c>
      <c r="M359">
        <v>378</v>
      </c>
      <c r="O359" s="62" t="s">
        <v>721</v>
      </c>
      <c r="Q359" s="3">
        <f>IF(AND(P359&lt;&gt;"",ISNUMBER(P359),NOT(ISNA(P359))),P359,IF(R359&lt;&gt;"",VLOOKUP(R359,'ESO zone constants'!$D$5:$H$10003,5,FALSE),""))</f>
        <v>1082</v>
      </c>
      <c r="R359" t="str">
        <f>IF(AND(O359&lt;&gt;"",NOT(ISERROR(O359))),O359,
IF(AND(P359&lt;&gt;"",ISNUMBER(P359),P359&gt;0,NOT(ISNA(P359))),VLOOKUP(P359,'ESO zone constants'!$A$5:$D$10001,4,FALSE),
IF(AND(K359&lt;&gt;"",K359&gt;0,NOT(ISERROR(K359))),VLOOKUP(K359,'ESO dumped WayshrineInfo'!$K$3:$N$9996,4,FALSE),"")))</f>
        <v>Blackrose Prison</v>
      </c>
      <c r="T359" s="19" t="str">
        <f>IF(AND(S359&lt;&gt;"",NOT(ISERROR(S359))),S359,IF(Q359&lt;&gt;"",IF(NOT(ISERROR(VLOOKUP(Q359,'ESO Dungeon constants'!$D$3:$H$9999,5,FALSE))),VLOOKUP(Q359,'ESO Dungeon constants'!$D$3:$I$9999,6,FALSE),VLOOKUP(Q359,'ESO zone constants'!$H$3:$K$9989,4,FALSE)),""))</f>
        <v>DLC_BASE_GAME</v>
      </c>
      <c r="U359" s="3" t="str">
        <f>IF(T359&lt;&gt;"",VLOOKUP(T359,'LibSets constants'!$B$4:$C$1012,2,FALSE),"")</f>
        <v>Included in base game</v>
      </c>
      <c r="V359" s="33" t="s">
        <v>1552</v>
      </c>
      <c r="Y359" s="62"/>
      <c r="Z359" s="3">
        <f>IF(AND(G359&lt;&gt;"LIBSETS_SETTYPE_BATTLEGROUND",G359&lt;&gt;"LIBSETS_SETTYPE_SPECIAL"),
IF(AND(Y359&lt;&gt;"",ISNUMBER(Y359),NOT(ISNA(Y359))),Y359,
   IF(AND(L359&lt;&gt;"",ISNUMBER(L359),L359&gt;0,NOT(ISNA(L359))),VLOOKUP(L359,'ESO dumped WayshrineInfo'!$K$3:$L$9996,2,FALSE),"")
),"")</f>
        <v>726</v>
      </c>
      <c r="AA359" t="str">
        <f>IF(AND(Z359&lt;&gt;"",ISNUMBER(Z359),NOT(ISNA(Z359))),VLOOKUP(Z359,'ESO zone constants'!$A$5:$D$10001,4,FALSE),"")</f>
        <v>Murkmire</v>
      </c>
      <c r="AB359" s="33" t="s">
        <v>1552</v>
      </c>
      <c r="AC359" s="3" t="str">
        <f>IF(AB359&lt;&gt;"",IF(AB359&lt;&gt;"LIBSETS_DROP_MECHANIC_MONSTER_NAME",VLOOKUP(AB359,'LibSets constants'!$I$4:$L$1012,3,FALSE),""),"")</f>
        <v>Arena stage chest</v>
      </c>
      <c r="AD359" s="3" t="str">
        <f>IF(AB359&lt;&gt;"",IF(AB359&lt;&gt;"LIBSETS_DROP_MECHANIC_MONSTER_NAME",VLOOKUP(AB359,'LibSets constants'!$I$4:$L$1012,4,FALSE),""),"")</f>
        <v>Arena-Phasen Schatztruhe</v>
      </c>
      <c r="AF359" s="3">
        <f>IF(AND(G359&lt;&gt;"LIBSETS_SETTYPE_BATTLEGROUND",G359&lt;&gt;"LIBSETS_SETTYPE_SPECIAL"),
IF(AND(AE359&lt;&gt;"",ISNUMBER(AE359),NOT(ISNA(AE359))),AE359,
   IF(AND(M359&lt;&gt;"",ISNUMBER(M359),M359&gt;0,NOT(ISNA(M359))),VLOOKUP(M359,'ESO dumped WayshrineInfo'!$K$3:$L$9996,2,FALSE),"")
),"")</f>
        <v>726</v>
      </c>
      <c r="AG359" t="str">
        <f>IF(AND(AF359&lt;&gt;"",ISNUMBER(AF359),NOT(ISNA(AF359))),VLOOKUP(AF359,'ESO zone constants'!$A$5:$D$10001,4,FALSE),"")</f>
        <v>Murkmire</v>
      </c>
      <c r="AH359" s="42"/>
      <c r="AK359" s="3" t="str">
        <f>IF(AND(G359&lt;&gt;"LIBSETS_SETTYPE_BATTLEGROUND",G359&lt;&gt;"LIBSETS_SETTYPE_SPECIAL"),IF(AL359&lt;&gt;"",VLOOKUP(AL359,'ESO zone constants'!$D$5:$H$4955,5,FALSE),""),"")</f>
        <v/>
      </c>
      <c r="AP359" s="3" t="str">
        <f>IF(AND(G359&lt;&gt;"LIBSETS_SETTYPE_BATTLEGROUND",G359&lt;&gt;"LIBSETS_SETTYPE_SPECIAL"),IF(AQ359&lt;&gt;"",VLOOKUP(AQ359,'ESO zone constants'!$D$5:$H$4955,5,FALSE),""),"")</f>
        <v/>
      </c>
      <c r="AU359" s="3" t="str">
        <f>IF(AND(G359&lt;&gt;"LIBSETS_SETTYPE_BATTLEGROUND",G359&lt;&gt;"LIBSETS_SETTYPE_SPECIAL"),IF(AV359&lt;&gt;"",VLOOKUP(AV359,'ESO zone constants'!$D$5:$H$4955,5,FALSE),""),"")</f>
        <v/>
      </c>
      <c r="AZ359" s="79" t="s">
        <v>2658</v>
      </c>
      <c r="BA359" s="79"/>
      <c r="BB359" s="79"/>
      <c r="BC359" s="79"/>
      <c r="BD359" s="21" t="str">
        <f t="shared" si="36"/>
        <v>[412] = {wayshrines={378,378,378,}, dlcId=DLC_BASE_GAME</v>
      </c>
      <c r="BE359" s="21" t="str">
        <f t="shared" si="37"/>
        <v>, zoneIds={1082,726,726}, veteran=false</v>
      </c>
      <c r="BF359" s="21" t="str">
        <f t="shared" si="35"/>
        <v>, setType=LIBSETS_SETTYPE_ARENA</v>
      </c>
      <c r="BG359" s="21" t="str">
        <f t="shared" si="38"/>
        <v>, dropMechanic={LIBSETS_DROP_MECHANIC_ARENA_STAGE_CHEST,LIBSETS_DROP_MECHANIC_ARENA_STAGE_CHEST}, dropMechanicDropLocationNames={['en']={'','Arena stage chest','','','','',},['de']={'','Arena-Phasen Schatztruhe','','','','',},}</v>
      </c>
      <c r="BH359" s="21" t="str">
        <f t="shared" si="39"/>
        <v>}, --Radial Uppercut / Rundum-Aufwärtsschnitt   [Blackrose Prison, Murkmire, Murkmire]</v>
      </c>
    </row>
    <row r="360" spans="1:60" x14ac:dyDescent="0.25">
      <c r="A360" s="12">
        <v>413</v>
      </c>
      <c r="B360" t="s">
        <v>1293</v>
      </c>
      <c r="C360" t="s">
        <v>1294</v>
      </c>
      <c r="D360" s="3">
        <f t="shared" si="34"/>
        <v>413</v>
      </c>
      <c r="G360" s="8" t="s">
        <v>1470</v>
      </c>
      <c r="I360" t="s">
        <v>91</v>
      </c>
      <c r="J360" t="s">
        <v>91</v>
      </c>
      <c r="K360">
        <v>378</v>
      </c>
      <c r="L360">
        <v>378</v>
      </c>
      <c r="M360">
        <v>378</v>
      </c>
      <c r="O360" s="62" t="s">
        <v>721</v>
      </c>
      <c r="Q360" s="3">
        <f>IF(AND(P360&lt;&gt;"",ISNUMBER(P360),NOT(ISNA(P360))),P360,IF(R360&lt;&gt;"",VLOOKUP(R360,'ESO zone constants'!$D$5:$H$10003,5,FALSE),""))</f>
        <v>1082</v>
      </c>
      <c r="R360" t="str">
        <f>IF(AND(O360&lt;&gt;"",NOT(ISERROR(O360))),O360,
IF(AND(P360&lt;&gt;"",ISNUMBER(P360),P360&gt;0,NOT(ISNA(P360))),VLOOKUP(P360,'ESO zone constants'!$A$5:$D$10001,4,FALSE),
IF(AND(K360&lt;&gt;"",K360&gt;0,NOT(ISERROR(K360))),VLOOKUP(K360,'ESO dumped WayshrineInfo'!$K$3:$N$9996,4,FALSE),"")))</f>
        <v>Blackrose Prison</v>
      </c>
      <c r="T360" s="19" t="str">
        <f>IF(AND(S360&lt;&gt;"",NOT(ISERROR(S360))),S360,IF(Q360&lt;&gt;"",IF(NOT(ISERROR(VLOOKUP(Q360,'ESO Dungeon constants'!$D$3:$H$9999,5,FALSE))),VLOOKUP(Q360,'ESO Dungeon constants'!$D$3:$I$9999,6,FALSE),VLOOKUP(Q360,'ESO zone constants'!$H$3:$K$9989,4,FALSE)),""))</f>
        <v>DLC_BASE_GAME</v>
      </c>
      <c r="U360" s="3" t="str">
        <f>IF(T360&lt;&gt;"",VLOOKUP(T360,'LibSets constants'!$B$4:$C$1012,2,FALSE),"")</f>
        <v>Included in base game</v>
      </c>
      <c r="V360" s="33" t="s">
        <v>1552</v>
      </c>
      <c r="Y360" s="62"/>
      <c r="Z360" s="3">
        <f>IF(AND(G360&lt;&gt;"LIBSETS_SETTYPE_BATTLEGROUND",G360&lt;&gt;"LIBSETS_SETTYPE_SPECIAL"),
IF(AND(Y360&lt;&gt;"",ISNUMBER(Y360),NOT(ISNA(Y360))),Y360,
   IF(AND(L360&lt;&gt;"",ISNUMBER(L360),L360&gt;0,NOT(ISNA(L360))),VLOOKUP(L360,'ESO dumped WayshrineInfo'!$K$3:$L$9996,2,FALSE),"")
),"")</f>
        <v>726</v>
      </c>
      <c r="AA360" t="str">
        <f>IF(AND(Z360&lt;&gt;"",ISNUMBER(Z360),NOT(ISNA(Z360))),VLOOKUP(Z360,'ESO zone constants'!$A$5:$D$10001,4,FALSE),"")</f>
        <v>Murkmire</v>
      </c>
      <c r="AB360" s="33" t="s">
        <v>1552</v>
      </c>
      <c r="AC360" s="41" t="str">
        <f>IF(AB360&lt;&gt;"",IF(AB360&lt;&gt;"LIBSETS_DROP_MECHANIC_MONSTER_NAME",VLOOKUP(AB360,'LibSets constants'!$I$4:$L$1012,3,FALSE),""),"")</f>
        <v>Arena stage chest</v>
      </c>
      <c r="AD360" s="41" t="str">
        <f>IF(AB360&lt;&gt;"",IF(AB360&lt;&gt;"LIBSETS_DROP_MECHANIC_MONSTER_NAME",VLOOKUP(AB360,'LibSets constants'!$I$4:$L$1012,4,FALSE),""),"")</f>
        <v>Arena-Phasen Schatztruhe</v>
      </c>
      <c r="AE360" s="41"/>
      <c r="AF360" s="3">
        <f>IF(AND(G360&lt;&gt;"LIBSETS_SETTYPE_BATTLEGROUND",G360&lt;&gt;"LIBSETS_SETTYPE_SPECIAL"),
IF(AND(AE360&lt;&gt;"",ISNUMBER(AE360),NOT(ISNA(AE360))),AE360,
   IF(AND(M360&lt;&gt;"",ISNUMBER(M360),M360&gt;0,NOT(ISNA(M360))),VLOOKUP(M360,'ESO dumped WayshrineInfo'!$K$3:$L$9996,2,FALSE),"")
),"")</f>
        <v>726</v>
      </c>
      <c r="AG360" t="str">
        <f>IF(AND(AF360&lt;&gt;"",ISNUMBER(AF360),NOT(ISNA(AF360))),VLOOKUP(AF360,'ESO zone constants'!$A$5:$D$10001,4,FALSE),"")</f>
        <v>Murkmire</v>
      </c>
      <c r="AH360" s="42"/>
      <c r="AI360" s="41"/>
      <c r="AJ360" s="41"/>
      <c r="AK360" s="3" t="str">
        <f>IF(AND(G360&lt;&gt;"LIBSETS_SETTYPE_BATTLEGROUND",G360&lt;&gt;"LIBSETS_SETTYPE_SPECIAL"),IF(AL360&lt;&gt;"",VLOOKUP(AL360,'ESO zone constants'!$D$5:$H$4955,5,FALSE),""),"")</f>
        <v/>
      </c>
      <c r="AN360" s="41"/>
      <c r="AO360" s="41"/>
      <c r="AP360" s="3" t="str">
        <f>IF(AND(G360&lt;&gt;"LIBSETS_SETTYPE_BATTLEGROUND",G360&lt;&gt;"LIBSETS_SETTYPE_SPECIAL"),IF(AQ360&lt;&gt;"",VLOOKUP(AQ360,'ESO zone constants'!$D$5:$H$4955,5,FALSE),""),"")</f>
        <v/>
      </c>
      <c r="AS360" s="41"/>
      <c r="AT360" s="41"/>
      <c r="AU360" s="3" t="str">
        <f>IF(AND(G360&lt;&gt;"LIBSETS_SETTYPE_BATTLEGROUND",G360&lt;&gt;"LIBSETS_SETTYPE_SPECIAL"),IF(AV360&lt;&gt;"",VLOOKUP(AV360,'ESO zone constants'!$D$5:$H$4955,5,FALSE),""),"")</f>
        <v/>
      </c>
      <c r="AX360" s="41"/>
      <c r="AY360" s="41"/>
      <c r="AZ360" s="79" t="s">
        <v>2658</v>
      </c>
      <c r="BA360" s="79"/>
      <c r="BB360" s="79"/>
      <c r="BC360" s="79"/>
      <c r="BD360" s="21" t="str">
        <f t="shared" si="36"/>
        <v>[413] = {wayshrines={378,378,378,}, dlcId=DLC_BASE_GAME</v>
      </c>
      <c r="BE360" s="21" t="str">
        <f t="shared" si="37"/>
        <v>, zoneIds={1082,726,726}, veteran=false</v>
      </c>
      <c r="BF360" s="21" t="str">
        <f t="shared" si="35"/>
        <v>, setType=LIBSETS_SETTYPE_ARENA</v>
      </c>
      <c r="BG360" s="21" t="str">
        <f t="shared" si="38"/>
        <v>, dropMechanic={LIBSETS_DROP_MECHANIC_ARENA_STAGE_CHEST,LIBSETS_DROP_MECHANIC_ARENA_STAGE_CHEST}, dropMechanicDropLocationNames={['en']={'','Arena stage chest','','','','',},['de']={'','Arena-Phasen Schatztruhe','','','','',},}</v>
      </c>
      <c r="BH360" s="21" t="str">
        <f t="shared" si="39"/>
        <v>}, --Spectral Cloak / Spektraler Mantel   [Blackrose Prison, Murkmire, Murkmire]</v>
      </c>
    </row>
    <row r="361" spans="1:60" x14ac:dyDescent="0.25">
      <c r="A361" s="12">
        <v>414</v>
      </c>
      <c r="B361" t="s">
        <v>1295</v>
      </c>
      <c r="C361" t="s">
        <v>1296</v>
      </c>
      <c r="D361" s="3">
        <f t="shared" si="34"/>
        <v>414</v>
      </c>
      <c r="G361" s="8" t="s">
        <v>1470</v>
      </c>
      <c r="I361" t="s">
        <v>91</v>
      </c>
      <c r="J361" t="s">
        <v>91</v>
      </c>
      <c r="K361">
        <v>378</v>
      </c>
      <c r="L361">
        <v>378</v>
      </c>
      <c r="M361">
        <v>378</v>
      </c>
      <c r="O361" s="62" t="s">
        <v>721</v>
      </c>
      <c r="Q361" s="3">
        <f>IF(AND(P361&lt;&gt;"",ISNUMBER(P361),NOT(ISNA(P361))),P361,IF(R361&lt;&gt;"",VLOOKUP(R361,'ESO zone constants'!$D$5:$H$10003,5,FALSE),""))</f>
        <v>1082</v>
      </c>
      <c r="R361" t="str">
        <f>IF(AND(O361&lt;&gt;"",NOT(ISERROR(O361))),O361,
IF(AND(P361&lt;&gt;"",ISNUMBER(P361),P361&gt;0,NOT(ISNA(P361))),VLOOKUP(P361,'ESO zone constants'!$A$5:$D$10001,4,FALSE),
IF(AND(K361&lt;&gt;"",K361&gt;0,NOT(ISERROR(K361))),VLOOKUP(K361,'ESO dumped WayshrineInfo'!$K$3:$N$9996,4,FALSE),"")))</f>
        <v>Blackrose Prison</v>
      </c>
      <c r="T361" s="19" t="str">
        <f>IF(AND(S361&lt;&gt;"",NOT(ISERROR(S361))),S361,IF(Q361&lt;&gt;"",IF(NOT(ISERROR(VLOOKUP(Q361,'ESO Dungeon constants'!$D$3:$H$9999,5,FALSE))),VLOOKUP(Q361,'ESO Dungeon constants'!$D$3:$I$9999,6,FALSE),VLOOKUP(Q361,'ESO zone constants'!$H$3:$K$9989,4,FALSE)),""))</f>
        <v>DLC_BASE_GAME</v>
      </c>
      <c r="U361" s="3" t="str">
        <f>IF(T361&lt;&gt;"",VLOOKUP(T361,'LibSets constants'!$B$4:$C$1012,2,FALSE),"")</f>
        <v>Included in base game</v>
      </c>
      <c r="V361" s="33" t="s">
        <v>1552</v>
      </c>
      <c r="Y361" s="62"/>
      <c r="Z361" s="3">
        <f>IF(AND(G361&lt;&gt;"LIBSETS_SETTYPE_BATTLEGROUND",G361&lt;&gt;"LIBSETS_SETTYPE_SPECIAL"),
IF(AND(Y361&lt;&gt;"",ISNUMBER(Y361),NOT(ISNA(Y361))),Y361,
   IF(AND(L361&lt;&gt;"",ISNUMBER(L361),L361&gt;0,NOT(ISNA(L361))),VLOOKUP(L361,'ESO dumped WayshrineInfo'!$K$3:$L$9996,2,FALSE),"")
),"")</f>
        <v>726</v>
      </c>
      <c r="AA361" t="str">
        <f>IF(AND(Z361&lt;&gt;"",ISNUMBER(Z361),NOT(ISNA(Z361))),VLOOKUP(Z361,'ESO zone constants'!$A$5:$D$10001,4,FALSE),"")</f>
        <v>Murkmire</v>
      </c>
      <c r="AB361" s="33" t="s">
        <v>1552</v>
      </c>
      <c r="AC361" s="41" t="str">
        <f>IF(AB361&lt;&gt;"",IF(AB361&lt;&gt;"LIBSETS_DROP_MECHANIC_MONSTER_NAME",VLOOKUP(AB361,'LibSets constants'!$I$4:$L$1012,3,FALSE),""),"")</f>
        <v>Arena stage chest</v>
      </c>
      <c r="AD361" s="41" t="str">
        <f>IF(AB361&lt;&gt;"",IF(AB361&lt;&gt;"LIBSETS_DROP_MECHANIC_MONSTER_NAME",VLOOKUP(AB361,'LibSets constants'!$I$4:$L$1012,4,FALSE),""),"")</f>
        <v>Arena-Phasen Schatztruhe</v>
      </c>
      <c r="AE361" s="41"/>
      <c r="AF361" s="3">
        <f>IF(AND(G361&lt;&gt;"LIBSETS_SETTYPE_BATTLEGROUND",G361&lt;&gt;"LIBSETS_SETTYPE_SPECIAL"),
IF(AND(AE361&lt;&gt;"",ISNUMBER(AE361),NOT(ISNA(AE361))),AE361,
   IF(AND(M361&lt;&gt;"",ISNUMBER(M361),M361&gt;0,NOT(ISNA(M361))),VLOOKUP(M361,'ESO dumped WayshrineInfo'!$K$3:$L$9996,2,FALSE),"")
),"")</f>
        <v>726</v>
      </c>
      <c r="AG361" t="str">
        <f>IF(AND(AF361&lt;&gt;"",ISNUMBER(AF361),NOT(ISNA(AF361))),VLOOKUP(AF361,'ESO zone constants'!$A$5:$D$10001,4,FALSE),"")</f>
        <v>Murkmire</v>
      </c>
      <c r="AH361" s="42"/>
      <c r="AI361" s="41"/>
      <c r="AJ361" s="41"/>
      <c r="AK361" s="3" t="str">
        <f>IF(AND(G361&lt;&gt;"LIBSETS_SETTYPE_BATTLEGROUND",G361&lt;&gt;"LIBSETS_SETTYPE_SPECIAL"),IF(AL361&lt;&gt;"",VLOOKUP(AL361,'ESO zone constants'!$D$5:$H$4955,5,FALSE),""),"")</f>
        <v/>
      </c>
      <c r="AN361" s="41"/>
      <c r="AO361" s="41"/>
      <c r="AP361" s="3" t="str">
        <f>IF(AND(G361&lt;&gt;"LIBSETS_SETTYPE_BATTLEGROUND",G361&lt;&gt;"LIBSETS_SETTYPE_SPECIAL"),IF(AQ361&lt;&gt;"",VLOOKUP(AQ361,'ESO zone constants'!$D$5:$H$4955,5,FALSE),""),"")</f>
        <v/>
      </c>
      <c r="AS361" s="41"/>
      <c r="AT361" s="41"/>
      <c r="AU361" s="3" t="str">
        <f>IF(AND(G361&lt;&gt;"LIBSETS_SETTYPE_BATTLEGROUND",G361&lt;&gt;"LIBSETS_SETTYPE_SPECIAL"),IF(AV361&lt;&gt;"",VLOOKUP(AV361,'ESO zone constants'!$D$5:$H$4955,5,FALSE),""),"")</f>
        <v/>
      </c>
      <c r="AX361" s="41"/>
      <c r="AY361" s="41"/>
      <c r="AZ361" s="79" t="s">
        <v>2658</v>
      </c>
      <c r="BA361" s="79"/>
      <c r="BB361" s="79"/>
      <c r="BC361" s="79"/>
      <c r="BD361" s="21" t="str">
        <f t="shared" si="36"/>
        <v>[414] = {wayshrines={378,378,378,}, dlcId=DLC_BASE_GAME</v>
      </c>
      <c r="BE361" s="21" t="str">
        <f t="shared" si="37"/>
        <v>, zoneIds={1082,726,726}, veteran=false</v>
      </c>
      <c r="BF361" s="21" t="str">
        <f t="shared" si="35"/>
        <v>, setType=LIBSETS_SETTYPE_ARENA</v>
      </c>
      <c r="BG361" s="21" t="str">
        <f t="shared" si="38"/>
        <v>, dropMechanic={LIBSETS_DROP_MECHANIC_ARENA_STAGE_CHEST,LIBSETS_DROP_MECHANIC_ARENA_STAGE_CHEST}, dropMechanicDropLocationNames={['en']={'','Arena stage chest','','','','',},['de']={'','Arena-Phasen Schatztruhe','','','','',},}</v>
      </c>
      <c r="BH361" s="21" t="str">
        <f t="shared" si="39"/>
        <v>}, --Virulent Shot / Virulenter Schuss   [Blackrose Prison, Murkmire, Murkmire]</v>
      </c>
    </row>
    <row r="362" spans="1:60" x14ac:dyDescent="0.25">
      <c r="A362" s="12">
        <v>415</v>
      </c>
      <c r="B362" t="s">
        <v>1297</v>
      </c>
      <c r="C362" t="s">
        <v>1298</v>
      </c>
      <c r="D362" s="3">
        <f t="shared" si="34"/>
        <v>415</v>
      </c>
      <c r="G362" s="8" t="s">
        <v>1470</v>
      </c>
      <c r="I362" t="s">
        <v>91</v>
      </c>
      <c r="J362" t="s">
        <v>91</v>
      </c>
      <c r="K362">
        <v>378</v>
      </c>
      <c r="L362">
        <v>378</v>
      </c>
      <c r="M362">
        <v>378</v>
      </c>
      <c r="O362" s="62" t="s">
        <v>721</v>
      </c>
      <c r="Q362" s="3">
        <f>IF(AND(P362&lt;&gt;"",ISNUMBER(P362),NOT(ISNA(P362))),P362,IF(R362&lt;&gt;"",VLOOKUP(R362,'ESO zone constants'!$D$5:$H$10003,5,FALSE),""))</f>
        <v>1082</v>
      </c>
      <c r="R362" t="str">
        <f>IF(AND(O362&lt;&gt;"",NOT(ISERROR(O362))),O362,
IF(AND(P362&lt;&gt;"",ISNUMBER(P362),P362&gt;0,NOT(ISNA(P362))),VLOOKUP(P362,'ESO zone constants'!$A$5:$D$10001,4,FALSE),
IF(AND(K362&lt;&gt;"",K362&gt;0,NOT(ISERROR(K362))),VLOOKUP(K362,'ESO dumped WayshrineInfo'!$K$3:$N$9996,4,FALSE),"")))</f>
        <v>Blackrose Prison</v>
      </c>
      <c r="T362" s="19" t="str">
        <f>IF(AND(S362&lt;&gt;"",NOT(ISERROR(S362))),S362,IF(Q362&lt;&gt;"",IF(NOT(ISERROR(VLOOKUP(Q362,'ESO Dungeon constants'!$D$3:$H$9999,5,FALSE))),VLOOKUP(Q362,'ESO Dungeon constants'!$D$3:$I$9999,6,FALSE),VLOOKUP(Q362,'ESO zone constants'!$H$3:$K$9989,4,FALSE)),""))</f>
        <v>DLC_BASE_GAME</v>
      </c>
      <c r="U362" s="3" t="str">
        <f>IF(T362&lt;&gt;"",VLOOKUP(T362,'LibSets constants'!$B$4:$C$1012,2,FALSE),"")</f>
        <v>Included in base game</v>
      </c>
      <c r="V362" s="33" t="s">
        <v>1552</v>
      </c>
      <c r="Y362" s="62"/>
      <c r="Z362" s="3">
        <f>IF(AND(G362&lt;&gt;"LIBSETS_SETTYPE_BATTLEGROUND",G362&lt;&gt;"LIBSETS_SETTYPE_SPECIAL"),
IF(AND(Y362&lt;&gt;"",ISNUMBER(Y362),NOT(ISNA(Y362))),Y362,
   IF(AND(L362&lt;&gt;"",ISNUMBER(L362),L362&gt;0,NOT(ISNA(L362))),VLOOKUP(L362,'ESO dumped WayshrineInfo'!$K$3:$L$9996,2,FALSE),"")
),"")</f>
        <v>726</v>
      </c>
      <c r="AA362" t="str">
        <f>IF(AND(Z362&lt;&gt;"",ISNUMBER(Z362),NOT(ISNA(Z362))),VLOOKUP(Z362,'ESO zone constants'!$A$5:$D$10001,4,FALSE),"")</f>
        <v>Murkmire</v>
      </c>
      <c r="AB362" s="33" t="s">
        <v>1552</v>
      </c>
      <c r="AC362" s="3" t="str">
        <f>IF(AB362&lt;&gt;"",IF(AB362&lt;&gt;"LIBSETS_DROP_MECHANIC_MONSTER_NAME",VLOOKUP(AB362,'LibSets constants'!$I$4:$L$1012,3,FALSE),""),"")</f>
        <v>Arena stage chest</v>
      </c>
      <c r="AD362" s="3" t="str">
        <f>IF(AB362&lt;&gt;"",IF(AB362&lt;&gt;"LIBSETS_DROP_MECHANIC_MONSTER_NAME",VLOOKUP(AB362,'LibSets constants'!$I$4:$L$1012,4,FALSE),""),"")</f>
        <v>Arena-Phasen Schatztruhe</v>
      </c>
      <c r="AF362" s="3">
        <f>IF(AND(G362&lt;&gt;"LIBSETS_SETTYPE_BATTLEGROUND",G362&lt;&gt;"LIBSETS_SETTYPE_SPECIAL"),
IF(AND(AE362&lt;&gt;"",ISNUMBER(AE362),NOT(ISNA(AE362))),AE362,
   IF(AND(M362&lt;&gt;"",ISNUMBER(M362),M362&gt;0,NOT(ISNA(M362))),VLOOKUP(M362,'ESO dumped WayshrineInfo'!$K$3:$L$9996,2,FALSE),"")
),"")</f>
        <v>726</v>
      </c>
      <c r="AG362" t="str">
        <f>IF(AND(AF362&lt;&gt;"",ISNUMBER(AF362),NOT(ISNA(AF362))),VLOOKUP(AF362,'ESO zone constants'!$A$5:$D$10001,4,FALSE),"")</f>
        <v>Murkmire</v>
      </c>
      <c r="AH362" s="42"/>
      <c r="AK362" s="3" t="str">
        <f>IF(AND(G362&lt;&gt;"LIBSETS_SETTYPE_BATTLEGROUND",G362&lt;&gt;"LIBSETS_SETTYPE_SPECIAL"),IF(AL362&lt;&gt;"",VLOOKUP(AL362,'ESO zone constants'!$D$5:$H$4955,5,FALSE),""),"")</f>
        <v/>
      </c>
      <c r="AP362" s="3" t="str">
        <f>IF(AND(G362&lt;&gt;"LIBSETS_SETTYPE_BATTLEGROUND",G362&lt;&gt;"LIBSETS_SETTYPE_SPECIAL"),IF(AQ362&lt;&gt;"",VLOOKUP(AQ362,'ESO zone constants'!$D$5:$H$4955,5,FALSE),""),"")</f>
        <v/>
      </c>
      <c r="AU362" s="3" t="str">
        <f>IF(AND(G362&lt;&gt;"LIBSETS_SETTYPE_BATTLEGROUND",G362&lt;&gt;"LIBSETS_SETTYPE_SPECIAL"),IF(AV362&lt;&gt;"",VLOOKUP(AV362,'ESO zone constants'!$D$5:$H$4955,5,FALSE),""),"")</f>
        <v/>
      </c>
      <c r="AZ362" s="79" t="s">
        <v>2658</v>
      </c>
      <c r="BA362" s="79"/>
      <c r="BB362" s="79"/>
      <c r="BC362" s="79"/>
      <c r="BD362" s="21" t="str">
        <f t="shared" si="36"/>
        <v>[415] = {wayshrines={378,378,378,}, dlcId=DLC_BASE_GAME</v>
      </c>
      <c r="BE362" s="21" t="str">
        <f t="shared" si="37"/>
        <v>, zoneIds={1082,726,726}, veteran=false</v>
      </c>
      <c r="BF362" s="21" t="str">
        <f t="shared" si="35"/>
        <v>, setType=LIBSETS_SETTYPE_ARENA</v>
      </c>
      <c r="BG362" s="21" t="str">
        <f t="shared" si="38"/>
        <v>, dropMechanic={LIBSETS_DROP_MECHANIC_ARENA_STAGE_CHEST,LIBSETS_DROP_MECHANIC_ARENA_STAGE_CHEST}, dropMechanicDropLocationNames={['en']={'','Arena stage chest','','','','',},['de']={'','Arena-Phasen Schatztruhe','','','','',},}</v>
      </c>
      <c r="BH362" s="21" t="str">
        <f t="shared" si="39"/>
        <v>}, --Wild Impulse / Wilder Impuls   [Blackrose Prison, Murkmire, Murkmire]</v>
      </c>
    </row>
    <row r="363" spans="1:60" x14ac:dyDescent="0.25">
      <c r="A363" s="12">
        <v>416</v>
      </c>
      <c r="B363" t="s">
        <v>1299</v>
      </c>
      <c r="C363" t="s">
        <v>2626</v>
      </c>
      <c r="D363" s="3">
        <f t="shared" si="34"/>
        <v>416</v>
      </c>
      <c r="G363" s="8" t="s">
        <v>1470</v>
      </c>
      <c r="I363" t="s">
        <v>91</v>
      </c>
      <c r="J363" t="s">
        <v>91</v>
      </c>
      <c r="K363">
        <v>378</v>
      </c>
      <c r="L363">
        <v>378</v>
      </c>
      <c r="M363">
        <v>378</v>
      </c>
      <c r="O363" s="62" t="s">
        <v>721</v>
      </c>
      <c r="Q363" s="3">
        <f>IF(AND(P363&lt;&gt;"",ISNUMBER(P363),NOT(ISNA(P363))),P363,IF(R363&lt;&gt;"",VLOOKUP(R363,'ESO zone constants'!$D$5:$H$10003,5,FALSE),""))</f>
        <v>1082</v>
      </c>
      <c r="R363" t="str">
        <f>IF(AND(O363&lt;&gt;"",NOT(ISERROR(O363))),O363,
IF(AND(P363&lt;&gt;"",ISNUMBER(P363),P363&gt;0,NOT(ISNA(P363))),VLOOKUP(P363,'ESO zone constants'!$A$5:$D$10001,4,FALSE),
IF(AND(K363&lt;&gt;"",K363&gt;0,NOT(ISERROR(K363))),VLOOKUP(K363,'ESO dumped WayshrineInfo'!$K$3:$N$9996,4,FALSE),"")))</f>
        <v>Blackrose Prison</v>
      </c>
      <c r="T363" s="19" t="str">
        <f>IF(AND(S363&lt;&gt;"",NOT(ISERROR(S363))),S363,IF(Q363&lt;&gt;"",IF(NOT(ISERROR(VLOOKUP(Q363,'ESO Dungeon constants'!$D$3:$H$9999,5,FALSE))),VLOOKUP(Q363,'ESO Dungeon constants'!$D$3:$I$9999,6,FALSE),VLOOKUP(Q363,'ESO zone constants'!$H$3:$K$9989,4,FALSE)),""))</f>
        <v>DLC_BASE_GAME</v>
      </c>
      <c r="U363" s="3" t="str">
        <f>IF(T363&lt;&gt;"",VLOOKUP(T363,'LibSets constants'!$B$4:$C$1012,2,FALSE),"")</f>
        <v>Included in base game</v>
      </c>
      <c r="V363" s="33" t="s">
        <v>1552</v>
      </c>
      <c r="Y363" s="62"/>
      <c r="Z363" s="3">
        <f>IF(AND(G363&lt;&gt;"LIBSETS_SETTYPE_BATTLEGROUND",G363&lt;&gt;"LIBSETS_SETTYPE_SPECIAL"),
IF(AND(Y363&lt;&gt;"",ISNUMBER(Y363),NOT(ISNA(Y363))),Y363,
   IF(AND(L363&lt;&gt;"",ISNUMBER(L363),L363&gt;0,NOT(ISNA(L363))),VLOOKUP(L363,'ESO dumped WayshrineInfo'!$K$3:$L$9996,2,FALSE),"")
),"")</f>
        <v>726</v>
      </c>
      <c r="AA363" t="str">
        <f>IF(AND(Z363&lt;&gt;"",ISNUMBER(Z363),NOT(ISNA(Z363))),VLOOKUP(Z363,'ESO zone constants'!$A$5:$D$10001,4,FALSE),"")</f>
        <v>Murkmire</v>
      </c>
      <c r="AB363" s="33" t="s">
        <v>1552</v>
      </c>
      <c r="AC363" s="41" t="str">
        <f>IF(AB363&lt;&gt;"",IF(AB363&lt;&gt;"LIBSETS_DROP_MECHANIC_MONSTER_NAME",VLOOKUP(AB363,'LibSets constants'!$I$4:$L$1012,3,FALSE),""),"")</f>
        <v>Arena stage chest</v>
      </c>
      <c r="AD363" s="41" t="str">
        <f>IF(AB363&lt;&gt;"",IF(AB363&lt;&gt;"LIBSETS_DROP_MECHANIC_MONSTER_NAME",VLOOKUP(AB363,'LibSets constants'!$I$4:$L$1012,4,FALSE),""),"")</f>
        <v>Arena-Phasen Schatztruhe</v>
      </c>
      <c r="AE363" s="41"/>
      <c r="AF363" s="3">
        <f>IF(AND(G363&lt;&gt;"LIBSETS_SETTYPE_BATTLEGROUND",G363&lt;&gt;"LIBSETS_SETTYPE_SPECIAL"),
IF(AND(AE363&lt;&gt;"",ISNUMBER(AE363),NOT(ISNA(AE363))),AE363,
   IF(AND(M363&lt;&gt;"",ISNUMBER(M363),M363&gt;0,NOT(ISNA(M363))),VLOOKUP(M363,'ESO dumped WayshrineInfo'!$K$3:$L$9996,2,FALSE),"")
),"")</f>
        <v>726</v>
      </c>
      <c r="AG363" t="str">
        <f>IF(AND(AF363&lt;&gt;"",ISNUMBER(AF363),NOT(ISNA(AF363))),VLOOKUP(AF363,'ESO zone constants'!$A$5:$D$10001,4,FALSE),"")</f>
        <v>Murkmire</v>
      </c>
      <c r="AH363" s="42"/>
      <c r="AI363" s="41"/>
      <c r="AJ363" s="41"/>
      <c r="AK363" s="3" t="str">
        <f>IF(AND(G363&lt;&gt;"LIBSETS_SETTYPE_BATTLEGROUND",G363&lt;&gt;"LIBSETS_SETTYPE_SPECIAL"),IF(AL363&lt;&gt;"",VLOOKUP(AL363,'ESO zone constants'!$D$5:$H$4955,5,FALSE),""),"")</f>
        <v/>
      </c>
      <c r="AN363" s="41"/>
      <c r="AO363" s="41"/>
      <c r="AP363" s="3" t="str">
        <f>IF(AND(G363&lt;&gt;"LIBSETS_SETTYPE_BATTLEGROUND",G363&lt;&gt;"LIBSETS_SETTYPE_SPECIAL"),IF(AQ363&lt;&gt;"",VLOOKUP(AQ363,'ESO zone constants'!$D$5:$H$4955,5,FALSE),""),"")</f>
        <v/>
      </c>
      <c r="AS363" s="41"/>
      <c r="AT363" s="41"/>
      <c r="AU363" s="3" t="str">
        <f>IF(AND(G363&lt;&gt;"LIBSETS_SETTYPE_BATTLEGROUND",G363&lt;&gt;"LIBSETS_SETTYPE_SPECIAL"),IF(AV363&lt;&gt;"",VLOOKUP(AV363,'ESO zone constants'!$D$5:$H$4955,5,FALSE),""),"")</f>
        <v/>
      </c>
      <c r="AX363" s="41"/>
      <c r="AY363" s="41"/>
      <c r="AZ363" s="79" t="s">
        <v>2658</v>
      </c>
      <c r="BA363" s="79"/>
      <c r="BB363" s="79"/>
      <c r="BC363" s="79"/>
      <c r="BD363" s="21" t="str">
        <f t="shared" si="36"/>
        <v>[416] = {wayshrines={378,378,378,}, dlcId=DLC_BASE_GAME</v>
      </c>
      <c r="BE363" s="21" t="str">
        <f t="shared" si="37"/>
        <v>, zoneIds={1082,726,726}, veteran=false</v>
      </c>
      <c r="BF363" s="21" t="str">
        <f t="shared" si="35"/>
        <v>, setType=LIBSETS_SETTYPE_ARENA</v>
      </c>
      <c r="BG363" s="21" t="str">
        <f t="shared" si="38"/>
        <v>, dropMechanic={LIBSETS_DROP_MECHANIC_ARENA_STAGE_CHEST,LIBSETS_DROP_MECHANIC_ARENA_STAGE_CHEST}, dropMechanicDropLocationNames={['en']={'','Arena stage chest','','','','',},['de']={'','Arena-Phasen Schatztruhe','','','','',},}</v>
      </c>
      <c r="BH363" s="21" t="str">
        <f t="shared" si="39"/>
        <v>}, --Mender\'s Ward / Schutz des Pflegers   [Blackrose Prison, Murkmire, Murkmire]</v>
      </c>
    </row>
    <row r="364" spans="1:60" x14ac:dyDescent="0.25">
      <c r="A364" s="12">
        <v>417</v>
      </c>
      <c r="B364" t="s">
        <v>1300</v>
      </c>
      <c r="C364" t="s">
        <v>1301</v>
      </c>
      <c r="D364" s="3">
        <f t="shared" si="34"/>
        <v>417</v>
      </c>
      <c r="G364" s="8" t="s">
        <v>1473</v>
      </c>
      <c r="I364" t="s">
        <v>91</v>
      </c>
      <c r="J364" t="s">
        <v>91</v>
      </c>
      <c r="K364">
        <v>-1</v>
      </c>
      <c r="L364">
        <v>-1</v>
      </c>
      <c r="M364">
        <v>-1</v>
      </c>
      <c r="O364" s="62" t="s">
        <v>125</v>
      </c>
      <c r="Q364" s="3">
        <f>IF(AND(P364&lt;&gt;"",ISNUMBER(P364),NOT(ISNA(P364))),P364,IF(R364&lt;&gt;"",VLOOKUP(R364,'ESO zone constants'!$D$5:$H$10003,5,FALSE),""))</f>
        <v>181</v>
      </c>
      <c r="R364" t="str">
        <f>IF(AND(O364&lt;&gt;"",NOT(ISERROR(O364))),O364,
IF(AND(P364&lt;&gt;"",ISNUMBER(P364),P364&gt;0,NOT(ISNA(P364))),VLOOKUP(P364,'ESO zone constants'!$A$5:$D$10001,4,FALSE),
IF(AND(K364&lt;&gt;"",K364&gt;0,NOT(ISERROR(K364))),VLOOKUP(K364,'ESO dumped WayshrineInfo'!$K$3:$N$9996,4,FALSE),"")))</f>
        <v>Cyrodiil</v>
      </c>
      <c r="T364" s="19" t="str">
        <f>IF(AND(S364&lt;&gt;"",NOT(ISERROR(S364))),S364,IF(Q364&lt;&gt;"",IF(NOT(ISERROR(VLOOKUP(Q364,'ESO Dungeon constants'!$D$3:$H$9999,5,FALSE))),VLOOKUP(Q364,'ESO Dungeon constants'!$D$3:$I$9999,6,FALSE),VLOOKUP(Q364,'ESO zone constants'!$H$3:$K$9989,4,FALSE)),""))</f>
        <v>DLC_BASE_GAME</v>
      </c>
      <c r="U364" s="3" t="str">
        <f>IF(T364&lt;&gt;"",VLOOKUP(T364,'LibSets constants'!$B$4:$C$1012,2,FALSE),"")</f>
        <v>Included in base game</v>
      </c>
      <c r="V364" s="33" t="s">
        <v>1537</v>
      </c>
      <c r="W364" s="3" t="str">
        <f>IF(V364&lt;&gt;"",IF(V364&lt;&gt;"LIBSETS_DROP_MECHANIC_MONSTER_NAME",VLOOKUP(V364,'LibSets constants'!$I$4:$L$1012,3,FALSE),""),"")</f>
        <v>Rewards for the worthy (Cyrodiil/Battleground mail)</v>
      </c>
      <c r="X364" s="3" t="str">
        <f>IF(V364&lt;&gt;"",IF(V364&lt;&gt;"LIBSETS_DROP_MECHANIC_MONSTER_NAME",VLOOKUP(V364,'LibSets constants'!$I$4:$L$1012,4,FALSE),""),"")</f>
        <v>Gerechter Lohn (Cyrodiil/Schlachtfeld Mail)</v>
      </c>
      <c r="Y364" s="62">
        <v>181</v>
      </c>
      <c r="Z364" s="3">
        <f>IF(AND(G364&lt;&gt;"LIBSETS_SETTYPE_BATTLEGROUND",G364&lt;&gt;"LIBSETS_SETTYPE_SPECIAL"),
IF(AND(Y364&lt;&gt;"",ISNUMBER(Y364),NOT(ISNA(Y364))),Y364,
   IF(AND(L364&lt;&gt;"",ISNUMBER(L364),L364&gt;0,NOT(ISNA(L364))),VLOOKUP(L364,'ESO dumped WayshrineInfo'!$K$3:$L$9996,2,FALSE),"")
),"")</f>
        <v>181</v>
      </c>
      <c r="AA364" t="str">
        <f>IF(AND(Z364&lt;&gt;"",ISNUMBER(Z364),NOT(ISNA(Z364))),VLOOKUP(Z364,'ESO zone constants'!$A$5:$D$10001,4,FALSE),"")</f>
        <v>Cyrodiil</v>
      </c>
      <c r="AB364" s="33" t="s">
        <v>3807</v>
      </c>
      <c r="AC364" s="41" t="str">
        <f>IF(AB364&lt;&gt;"",IF(AB364&lt;&gt;"LIBSETS_DROP_MECHANIC_MONSTER_NAME",VLOOKUP(AB364,'LibSets constants'!$I$4:$L$1012,3,FALSE),""),"")</f>
        <v>Cyrodiil board missions</v>
      </c>
      <c r="AD364" s="41" t="str">
        <f>IF(AB364&lt;&gt;"",IF(AB364&lt;&gt;"LIBSETS_DROP_MECHANIC_MONSTER_NAME",VLOOKUP(AB364,'LibSets constants'!$I$4:$L$1012,4,FALSE),""),"")</f>
        <v>Cyrodiil Auftragstafeln</v>
      </c>
      <c r="AE364" s="62">
        <v>181</v>
      </c>
      <c r="AF364" s="3">
        <f>IF(AND(G364&lt;&gt;"LIBSETS_SETTYPE_BATTLEGROUND",G364&lt;&gt;"LIBSETS_SETTYPE_SPECIAL"),
IF(AND(AE364&lt;&gt;"",ISNUMBER(AE364),NOT(ISNA(AE364))),AE364,
   IF(AND(M364&lt;&gt;"",ISNUMBER(M364),M364&gt;0,NOT(ISNA(M364))),VLOOKUP(M364,'ESO dumped WayshrineInfo'!$K$3:$L$9996,2,FALSE),"")
),"")</f>
        <v>181</v>
      </c>
      <c r="AG364" t="str">
        <f>IF(AND(AF364&lt;&gt;"",ISNUMBER(AF364),NOT(ISNA(AF364))),VLOOKUP(AF364,'ESO zone constants'!$A$5:$D$10001,4,FALSE),"")</f>
        <v>Cyrodiil</v>
      </c>
      <c r="AH364" s="33" t="s">
        <v>2784</v>
      </c>
      <c r="AI364" s="3" t="str">
        <f>IF(AH364&lt;&gt;"",IF(AH364&lt;&gt;"LIBSETS_DROP_MECHANIC_MONSTER_NAME",VLOOKUP(AH364,'LibSets constants'!$I$4:$L$1012,3,FALSE),""),"")</f>
        <v>Alliance points elite gear lockbox merchant, Cyrodiil</v>
      </c>
      <c r="AJ364" s="3" t="str">
        <f>IF(AH364&lt;&gt;"",IF(AH364&lt;&gt;"LIBSETS_DROP_MECHANIC_MONSTER_NAME",VLOOKUP(AH364,'LibSets constants'!$I$4:$L$1012,4,FALSE),""),"")</f>
        <v>Allianzpunkte Elite Gear Box Händler, Cyrodiil</v>
      </c>
      <c r="AK364" s="3">
        <f>IF(AND(G364&lt;&gt;"LIBSETS_SETTYPE_BATTLEGROUND",G364&lt;&gt;"LIBSETS_SETTYPE_SPECIAL"),IF(AL364&lt;&gt;"",VLOOKUP(AL364,'ESO zone constants'!$D$5:$H$4955,5,FALSE),""),"")</f>
        <v>181</v>
      </c>
      <c r="AL364" t="s">
        <v>125</v>
      </c>
      <c r="AM364" s="33" t="s">
        <v>3810</v>
      </c>
      <c r="AN364" s="3" t="str">
        <f>IF(AM364&lt;&gt;"",IF(AM364&lt;&gt;"LIBSETS_DROP_MECHANIC_MONSTER_NAME",VLOOKUP(AM364,'LibSets constants'!$I$4:$L$1012,3,FALSE),""),"")</f>
        <v>Cyrodiil: City Cheydinhal / Weynon Priory, Chorrol</v>
      </c>
      <c r="AO364" s="3" t="str">
        <f>IF(AM364&lt;&gt;"",IF(AM364&lt;&gt;"LIBSETS_DROP_MECHANIC_MONSTER_NAME",VLOOKUP(AM364,'LibSets constants'!$I$4:$L$1012,4,FALSE),""),"")</f>
        <v>Cyrodiil: Stadt Cheydinhal / Weynon Priorei, bei Chorrol</v>
      </c>
      <c r="AP364" s="3">
        <f>IF(AND(G364&lt;&gt;"LIBSETS_SETTYPE_BATTLEGROUND",G364&lt;&gt;"LIBSETS_SETTYPE_SPECIAL"),IF(AQ364&lt;&gt;"",VLOOKUP(AQ364,'ESO zone constants'!$D$5:$H$4955,5,FALSE),""),"")</f>
        <v>181</v>
      </c>
      <c r="AQ364" t="s">
        <v>125</v>
      </c>
      <c r="AR364" s="33" t="s">
        <v>1556</v>
      </c>
      <c r="AS364" s="3" t="str">
        <f>IF(AR364&lt;&gt;"",IF(AR364&lt;&gt;"LIBSETS_DROP_MECHANIC_MONSTER_NAME",VLOOKUP(AR364,'LibSets constants'!$I$4:$L$1012,3,FALSE),""),"")</f>
        <v>Delve bosses have a chance to drop a waist or feet.</v>
      </c>
      <c r="AT364" s="3" t="str">
        <f>IF(AR364&lt;&gt;"",IF(AR364&lt;&gt;"LIBSETS_DROP_MECHANIC_MONSTER_NAME",VLOOKUP(AR364,'LibSets constants'!$I$4:$L$1012,4,FALSE),""),"")</f>
        <v>Bosse in Gewölben haben die Chance, eine Taille oder Füße fallen zu lassen.</v>
      </c>
      <c r="AU364" s="3">
        <f>IF(AND(G364&lt;&gt;"LIBSETS_SETTYPE_BATTLEGROUND",G364&lt;&gt;"LIBSETS_SETTYPE_SPECIAL"),IF(AV364&lt;&gt;"",VLOOKUP(AV364,'ESO zone constants'!$D$5:$H$4955,5,FALSE),""),"")</f>
        <v>181</v>
      </c>
      <c r="AV364" t="s">
        <v>125</v>
      </c>
      <c r="AW364" s="33" t="s">
        <v>3282</v>
      </c>
      <c r="AX364" s="3" t="str">
        <f>IF(AW364&lt;&gt;"",IF(AW364&lt;&gt;"LIBSETS_DROP_MECHANIC_MONSTER_NAME",VLOOKUP(AW364,'LibSets constants'!$I$4:$L$1012,3,FALSE),""),"")</f>
        <v>Rewards of dolmen, harrowstorms or magical anomalies</v>
      </c>
      <c r="AY364" s="3" t="str">
        <f>IF(AW364&lt;&gt;"",IF(AW364&lt;&gt;"LIBSETS_DROP_MECHANIC_MONSTER_NAME",VLOOKUP(AW364,'LibSets constants'!$I$4:$L$1012,4,FALSE),""),"")</f>
        <v>Belohnung von Ankern, Gramstürmen oder Magischen Anomalien</v>
      </c>
      <c r="AZ364" s="79" t="s">
        <v>2658</v>
      </c>
      <c r="BA364" s="79"/>
      <c r="BB364" s="79"/>
      <c r="BC364" s="79"/>
      <c r="BD364" s="21" t="str">
        <f t="shared" si="36"/>
        <v>[417] = {wayshrines={-1,-1,-1,}, dlcId=DLC_BASE_GAME</v>
      </c>
      <c r="BE364" s="21" t="str">
        <f t="shared" si="37"/>
        <v>, zoneIds={181,181,181,181,181,181}, veteran=false</v>
      </c>
      <c r="BF364" s="21" t="str">
        <f t="shared" si="35"/>
        <v>, setType=LIBSETS_SETTYPE_CYRODIIL</v>
      </c>
      <c r="BG364" s="21" t="str">
        <f t="shared" si="38"/>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4" s="21" t="str">
        <f t="shared" si="39"/>
        <v>}, --Indomitable Fury / Unbeugsamer Zorn   [Cyrodiil, Cyrodiil, Cyrodiil, Cyrodiil, Cyrodiil, Cyrodiil]</v>
      </c>
    </row>
    <row r="365" spans="1:60" x14ac:dyDescent="0.25">
      <c r="A365" s="12">
        <v>418</v>
      </c>
      <c r="B365" t="s">
        <v>1302</v>
      </c>
      <c r="C365" t="s">
        <v>1303</v>
      </c>
      <c r="D365" s="3">
        <f t="shared" si="34"/>
        <v>418</v>
      </c>
      <c r="G365" s="8" t="s">
        <v>1473</v>
      </c>
      <c r="I365" t="s">
        <v>91</v>
      </c>
      <c r="J365" t="s">
        <v>91</v>
      </c>
      <c r="K365">
        <v>-1</v>
      </c>
      <c r="L365">
        <v>-1</v>
      </c>
      <c r="M365">
        <v>-1</v>
      </c>
      <c r="O365" s="62" t="s">
        <v>125</v>
      </c>
      <c r="Q365" s="3">
        <f>IF(AND(P365&lt;&gt;"",ISNUMBER(P365),NOT(ISNA(P365))),P365,IF(R365&lt;&gt;"",VLOOKUP(R365,'ESO zone constants'!$D$5:$H$10003,5,FALSE),""))</f>
        <v>181</v>
      </c>
      <c r="R365" t="str">
        <f>IF(AND(O365&lt;&gt;"",NOT(ISERROR(O365))),O365,
IF(AND(P365&lt;&gt;"",ISNUMBER(P365),P365&gt;0,NOT(ISNA(P365))),VLOOKUP(P365,'ESO zone constants'!$A$5:$D$10001,4,FALSE),
IF(AND(K365&lt;&gt;"",K365&gt;0,NOT(ISERROR(K365))),VLOOKUP(K365,'ESO dumped WayshrineInfo'!$K$3:$N$9996,4,FALSE),"")))</f>
        <v>Cyrodiil</v>
      </c>
      <c r="T365" s="19" t="str">
        <f>IF(AND(S365&lt;&gt;"",NOT(ISERROR(S365))),S365,IF(Q365&lt;&gt;"",IF(NOT(ISERROR(VLOOKUP(Q365,'ESO Dungeon constants'!$D$3:$H$9999,5,FALSE))),VLOOKUP(Q365,'ESO Dungeon constants'!$D$3:$I$9999,6,FALSE),VLOOKUP(Q365,'ESO zone constants'!$H$3:$K$9989,4,FALSE)),""))</f>
        <v>DLC_BASE_GAME</v>
      </c>
      <c r="U365" s="3" t="str">
        <f>IF(T365&lt;&gt;"",VLOOKUP(T365,'LibSets constants'!$B$4:$C$1012,2,FALSE),"")</f>
        <v>Included in base game</v>
      </c>
      <c r="V365" s="33" t="s">
        <v>1537</v>
      </c>
      <c r="W365" s="3" t="str">
        <f>IF(V365&lt;&gt;"",IF(V365&lt;&gt;"LIBSETS_DROP_MECHANIC_MONSTER_NAME",VLOOKUP(V365,'LibSets constants'!$I$4:$L$1012,3,FALSE),""),"")</f>
        <v>Rewards for the worthy (Cyrodiil/Battleground mail)</v>
      </c>
      <c r="X365" s="3" t="str">
        <f>IF(V365&lt;&gt;"",IF(V365&lt;&gt;"LIBSETS_DROP_MECHANIC_MONSTER_NAME",VLOOKUP(V365,'LibSets constants'!$I$4:$L$1012,4,FALSE),""),"")</f>
        <v>Gerechter Lohn (Cyrodiil/Schlachtfeld Mail)</v>
      </c>
      <c r="Y365" s="62">
        <v>181</v>
      </c>
      <c r="Z365" s="3">
        <f>IF(AND(G365&lt;&gt;"LIBSETS_SETTYPE_BATTLEGROUND",G365&lt;&gt;"LIBSETS_SETTYPE_SPECIAL"),
IF(AND(Y365&lt;&gt;"",ISNUMBER(Y365),NOT(ISNA(Y365))),Y365,
   IF(AND(L365&lt;&gt;"",ISNUMBER(L365),L365&gt;0,NOT(ISNA(L365))),VLOOKUP(L365,'ESO dumped WayshrineInfo'!$K$3:$L$9996,2,FALSE),"")
),"")</f>
        <v>181</v>
      </c>
      <c r="AA365" t="str">
        <f>IF(AND(Z365&lt;&gt;"",ISNUMBER(Z365),NOT(ISNA(Z365))),VLOOKUP(Z365,'ESO zone constants'!$A$5:$D$10001,4,FALSE),"")</f>
        <v>Cyrodiil</v>
      </c>
      <c r="AB365" s="33" t="s">
        <v>3807</v>
      </c>
      <c r="AC365" s="41" t="str">
        <f>IF(AB365&lt;&gt;"",IF(AB365&lt;&gt;"LIBSETS_DROP_MECHANIC_MONSTER_NAME",VLOOKUP(AB365,'LibSets constants'!$I$4:$L$1012,3,FALSE),""),"")</f>
        <v>Cyrodiil board missions</v>
      </c>
      <c r="AD365" s="41" t="str">
        <f>IF(AB365&lt;&gt;"",IF(AB365&lt;&gt;"LIBSETS_DROP_MECHANIC_MONSTER_NAME",VLOOKUP(AB365,'LibSets constants'!$I$4:$L$1012,4,FALSE),""),"")</f>
        <v>Cyrodiil Auftragstafeln</v>
      </c>
      <c r="AE365" s="62">
        <v>181</v>
      </c>
      <c r="AF365" s="3">
        <f>IF(AND(G365&lt;&gt;"LIBSETS_SETTYPE_BATTLEGROUND",G365&lt;&gt;"LIBSETS_SETTYPE_SPECIAL"),
IF(AND(AE365&lt;&gt;"",ISNUMBER(AE365),NOT(ISNA(AE365))),AE365,
   IF(AND(M365&lt;&gt;"",ISNUMBER(M365),M365&gt;0,NOT(ISNA(M365))),VLOOKUP(M365,'ESO dumped WayshrineInfo'!$K$3:$L$9996,2,FALSE),"")
),"")</f>
        <v>181</v>
      </c>
      <c r="AG365" t="str">
        <f>IF(AND(AF365&lt;&gt;"",ISNUMBER(AF365),NOT(ISNA(AF365))),VLOOKUP(AF365,'ESO zone constants'!$A$5:$D$10001,4,FALSE),"")</f>
        <v>Cyrodiil</v>
      </c>
      <c r="AH365" s="33" t="s">
        <v>2784</v>
      </c>
      <c r="AI365" s="3" t="str">
        <f>IF(AH365&lt;&gt;"",IF(AH365&lt;&gt;"LIBSETS_DROP_MECHANIC_MONSTER_NAME",VLOOKUP(AH365,'LibSets constants'!$I$4:$L$1012,3,FALSE),""),"")</f>
        <v>Alliance points elite gear lockbox merchant, Cyrodiil</v>
      </c>
      <c r="AJ365" s="3" t="str">
        <f>IF(AH365&lt;&gt;"",IF(AH365&lt;&gt;"LIBSETS_DROP_MECHANIC_MONSTER_NAME",VLOOKUP(AH365,'LibSets constants'!$I$4:$L$1012,4,FALSE),""),"")</f>
        <v>Allianzpunkte Elite Gear Box Händler, Cyrodiil</v>
      </c>
      <c r="AK365" s="3">
        <f>IF(AND(G365&lt;&gt;"LIBSETS_SETTYPE_BATTLEGROUND",G365&lt;&gt;"LIBSETS_SETTYPE_SPECIAL"),IF(AL365&lt;&gt;"",VLOOKUP(AL365,'ESO zone constants'!$D$5:$H$4955,5,FALSE),""),"")</f>
        <v>181</v>
      </c>
      <c r="AL365" t="s">
        <v>125</v>
      </c>
      <c r="AM365" s="33" t="s">
        <v>3810</v>
      </c>
      <c r="AN365" s="3" t="str">
        <f>IF(AM365&lt;&gt;"",IF(AM365&lt;&gt;"LIBSETS_DROP_MECHANIC_MONSTER_NAME",VLOOKUP(AM365,'LibSets constants'!$I$4:$L$1012,3,FALSE),""),"")</f>
        <v>Cyrodiil: City Cheydinhal / Weynon Priory, Chorrol</v>
      </c>
      <c r="AO365" s="3" t="str">
        <f>IF(AM365&lt;&gt;"",IF(AM365&lt;&gt;"LIBSETS_DROP_MECHANIC_MONSTER_NAME",VLOOKUP(AM365,'LibSets constants'!$I$4:$L$1012,4,FALSE),""),"")</f>
        <v>Cyrodiil: Stadt Cheydinhal / Weynon Priorei, bei Chorrol</v>
      </c>
      <c r="AP365" s="3">
        <f>IF(AND(G365&lt;&gt;"LIBSETS_SETTYPE_BATTLEGROUND",G365&lt;&gt;"LIBSETS_SETTYPE_SPECIAL"),IF(AQ365&lt;&gt;"",VLOOKUP(AQ365,'ESO zone constants'!$D$5:$H$4955,5,FALSE),""),"")</f>
        <v>181</v>
      </c>
      <c r="AQ365" t="s">
        <v>125</v>
      </c>
      <c r="AR365" s="33" t="s">
        <v>1556</v>
      </c>
      <c r="AS365" s="3" t="str">
        <f>IF(AR365&lt;&gt;"",IF(AR365&lt;&gt;"LIBSETS_DROP_MECHANIC_MONSTER_NAME",VLOOKUP(AR365,'LibSets constants'!$I$4:$L$1012,3,FALSE),""),"")</f>
        <v>Delve bosses have a chance to drop a waist or feet.</v>
      </c>
      <c r="AT365" s="3" t="str">
        <f>IF(AR365&lt;&gt;"",IF(AR365&lt;&gt;"LIBSETS_DROP_MECHANIC_MONSTER_NAME",VLOOKUP(AR365,'LibSets constants'!$I$4:$L$1012,4,FALSE),""),"")</f>
        <v>Bosse in Gewölben haben die Chance, eine Taille oder Füße fallen zu lassen.</v>
      </c>
      <c r="AU365" s="3">
        <f>IF(AND(G365&lt;&gt;"LIBSETS_SETTYPE_BATTLEGROUND",G365&lt;&gt;"LIBSETS_SETTYPE_SPECIAL"),IF(AV365&lt;&gt;"",VLOOKUP(AV365,'ESO zone constants'!$D$5:$H$4955,5,FALSE),""),"")</f>
        <v>181</v>
      </c>
      <c r="AV365" t="s">
        <v>125</v>
      </c>
      <c r="AW365" s="33" t="s">
        <v>3282</v>
      </c>
      <c r="AX365" s="3" t="str">
        <f>IF(AW365&lt;&gt;"",IF(AW365&lt;&gt;"LIBSETS_DROP_MECHANIC_MONSTER_NAME",VLOOKUP(AW365,'LibSets constants'!$I$4:$L$1012,3,FALSE),""),"")</f>
        <v>Rewards of dolmen, harrowstorms or magical anomalies</v>
      </c>
      <c r="AY365" s="3" t="str">
        <f>IF(AW365&lt;&gt;"",IF(AW365&lt;&gt;"LIBSETS_DROP_MECHANIC_MONSTER_NAME",VLOOKUP(AW365,'LibSets constants'!$I$4:$L$1012,4,FALSE),""),"")</f>
        <v>Belohnung von Ankern, Gramstürmen oder Magischen Anomalien</v>
      </c>
      <c r="AZ365" s="79" t="s">
        <v>2658</v>
      </c>
      <c r="BA365" s="79"/>
      <c r="BB365" s="79"/>
      <c r="BC365" s="79"/>
      <c r="BD365" s="21" t="str">
        <f t="shared" si="36"/>
        <v>[418] = {wayshrines={-1,-1,-1,}, dlcId=DLC_BASE_GAME</v>
      </c>
      <c r="BE365" s="21" t="str">
        <f t="shared" si="37"/>
        <v>, zoneIds={181,181,181,181,181,181}, veteran=false</v>
      </c>
      <c r="BF365" s="21" t="str">
        <f t="shared" si="35"/>
        <v>, setType=LIBSETS_SETTYPE_CYRODIIL</v>
      </c>
      <c r="BG365" s="21" t="str">
        <f t="shared" si="38"/>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5" s="21" t="str">
        <f t="shared" si="39"/>
        <v>}, --Spell Strategist / Zauberstratege   [Cyrodiil, Cyrodiil, Cyrodiil, Cyrodiil, Cyrodiil, Cyrodiil]</v>
      </c>
    </row>
    <row r="366" spans="1:60" x14ac:dyDescent="0.25">
      <c r="A366" s="12">
        <v>419</v>
      </c>
      <c r="B366" t="s">
        <v>1304</v>
      </c>
      <c r="C366" t="s">
        <v>1305</v>
      </c>
      <c r="D366" s="3">
        <f t="shared" si="34"/>
        <v>419</v>
      </c>
      <c r="E366" s="40"/>
      <c r="G366" s="8" t="s">
        <v>1473</v>
      </c>
      <c r="I366" t="s">
        <v>91</v>
      </c>
      <c r="J366" t="s">
        <v>91</v>
      </c>
      <c r="K366">
        <v>-1</v>
      </c>
      <c r="L366">
        <v>-1</v>
      </c>
      <c r="M366">
        <v>-1</v>
      </c>
      <c r="O366" s="62" t="s">
        <v>125</v>
      </c>
      <c r="Q366" s="3">
        <f>IF(AND(P366&lt;&gt;"",ISNUMBER(P366),NOT(ISNA(P366))),P366,IF(R366&lt;&gt;"",VLOOKUP(R366,'ESO zone constants'!$D$5:$H$10003,5,FALSE),""))</f>
        <v>181</v>
      </c>
      <c r="R366" t="str">
        <f>IF(AND(O366&lt;&gt;"",NOT(ISERROR(O366))),O366,
IF(AND(P366&lt;&gt;"",ISNUMBER(P366),P366&gt;0,NOT(ISNA(P366))),VLOOKUP(P366,'ESO zone constants'!$A$5:$D$10001,4,FALSE),
IF(AND(K366&lt;&gt;"",K366&gt;0,NOT(ISERROR(K366))),VLOOKUP(K366,'ESO dumped WayshrineInfo'!$K$3:$N$9996,4,FALSE),"")))</f>
        <v>Cyrodiil</v>
      </c>
      <c r="T366" s="19" t="str">
        <f>IF(AND(S366&lt;&gt;"",NOT(ISERROR(S366))),S366,IF(Q366&lt;&gt;"",IF(NOT(ISERROR(VLOOKUP(Q366,'ESO Dungeon constants'!$D$3:$H$9999,5,FALSE))),VLOOKUP(Q366,'ESO Dungeon constants'!$D$3:$I$9999,6,FALSE),VLOOKUP(Q366,'ESO zone constants'!$H$3:$K$9989,4,FALSE)),""))</f>
        <v>DLC_BASE_GAME</v>
      </c>
      <c r="U366" s="3" t="str">
        <f>IF(T366&lt;&gt;"",VLOOKUP(T366,'LibSets constants'!$B$4:$C$1012,2,FALSE),"")</f>
        <v>Included in base game</v>
      </c>
      <c r="V366" s="33" t="s">
        <v>1537</v>
      </c>
      <c r="W366" s="3" t="str">
        <f>IF(V366&lt;&gt;"",IF(V366&lt;&gt;"LIBSETS_DROP_MECHANIC_MONSTER_NAME",VLOOKUP(V366,'LibSets constants'!$I$4:$L$1012,3,FALSE),""),"")</f>
        <v>Rewards for the worthy (Cyrodiil/Battleground mail)</v>
      </c>
      <c r="X366" s="3" t="str">
        <f>IF(V366&lt;&gt;"",IF(V366&lt;&gt;"LIBSETS_DROP_MECHANIC_MONSTER_NAME",VLOOKUP(V366,'LibSets constants'!$I$4:$L$1012,4,FALSE),""),"")</f>
        <v>Gerechter Lohn (Cyrodiil/Schlachtfeld Mail)</v>
      </c>
      <c r="Y366" s="62">
        <v>181</v>
      </c>
      <c r="Z366" s="3">
        <f>IF(AND(G366&lt;&gt;"LIBSETS_SETTYPE_BATTLEGROUND",G366&lt;&gt;"LIBSETS_SETTYPE_SPECIAL"),
IF(AND(Y366&lt;&gt;"",ISNUMBER(Y366),NOT(ISNA(Y366))),Y366,
   IF(AND(L366&lt;&gt;"",ISNUMBER(L366),L366&gt;0,NOT(ISNA(L366))),VLOOKUP(L366,'ESO dumped WayshrineInfo'!$K$3:$L$9996,2,FALSE),"")
),"")</f>
        <v>181</v>
      </c>
      <c r="AA366" t="str">
        <f>IF(AND(Z366&lt;&gt;"",ISNUMBER(Z366),NOT(ISNA(Z366))),VLOOKUP(Z366,'ESO zone constants'!$A$5:$D$10001,4,FALSE),"")</f>
        <v>Cyrodiil</v>
      </c>
      <c r="AB366" s="33" t="s">
        <v>3807</v>
      </c>
      <c r="AC366" s="3" t="str">
        <f>IF(AB366&lt;&gt;"",IF(AB366&lt;&gt;"LIBSETS_DROP_MECHANIC_MONSTER_NAME",VLOOKUP(AB366,'LibSets constants'!$I$4:$L$1012,3,FALSE),""),"")</f>
        <v>Cyrodiil board missions</v>
      </c>
      <c r="AD366" s="3" t="str">
        <f>IF(AB366&lt;&gt;"",IF(AB366&lt;&gt;"LIBSETS_DROP_MECHANIC_MONSTER_NAME",VLOOKUP(AB366,'LibSets constants'!$I$4:$L$1012,4,FALSE),""),"")</f>
        <v>Cyrodiil Auftragstafeln</v>
      </c>
      <c r="AE366" s="62">
        <v>181</v>
      </c>
      <c r="AF366" s="3">
        <f>IF(AND(G366&lt;&gt;"LIBSETS_SETTYPE_BATTLEGROUND",G366&lt;&gt;"LIBSETS_SETTYPE_SPECIAL"),
IF(AND(AE366&lt;&gt;"",ISNUMBER(AE366),NOT(ISNA(AE366))),AE366,
   IF(AND(M366&lt;&gt;"",ISNUMBER(M366),M366&gt;0,NOT(ISNA(M366))),VLOOKUP(M366,'ESO dumped WayshrineInfo'!$K$3:$L$9996,2,FALSE),"")
),"")</f>
        <v>181</v>
      </c>
      <c r="AG366" t="str">
        <f>IF(AND(AF366&lt;&gt;"",ISNUMBER(AF366),NOT(ISNA(AF366))),VLOOKUP(AF366,'ESO zone constants'!$A$5:$D$10001,4,FALSE),"")</f>
        <v>Cyrodiil</v>
      </c>
      <c r="AH366" s="33" t="s">
        <v>2784</v>
      </c>
      <c r="AI366" s="3" t="str">
        <f>IF(AH366&lt;&gt;"",IF(AH366&lt;&gt;"LIBSETS_DROP_MECHANIC_MONSTER_NAME",VLOOKUP(AH366,'LibSets constants'!$I$4:$L$1012,3,FALSE),""),"")</f>
        <v>Alliance points elite gear lockbox merchant, Cyrodiil</v>
      </c>
      <c r="AJ366" s="3" t="str">
        <f>IF(AH366&lt;&gt;"",IF(AH366&lt;&gt;"LIBSETS_DROP_MECHANIC_MONSTER_NAME",VLOOKUP(AH366,'LibSets constants'!$I$4:$L$1012,4,FALSE),""),"")</f>
        <v>Allianzpunkte Elite Gear Box Händler, Cyrodiil</v>
      </c>
      <c r="AK366" s="3">
        <f>IF(AND(G366&lt;&gt;"LIBSETS_SETTYPE_BATTLEGROUND",G366&lt;&gt;"LIBSETS_SETTYPE_SPECIAL"),IF(AL366&lt;&gt;"",VLOOKUP(AL366,'ESO zone constants'!$D$5:$H$4955,5,FALSE),""),"")</f>
        <v>181</v>
      </c>
      <c r="AL366" t="s">
        <v>125</v>
      </c>
      <c r="AM366" s="33" t="s">
        <v>3810</v>
      </c>
      <c r="AN366" s="3" t="str">
        <f>IF(AM366&lt;&gt;"",IF(AM366&lt;&gt;"LIBSETS_DROP_MECHANIC_MONSTER_NAME",VLOOKUP(AM366,'LibSets constants'!$I$4:$L$1012,3,FALSE),""),"")</f>
        <v>Cyrodiil: City Cheydinhal / Weynon Priory, Chorrol</v>
      </c>
      <c r="AO366" s="3" t="str">
        <f>IF(AM366&lt;&gt;"",IF(AM366&lt;&gt;"LIBSETS_DROP_MECHANIC_MONSTER_NAME",VLOOKUP(AM366,'LibSets constants'!$I$4:$L$1012,4,FALSE),""),"")</f>
        <v>Cyrodiil: Stadt Cheydinhal / Weynon Priorei, bei Chorrol</v>
      </c>
      <c r="AP366" s="3">
        <f>IF(AND(G366&lt;&gt;"LIBSETS_SETTYPE_BATTLEGROUND",G366&lt;&gt;"LIBSETS_SETTYPE_SPECIAL"),IF(AQ366&lt;&gt;"",VLOOKUP(AQ366,'ESO zone constants'!$D$5:$H$4955,5,FALSE),""),"")</f>
        <v>181</v>
      </c>
      <c r="AQ366" t="s">
        <v>125</v>
      </c>
      <c r="AR366" s="33" t="s">
        <v>1556</v>
      </c>
      <c r="AS366" s="3" t="str">
        <f>IF(AR366&lt;&gt;"",IF(AR366&lt;&gt;"LIBSETS_DROP_MECHANIC_MONSTER_NAME",VLOOKUP(AR366,'LibSets constants'!$I$4:$L$1012,3,FALSE),""),"")</f>
        <v>Delve bosses have a chance to drop a waist or feet.</v>
      </c>
      <c r="AT366" s="3" t="str">
        <f>IF(AR366&lt;&gt;"",IF(AR366&lt;&gt;"LIBSETS_DROP_MECHANIC_MONSTER_NAME",VLOOKUP(AR366,'LibSets constants'!$I$4:$L$1012,4,FALSE),""),"")</f>
        <v>Bosse in Gewölben haben die Chance, eine Taille oder Füße fallen zu lassen.</v>
      </c>
      <c r="AU366" s="3">
        <f>IF(AND(G366&lt;&gt;"LIBSETS_SETTYPE_BATTLEGROUND",G366&lt;&gt;"LIBSETS_SETTYPE_SPECIAL"),IF(AV366&lt;&gt;"",VLOOKUP(AV366,'ESO zone constants'!$D$5:$H$4955,5,FALSE),""),"")</f>
        <v>181</v>
      </c>
      <c r="AV366" t="s">
        <v>125</v>
      </c>
      <c r="AW366" s="33" t="s">
        <v>3282</v>
      </c>
      <c r="AX366" s="3" t="str">
        <f>IF(AW366&lt;&gt;"",IF(AW366&lt;&gt;"LIBSETS_DROP_MECHANIC_MONSTER_NAME",VLOOKUP(AW366,'LibSets constants'!$I$4:$L$1012,3,FALSE),""),"")</f>
        <v>Rewards of dolmen, harrowstorms or magical anomalies</v>
      </c>
      <c r="AY366" s="3" t="str">
        <f>IF(AW366&lt;&gt;"",IF(AW366&lt;&gt;"LIBSETS_DROP_MECHANIC_MONSTER_NAME",VLOOKUP(AW366,'LibSets constants'!$I$4:$L$1012,4,FALSE),""),"")</f>
        <v>Belohnung von Ankern, Gramstürmen oder Magischen Anomalien</v>
      </c>
      <c r="AZ366" s="79" t="s">
        <v>2659</v>
      </c>
      <c r="BA366" s="79"/>
      <c r="BB366" s="79"/>
      <c r="BC366" s="79"/>
      <c r="BD366" s="21" t="str">
        <f t="shared" si="36"/>
        <v>[419] = {wayshrines={-1,-1,-1,}, dlcId=DLC_BASE_GAME</v>
      </c>
      <c r="BE366" s="21" t="str">
        <f t="shared" si="37"/>
        <v>, zoneIds={181,181,181,181,181,181}, veteran=false</v>
      </c>
      <c r="BF366" s="21" t="str">
        <f t="shared" si="35"/>
        <v>, setType=LIBSETS_SETTYPE_CYRODIIL</v>
      </c>
      <c r="BG366" s="21" t="str">
        <f t="shared" si="38"/>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6" s="21" t="str">
        <f t="shared" si="39"/>
        <v>}, --Battlefield Acrobat / Schlachtfeldakrobat   [Cyrodiil, Cyrodiil, Cyrodiil, Cyrodiil, Cyrodiil, Cyrodiil]</v>
      </c>
    </row>
    <row r="367" spans="1:60" x14ac:dyDescent="0.25">
      <c r="A367" s="12">
        <v>420</v>
      </c>
      <c r="B367" t="s">
        <v>1306</v>
      </c>
      <c r="C367" t="s">
        <v>1307</v>
      </c>
      <c r="D367" s="3">
        <f t="shared" si="34"/>
        <v>420</v>
      </c>
      <c r="G367" s="8" t="s">
        <v>1473</v>
      </c>
      <c r="I367" t="s">
        <v>91</v>
      </c>
      <c r="J367" t="s">
        <v>91</v>
      </c>
      <c r="K367">
        <v>-1</v>
      </c>
      <c r="L367">
        <v>-1</v>
      </c>
      <c r="M367">
        <v>-1</v>
      </c>
      <c r="O367" s="62" t="s">
        <v>125</v>
      </c>
      <c r="Q367" s="3">
        <f>IF(AND(P367&lt;&gt;"",ISNUMBER(P367),NOT(ISNA(P367))),P367,IF(R367&lt;&gt;"",VLOOKUP(R367,'ESO zone constants'!$D$5:$H$10003,5,FALSE),""))</f>
        <v>181</v>
      </c>
      <c r="R367" t="str">
        <f>IF(AND(O367&lt;&gt;"",NOT(ISERROR(O367))),O367,
IF(AND(P367&lt;&gt;"",ISNUMBER(P367),P367&gt;0,NOT(ISNA(P367))),VLOOKUP(P367,'ESO zone constants'!$A$5:$D$10001,4,FALSE),
IF(AND(K367&lt;&gt;"",K367&gt;0,NOT(ISERROR(K367))),VLOOKUP(K367,'ESO dumped WayshrineInfo'!$K$3:$N$9996,4,FALSE),"")))</f>
        <v>Cyrodiil</v>
      </c>
      <c r="T367" s="19" t="str">
        <f>IF(AND(S367&lt;&gt;"",NOT(ISERROR(S367))),S367,IF(Q367&lt;&gt;"",IF(NOT(ISERROR(VLOOKUP(Q367,'ESO Dungeon constants'!$D$3:$H$9999,5,FALSE))),VLOOKUP(Q367,'ESO Dungeon constants'!$D$3:$I$9999,6,FALSE),VLOOKUP(Q367,'ESO zone constants'!$H$3:$K$9989,4,FALSE)),""))</f>
        <v>DLC_BASE_GAME</v>
      </c>
      <c r="U367" s="3" t="str">
        <f>IF(T367&lt;&gt;"",VLOOKUP(T367,'LibSets constants'!$B$4:$C$1012,2,FALSE),"")</f>
        <v>Included in base game</v>
      </c>
      <c r="V367" s="33" t="s">
        <v>1537</v>
      </c>
      <c r="W367" s="3" t="str">
        <f>IF(V367&lt;&gt;"",IF(V367&lt;&gt;"LIBSETS_DROP_MECHANIC_MONSTER_NAME",VLOOKUP(V367,'LibSets constants'!$I$4:$L$1012,3,FALSE),""),"")</f>
        <v>Rewards for the worthy (Cyrodiil/Battleground mail)</v>
      </c>
      <c r="X367" s="3" t="str">
        <f>IF(V367&lt;&gt;"",IF(V367&lt;&gt;"LIBSETS_DROP_MECHANIC_MONSTER_NAME",VLOOKUP(V367,'LibSets constants'!$I$4:$L$1012,4,FALSE),""),"")</f>
        <v>Gerechter Lohn (Cyrodiil/Schlachtfeld Mail)</v>
      </c>
      <c r="Y367" s="62">
        <v>181</v>
      </c>
      <c r="Z367" s="3">
        <f>IF(AND(G367&lt;&gt;"LIBSETS_SETTYPE_BATTLEGROUND",G367&lt;&gt;"LIBSETS_SETTYPE_SPECIAL"),
IF(AND(Y367&lt;&gt;"",ISNUMBER(Y367),NOT(ISNA(Y367))),Y367,
   IF(AND(L367&lt;&gt;"",ISNUMBER(L367),L367&gt;0,NOT(ISNA(L367))),VLOOKUP(L367,'ESO dumped WayshrineInfo'!$K$3:$L$9996,2,FALSE),"")
),"")</f>
        <v>181</v>
      </c>
      <c r="AA367" t="str">
        <f>IF(AND(Z367&lt;&gt;"",ISNUMBER(Z367),NOT(ISNA(Z367))),VLOOKUP(Z367,'ESO zone constants'!$A$5:$D$10001,4,FALSE),"")</f>
        <v>Cyrodiil</v>
      </c>
      <c r="AB367" s="33" t="s">
        <v>3807</v>
      </c>
      <c r="AC367" s="41" t="str">
        <f>IF(AB367&lt;&gt;"",IF(AB367&lt;&gt;"LIBSETS_DROP_MECHANIC_MONSTER_NAME",VLOOKUP(AB367,'LibSets constants'!$I$4:$L$1012,3,FALSE),""),"")</f>
        <v>Cyrodiil board missions</v>
      </c>
      <c r="AD367" s="41" t="str">
        <f>IF(AB367&lt;&gt;"",IF(AB367&lt;&gt;"LIBSETS_DROP_MECHANIC_MONSTER_NAME",VLOOKUP(AB367,'LibSets constants'!$I$4:$L$1012,4,FALSE),""),"")</f>
        <v>Cyrodiil Auftragstafeln</v>
      </c>
      <c r="AE367" s="62">
        <v>181</v>
      </c>
      <c r="AF367" s="3">
        <f>IF(AND(G367&lt;&gt;"LIBSETS_SETTYPE_BATTLEGROUND",G367&lt;&gt;"LIBSETS_SETTYPE_SPECIAL"),
IF(AND(AE367&lt;&gt;"",ISNUMBER(AE367),NOT(ISNA(AE367))),AE367,
   IF(AND(M367&lt;&gt;"",ISNUMBER(M367),M367&gt;0,NOT(ISNA(M367))),VLOOKUP(M367,'ESO dumped WayshrineInfo'!$K$3:$L$9996,2,FALSE),"")
),"")</f>
        <v>181</v>
      </c>
      <c r="AG367" t="str">
        <f>IF(AND(AF367&lt;&gt;"",ISNUMBER(AF367),NOT(ISNA(AF367))),VLOOKUP(AF367,'ESO zone constants'!$A$5:$D$10001,4,FALSE),"")</f>
        <v>Cyrodiil</v>
      </c>
      <c r="AH367" s="33" t="s">
        <v>2784</v>
      </c>
      <c r="AI367" s="3" t="str">
        <f>IF(AH367&lt;&gt;"",IF(AH367&lt;&gt;"LIBSETS_DROP_MECHANIC_MONSTER_NAME",VLOOKUP(AH367,'LibSets constants'!$I$4:$L$1012,3,FALSE),""),"")</f>
        <v>Alliance points elite gear lockbox merchant, Cyrodiil</v>
      </c>
      <c r="AJ367" s="3" t="str">
        <f>IF(AH367&lt;&gt;"",IF(AH367&lt;&gt;"LIBSETS_DROP_MECHANIC_MONSTER_NAME",VLOOKUP(AH367,'LibSets constants'!$I$4:$L$1012,4,FALSE),""),"")</f>
        <v>Allianzpunkte Elite Gear Box Händler, Cyrodiil</v>
      </c>
      <c r="AK367" s="3">
        <f>IF(AND(G367&lt;&gt;"LIBSETS_SETTYPE_BATTLEGROUND",G367&lt;&gt;"LIBSETS_SETTYPE_SPECIAL"),IF(AL367&lt;&gt;"",VLOOKUP(AL367,'ESO zone constants'!$D$5:$H$4955,5,FALSE),""),"")</f>
        <v>181</v>
      </c>
      <c r="AL367" t="s">
        <v>125</v>
      </c>
      <c r="AM367" s="33" t="s">
        <v>3810</v>
      </c>
      <c r="AN367" s="3" t="str">
        <f>IF(AM367&lt;&gt;"",IF(AM367&lt;&gt;"LIBSETS_DROP_MECHANIC_MONSTER_NAME",VLOOKUP(AM367,'LibSets constants'!$I$4:$L$1012,3,FALSE),""),"")</f>
        <v>Cyrodiil: City Cheydinhal / Weynon Priory, Chorrol</v>
      </c>
      <c r="AO367" s="3" t="str">
        <f>IF(AM367&lt;&gt;"",IF(AM367&lt;&gt;"LIBSETS_DROP_MECHANIC_MONSTER_NAME",VLOOKUP(AM367,'LibSets constants'!$I$4:$L$1012,4,FALSE),""),"")</f>
        <v>Cyrodiil: Stadt Cheydinhal / Weynon Priorei, bei Chorrol</v>
      </c>
      <c r="AP367" s="3">
        <f>IF(AND(G367&lt;&gt;"LIBSETS_SETTYPE_BATTLEGROUND",G367&lt;&gt;"LIBSETS_SETTYPE_SPECIAL"),IF(AQ367&lt;&gt;"",VLOOKUP(AQ367,'ESO zone constants'!$D$5:$H$4955,5,FALSE),""),"")</f>
        <v>181</v>
      </c>
      <c r="AQ367" t="s">
        <v>125</v>
      </c>
      <c r="AR367" s="33" t="s">
        <v>1556</v>
      </c>
      <c r="AS367" s="3" t="str">
        <f>IF(AR367&lt;&gt;"",IF(AR367&lt;&gt;"LIBSETS_DROP_MECHANIC_MONSTER_NAME",VLOOKUP(AR367,'LibSets constants'!$I$4:$L$1012,3,FALSE),""),"")</f>
        <v>Delve bosses have a chance to drop a waist or feet.</v>
      </c>
      <c r="AT367" s="3" t="str">
        <f>IF(AR367&lt;&gt;"",IF(AR367&lt;&gt;"LIBSETS_DROP_MECHANIC_MONSTER_NAME",VLOOKUP(AR367,'LibSets constants'!$I$4:$L$1012,4,FALSE),""),"")</f>
        <v>Bosse in Gewölben haben die Chance, eine Taille oder Füße fallen zu lassen.</v>
      </c>
      <c r="AU367" s="3">
        <f>IF(AND(G367&lt;&gt;"LIBSETS_SETTYPE_BATTLEGROUND",G367&lt;&gt;"LIBSETS_SETTYPE_SPECIAL"),IF(AV367&lt;&gt;"",VLOOKUP(AV367,'ESO zone constants'!$D$5:$H$4955,5,FALSE),""),"")</f>
        <v>181</v>
      </c>
      <c r="AV367" t="s">
        <v>125</v>
      </c>
      <c r="AW367" s="33" t="s">
        <v>3282</v>
      </c>
      <c r="AX367" s="3" t="str">
        <f>IF(AW367&lt;&gt;"",IF(AW367&lt;&gt;"LIBSETS_DROP_MECHANIC_MONSTER_NAME",VLOOKUP(AW367,'LibSets constants'!$I$4:$L$1012,3,FALSE),""),"")</f>
        <v>Rewards of dolmen, harrowstorms or magical anomalies</v>
      </c>
      <c r="AY367" s="3" t="str">
        <f>IF(AW367&lt;&gt;"",IF(AW367&lt;&gt;"LIBSETS_DROP_MECHANIC_MONSTER_NAME",VLOOKUP(AW367,'LibSets constants'!$I$4:$L$1012,4,FALSE),""),"")</f>
        <v>Belohnung von Ankern, Gramstürmen oder Magischen Anomalien</v>
      </c>
      <c r="AZ367" s="79" t="s">
        <v>2658</v>
      </c>
      <c r="BA367" s="79"/>
      <c r="BB367" s="79"/>
      <c r="BC367" s="79"/>
      <c r="BD367" s="21" t="str">
        <f t="shared" si="36"/>
        <v>[420] = {wayshrines={-1,-1,-1,}, dlcId=DLC_BASE_GAME</v>
      </c>
      <c r="BE367" s="21" t="str">
        <f t="shared" si="37"/>
        <v>, zoneIds={181,181,181,181,181,181}, veteran=false</v>
      </c>
      <c r="BF367" s="21" t="str">
        <f t="shared" si="35"/>
        <v>, setType=LIBSETS_SETTYPE_CYRODIIL</v>
      </c>
      <c r="BG367" s="21" t="str">
        <f t="shared" si="38"/>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7" s="21" t="str">
        <f t="shared" si="39"/>
        <v>}, --Soldier of Anguish / Soldat der Pein   [Cyrodiil, Cyrodiil, Cyrodiil, Cyrodiil, Cyrodiil, Cyrodiil]</v>
      </c>
    </row>
    <row r="368" spans="1:60" x14ac:dyDescent="0.25">
      <c r="A368" s="12">
        <v>421</v>
      </c>
      <c r="B368" t="s">
        <v>1308</v>
      </c>
      <c r="C368" t="s">
        <v>1309</v>
      </c>
      <c r="D368" s="3">
        <f t="shared" si="34"/>
        <v>421</v>
      </c>
      <c r="G368" s="8" t="s">
        <v>1473</v>
      </c>
      <c r="I368" t="s">
        <v>91</v>
      </c>
      <c r="J368" t="s">
        <v>91</v>
      </c>
      <c r="K368">
        <v>-1</v>
      </c>
      <c r="L368">
        <v>-1</v>
      </c>
      <c r="M368">
        <v>-1</v>
      </c>
      <c r="O368" s="62" t="s">
        <v>125</v>
      </c>
      <c r="Q368" s="3">
        <f>IF(AND(P368&lt;&gt;"",ISNUMBER(P368),NOT(ISNA(P368))),P368,IF(R368&lt;&gt;"",VLOOKUP(R368,'ESO zone constants'!$D$5:$H$10003,5,FALSE),""))</f>
        <v>181</v>
      </c>
      <c r="R368" t="str">
        <f>IF(AND(O368&lt;&gt;"",NOT(ISERROR(O368))),O368,
IF(AND(P368&lt;&gt;"",ISNUMBER(P368),P368&gt;0,NOT(ISNA(P368))),VLOOKUP(P368,'ESO zone constants'!$A$5:$D$10001,4,FALSE),
IF(AND(K368&lt;&gt;"",K368&gt;0,NOT(ISERROR(K368))),VLOOKUP(K368,'ESO dumped WayshrineInfo'!$K$3:$N$9996,4,FALSE),"")))</f>
        <v>Cyrodiil</v>
      </c>
      <c r="T368" s="19" t="str">
        <f>IF(AND(S368&lt;&gt;"",NOT(ISERROR(S368))),S368,IF(Q368&lt;&gt;"",IF(NOT(ISERROR(VLOOKUP(Q368,'ESO Dungeon constants'!$D$3:$H$9999,5,FALSE))),VLOOKUP(Q368,'ESO Dungeon constants'!$D$3:$I$9999,6,FALSE),VLOOKUP(Q368,'ESO zone constants'!$H$3:$K$9989,4,FALSE)),""))</f>
        <v>DLC_BASE_GAME</v>
      </c>
      <c r="U368" s="3" t="str">
        <f>IF(T368&lt;&gt;"",VLOOKUP(T368,'LibSets constants'!$B$4:$C$1012,2,FALSE),"")</f>
        <v>Included in base game</v>
      </c>
      <c r="V368" s="33" t="s">
        <v>1537</v>
      </c>
      <c r="W368" s="3" t="str">
        <f>IF(V368&lt;&gt;"",IF(V368&lt;&gt;"LIBSETS_DROP_MECHANIC_MONSTER_NAME",VLOOKUP(V368,'LibSets constants'!$I$4:$L$1012,3,FALSE),""),"")</f>
        <v>Rewards for the worthy (Cyrodiil/Battleground mail)</v>
      </c>
      <c r="X368" s="3" t="str">
        <f>IF(V368&lt;&gt;"",IF(V368&lt;&gt;"LIBSETS_DROP_MECHANIC_MONSTER_NAME",VLOOKUP(V368,'LibSets constants'!$I$4:$L$1012,4,FALSE),""),"")</f>
        <v>Gerechter Lohn (Cyrodiil/Schlachtfeld Mail)</v>
      </c>
      <c r="Y368" s="62">
        <v>181</v>
      </c>
      <c r="Z368" s="3">
        <f>IF(AND(G368&lt;&gt;"LIBSETS_SETTYPE_BATTLEGROUND",G368&lt;&gt;"LIBSETS_SETTYPE_SPECIAL"),
IF(AND(Y368&lt;&gt;"",ISNUMBER(Y368),NOT(ISNA(Y368))),Y368,
   IF(AND(L368&lt;&gt;"",ISNUMBER(L368),L368&gt;0,NOT(ISNA(L368))),VLOOKUP(L368,'ESO dumped WayshrineInfo'!$K$3:$L$9996,2,FALSE),"")
),"")</f>
        <v>181</v>
      </c>
      <c r="AA368" t="str">
        <f>IF(AND(Z368&lt;&gt;"",ISNUMBER(Z368),NOT(ISNA(Z368))),VLOOKUP(Z368,'ESO zone constants'!$A$5:$D$10001,4,FALSE),"")</f>
        <v>Cyrodiil</v>
      </c>
      <c r="AB368" s="33" t="s">
        <v>3807</v>
      </c>
      <c r="AC368" s="41" t="str">
        <f>IF(AB368&lt;&gt;"",IF(AB368&lt;&gt;"LIBSETS_DROP_MECHANIC_MONSTER_NAME",VLOOKUP(AB368,'LibSets constants'!$I$4:$L$1012,3,FALSE),""),"")</f>
        <v>Cyrodiil board missions</v>
      </c>
      <c r="AD368" s="41" t="str">
        <f>IF(AB368&lt;&gt;"",IF(AB368&lt;&gt;"LIBSETS_DROP_MECHANIC_MONSTER_NAME",VLOOKUP(AB368,'LibSets constants'!$I$4:$L$1012,4,FALSE),""),"")</f>
        <v>Cyrodiil Auftragstafeln</v>
      </c>
      <c r="AE368" s="62">
        <v>181</v>
      </c>
      <c r="AF368" s="3">
        <f>IF(AND(G368&lt;&gt;"LIBSETS_SETTYPE_BATTLEGROUND",G368&lt;&gt;"LIBSETS_SETTYPE_SPECIAL"),
IF(AND(AE368&lt;&gt;"",ISNUMBER(AE368),NOT(ISNA(AE368))),AE368,
   IF(AND(M368&lt;&gt;"",ISNUMBER(M368),M368&gt;0,NOT(ISNA(M368))),VLOOKUP(M368,'ESO dumped WayshrineInfo'!$K$3:$L$9996,2,FALSE),"")
),"")</f>
        <v>181</v>
      </c>
      <c r="AG368" t="str">
        <f>IF(AND(AF368&lt;&gt;"",ISNUMBER(AF368),NOT(ISNA(AF368))),VLOOKUP(AF368,'ESO zone constants'!$A$5:$D$10001,4,FALSE),"")</f>
        <v>Cyrodiil</v>
      </c>
      <c r="AH368" s="33" t="s">
        <v>2784</v>
      </c>
      <c r="AI368" s="3" t="str">
        <f>IF(AH368&lt;&gt;"",IF(AH368&lt;&gt;"LIBSETS_DROP_MECHANIC_MONSTER_NAME",VLOOKUP(AH368,'LibSets constants'!$I$4:$L$1012,3,FALSE),""),"")</f>
        <v>Alliance points elite gear lockbox merchant, Cyrodiil</v>
      </c>
      <c r="AJ368" s="3" t="str">
        <f>IF(AH368&lt;&gt;"",IF(AH368&lt;&gt;"LIBSETS_DROP_MECHANIC_MONSTER_NAME",VLOOKUP(AH368,'LibSets constants'!$I$4:$L$1012,4,FALSE),""),"")</f>
        <v>Allianzpunkte Elite Gear Box Händler, Cyrodiil</v>
      </c>
      <c r="AK368" s="3">
        <f>IF(AND(G368&lt;&gt;"LIBSETS_SETTYPE_BATTLEGROUND",G368&lt;&gt;"LIBSETS_SETTYPE_SPECIAL"),IF(AL368&lt;&gt;"",VLOOKUP(AL368,'ESO zone constants'!$D$5:$H$4955,5,FALSE),""),"")</f>
        <v>181</v>
      </c>
      <c r="AL368" t="s">
        <v>125</v>
      </c>
      <c r="AM368" s="33" t="s">
        <v>3810</v>
      </c>
      <c r="AN368" s="3" t="str">
        <f>IF(AM368&lt;&gt;"",IF(AM368&lt;&gt;"LIBSETS_DROP_MECHANIC_MONSTER_NAME",VLOOKUP(AM368,'LibSets constants'!$I$4:$L$1012,3,FALSE),""),"")</f>
        <v>Cyrodiil: City Cheydinhal / Weynon Priory, Chorrol</v>
      </c>
      <c r="AO368" s="3" t="str">
        <f>IF(AM368&lt;&gt;"",IF(AM368&lt;&gt;"LIBSETS_DROP_MECHANIC_MONSTER_NAME",VLOOKUP(AM368,'LibSets constants'!$I$4:$L$1012,4,FALSE),""),"")</f>
        <v>Cyrodiil: Stadt Cheydinhal / Weynon Priorei, bei Chorrol</v>
      </c>
      <c r="AP368" s="3">
        <f>IF(AND(G368&lt;&gt;"LIBSETS_SETTYPE_BATTLEGROUND",G368&lt;&gt;"LIBSETS_SETTYPE_SPECIAL"),IF(AQ368&lt;&gt;"",VLOOKUP(AQ368,'ESO zone constants'!$D$5:$H$4955,5,FALSE),""),"")</f>
        <v>181</v>
      </c>
      <c r="AQ368" t="s">
        <v>125</v>
      </c>
      <c r="AR368" s="33" t="s">
        <v>1556</v>
      </c>
      <c r="AS368" s="3" t="str">
        <f>IF(AR368&lt;&gt;"",IF(AR368&lt;&gt;"LIBSETS_DROP_MECHANIC_MONSTER_NAME",VLOOKUP(AR368,'LibSets constants'!$I$4:$L$1012,3,FALSE),""),"")</f>
        <v>Delve bosses have a chance to drop a waist or feet.</v>
      </c>
      <c r="AT368" s="3" t="str">
        <f>IF(AR368&lt;&gt;"",IF(AR368&lt;&gt;"LIBSETS_DROP_MECHANIC_MONSTER_NAME",VLOOKUP(AR368,'LibSets constants'!$I$4:$L$1012,4,FALSE),""),"")</f>
        <v>Bosse in Gewölben haben die Chance, eine Taille oder Füße fallen zu lassen.</v>
      </c>
      <c r="AU368" s="3">
        <f>IF(AND(G368&lt;&gt;"LIBSETS_SETTYPE_BATTLEGROUND",G368&lt;&gt;"LIBSETS_SETTYPE_SPECIAL"),IF(AV368&lt;&gt;"",VLOOKUP(AV368,'ESO zone constants'!$D$5:$H$4955,5,FALSE),""),"")</f>
        <v>181</v>
      </c>
      <c r="AV368" t="s">
        <v>125</v>
      </c>
      <c r="AW368" s="33" t="s">
        <v>3282</v>
      </c>
      <c r="AX368" s="3" t="str">
        <f>IF(AW368&lt;&gt;"",IF(AW368&lt;&gt;"LIBSETS_DROP_MECHANIC_MONSTER_NAME",VLOOKUP(AW368,'LibSets constants'!$I$4:$L$1012,3,FALSE),""),"")</f>
        <v>Rewards of dolmen, harrowstorms or magical anomalies</v>
      </c>
      <c r="AY368" s="3" t="str">
        <f>IF(AW368&lt;&gt;"",IF(AW368&lt;&gt;"LIBSETS_DROP_MECHANIC_MONSTER_NAME",VLOOKUP(AW368,'LibSets constants'!$I$4:$L$1012,4,FALSE),""),"")</f>
        <v>Belohnung von Ankern, Gramstürmen oder Magischen Anomalien</v>
      </c>
      <c r="AZ368" s="79" t="s">
        <v>2658</v>
      </c>
      <c r="BA368" s="79"/>
      <c r="BB368" s="79"/>
      <c r="BC368" s="79"/>
      <c r="BD368" s="21" t="str">
        <f t="shared" si="36"/>
        <v>[421] = {wayshrines={-1,-1,-1,}, dlcId=DLC_BASE_GAME</v>
      </c>
      <c r="BE368" s="21" t="str">
        <f t="shared" si="37"/>
        <v>, zoneIds={181,181,181,181,181,181}, veteran=false</v>
      </c>
      <c r="BF368" s="21" t="str">
        <f t="shared" si="35"/>
        <v>, setType=LIBSETS_SETTYPE_CYRODIIL</v>
      </c>
      <c r="BG368" s="21" t="str">
        <f t="shared" si="38"/>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8" s="21" t="str">
        <f t="shared" si="39"/>
        <v>}, --Steadfast Hero / Standhafter Held   [Cyrodiil, Cyrodiil, Cyrodiil, Cyrodiil, Cyrodiil, Cyrodiil]</v>
      </c>
    </row>
    <row r="369" spans="1:60" x14ac:dyDescent="0.25">
      <c r="A369" s="12">
        <v>422</v>
      </c>
      <c r="B369" t="s">
        <v>1310</v>
      </c>
      <c r="C369" t="s">
        <v>1311</v>
      </c>
      <c r="D369" s="3">
        <f t="shared" si="34"/>
        <v>422</v>
      </c>
      <c r="E369" s="40"/>
      <c r="G369" s="8" t="s">
        <v>1473</v>
      </c>
      <c r="I369" t="s">
        <v>91</v>
      </c>
      <c r="J369" t="s">
        <v>91</v>
      </c>
      <c r="K369">
        <v>-1</v>
      </c>
      <c r="L369">
        <v>-1</v>
      </c>
      <c r="M369">
        <v>-1</v>
      </c>
      <c r="O369" s="62" t="s">
        <v>125</v>
      </c>
      <c r="Q369" s="3">
        <f>IF(AND(P369&lt;&gt;"",ISNUMBER(P369),NOT(ISNA(P369))),P369,IF(R369&lt;&gt;"",VLOOKUP(R369,'ESO zone constants'!$D$5:$H$10003,5,FALSE),""))</f>
        <v>181</v>
      </c>
      <c r="R369" t="str">
        <f>IF(AND(O369&lt;&gt;"",NOT(ISERROR(O369))),O369,
IF(AND(P369&lt;&gt;"",ISNUMBER(P369),P369&gt;0,NOT(ISNA(P369))),VLOOKUP(P369,'ESO zone constants'!$A$5:$D$10001,4,FALSE),
IF(AND(K369&lt;&gt;"",K369&gt;0,NOT(ISERROR(K369))),VLOOKUP(K369,'ESO dumped WayshrineInfo'!$K$3:$N$9996,4,FALSE),"")))</f>
        <v>Cyrodiil</v>
      </c>
      <c r="T369" s="19" t="str">
        <f>IF(AND(S369&lt;&gt;"",NOT(ISERROR(S369))),S369,IF(Q369&lt;&gt;"",IF(NOT(ISERROR(VLOOKUP(Q369,'ESO Dungeon constants'!$D$3:$H$9999,5,FALSE))),VLOOKUP(Q369,'ESO Dungeon constants'!$D$3:$I$9999,6,FALSE),VLOOKUP(Q369,'ESO zone constants'!$H$3:$K$9989,4,FALSE)),""))</f>
        <v>DLC_BASE_GAME</v>
      </c>
      <c r="U369" s="3" t="str">
        <f>IF(T369&lt;&gt;"",VLOOKUP(T369,'LibSets constants'!$B$4:$C$1012,2,FALSE),"")</f>
        <v>Included in base game</v>
      </c>
      <c r="V369" s="33" t="s">
        <v>1537</v>
      </c>
      <c r="W369" s="3" t="str">
        <f>IF(V369&lt;&gt;"",IF(V369&lt;&gt;"LIBSETS_DROP_MECHANIC_MONSTER_NAME",VLOOKUP(V369,'LibSets constants'!$I$4:$L$1012,3,FALSE),""),"")</f>
        <v>Rewards for the worthy (Cyrodiil/Battleground mail)</v>
      </c>
      <c r="X369" s="3" t="str">
        <f>IF(V369&lt;&gt;"",IF(V369&lt;&gt;"LIBSETS_DROP_MECHANIC_MONSTER_NAME",VLOOKUP(V369,'LibSets constants'!$I$4:$L$1012,4,FALSE),""),"")</f>
        <v>Gerechter Lohn (Cyrodiil/Schlachtfeld Mail)</v>
      </c>
      <c r="Y369" s="62">
        <v>181</v>
      </c>
      <c r="Z369" s="3">
        <f>IF(AND(G369&lt;&gt;"LIBSETS_SETTYPE_BATTLEGROUND",G369&lt;&gt;"LIBSETS_SETTYPE_SPECIAL"),
IF(AND(Y369&lt;&gt;"",ISNUMBER(Y369),NOT(ISNA(Y369))),Y369,
   IF(AND(L369&lt;&gt;"",ISNUMBER(L369),L369&gt;0,NOT(ISNA(L369))),VLOOKUP(L369,'ESO dumped WayshrineInfo'!$K$3:$L$9996,2,FALSE),"")
),"")</f>
        <v>181</v>
      </c>
      <c r="AA369" t="str">
        <f>IF(AND(Z369&lt;&gt;"",ISNUMBER(Z369),NOT(ISNA(Z369))),VLOOKUP(Z369,'ESO zone constants'!$A$5:$D$10001,4,FALSE),"")</f>
        <v>Cyrodiil</v>
      </c>
      <c r="AB369" s="33" t="s">
        <v>3807</v>
      </c>
      <c r="AC369" s="3" t="str">
        <f>IF(AB369&lt;&gt;"",IF(AB369&lt;&gt;"LIBSETS_DROP_MECHANIC_MONSTER_NAME",VLOOKUP(AB369,'LibSets constants'!$I$4:$L$1012,3,FALSE),""),"")</f>
        <v>Cyrodiil board missions</v>
      </c>
      <c r="AD369" s="3" t="str">
        <f>IF(AB369&lt;&gt;"",IF(AB369&lt;&gt;"LIBSETS_DROP_MECHANIC_MONSTER_NAME",VLOOKUP(AB369,'LibSets constants'!$I$4:$L$1012,4,FALSE),""),"")</f>
        <v>Cyrodiil Auftragstafeln</v>
      </c>
      <c r="AE369" s="62">
        <v>181</v>
      </c>
      <c r="AF369" s="3">
        <f>IF(AND(G369&lt;&gt;"LIBSETS_SETTYPE_BATTLEGROUND",G369&lt;&gt;"LIBSETS_SETTYPE_SPECIAL"),
IF(AND(AE369&lt;&gt;"",ISNUMBER(AE369),NOT(ISNA(AE369))),AE369,
   IF(AND(M369&lt;&gt;"",ISNUMBER(M369),M369&gt;0,NOT(ISNA(M369))),VLOOKUP(M369,'ESO dumped WayshrineInfo'!$K$3:$L$9996,2,FALSE),"")
),"")</f>
        <v>181</v>
      </c>
      <c r="AG369" t="str">
        <f>IF(AND(AF369&lt;&gt;"",ISNUMBER(AF369),NOT(ISNA(AF369))),VLOOKUP(AF369,'ESO zone constants'!$A$5:$D$10001,4,FALSE),"")</f>
        <v>Cyrodiil</v>
      </c>
      <c r="AH369" s="33" t="s">
        <v>2784</v>
      </c>
      <c r="AI369" s="3" t="str">
        <f>IF(AH369&lt;&gt;"",IF(AH369&lt;&gt;"LIBSETS_DROP_MECHANIC_MONSTER_NAME",VLOOKUP(AH369,'LibSets constants'!$I$4:$L$1012,3,FALSE),""),"")</f>
        <v>Alliance points elite gear lockbox merchant, Cyrodiil</v>
      </c>
      <c r="AJ369" s="3" t="str">
        <f>IF(AH369&lt;&gt;"",IF(AH369&lt;&gt;"LIBSETS_DROP_MECHANIC_MONSTER_NAME",VLOOKUP(AH369,'LibSets constants'!$I$4:$L$1012,4,FALSE),""),"")</f>
        <v>Allianzpunkte Elite Gear Box Händler, Cyrodiil</v>
      </c>
      <c r="AK369" s="3">
        <f>IF(AND(G369&lt;&gt;"LIBSETS_SETTYPE_BATTLEGROUND",G369&lt;&gt;"LIBSETS_SETTYPE_SPECIAL"),IF(AL369&lt;&gt;"",VLOOKUP(AL369,'ESO zone constants'!$D$5:$H$4955,5,FALSE),""),"")</f>
        <v>181</v>
      </c>
      <c r="AL369" t="s">
        <v>125</v>
      </c>
      <c r="AM369" s="33" t="s">
        <v>3810</v>
      </c>
      <c r="AN369" s="3" t="str">
        <f>IF(AM369&lt;&gt;"",IF(AM369&lt;&gt;"LIBSETS_DROP_MECHANIC_MONSTER_NAME",VLOOKUP(AM369,'LibSets constants'!$I$4:$L$1012,3,FALSE),""),"")</f>
        <v>Cyrodiil: City Cheydinhal / Weynon Priory, Chorrol</v>
      </c>
      <c r="AO369" s="3" t="str">
        <f>IF(AM369&lt;&gt;"",IF(AM369&lt;&gt;"LIBSETS_DROP_MECHANIC_MONSTER_NAME",VLOOKUP(AM369,'LibSets constants'!$I$4:$L$1012,4,FALSE),""),"")</f>
        <v>Cyrodiil: Stadt Cheydinhal / Weynon Priorei, bei Chorrol</v>
      </c>
      <c r="AP369" s="3">
        <f>IF(AND(G369&lt;&gt;"LIBSETS_SETTYPE_BATTLEGROUND",G369&lt;&gt;"LIBSETS_SETTYPE_SPECIAL"),IF(AQ369&lt;&gt;"",VLOOKUP(AQ369,'ESO zone constants'!$D$5:$H$4955,5,FALSE),""),"")</f>
        <v>181</v>
      </c>
      <c r="AQ369" t="s">
        <v>125</v>
      </c>
      <c r="AR369" s="33" t="s">
        <v>1556</v>
      </c>
      <c r="AS369" s="3" t="str">
        <f>IF(AR369&lt;&gt;"",IF(AR369&lt;&gt;"LIBSETS_DROP_MECHANIC_MONSTER_NAME",VLOOKUP(AR369,'LibSets constants'!$I$4:$L$1012,3,FALSE),""),"")</f>
        <v>Delve bosses have a chance to drop a waist or feet.</v>
      </c>
      <c r="AT369" s="3" t="str">
        <f>IF(AR369&lt;&gt;"",IF(AR369&lt;&gt;"LIBSETS_DROP_MECHANIC_MONSTER_NAME",VLOOKUP(AR369,'LibSets constants'!$I$4:$L$1012,4,FALSE),""),"")</f>
        <v>Bosse in Gewölben haben die Chance, eine Taille oder Füße fallen zu lassen.</v>
      </c>
      <c r="AU369" s="3">
        <f>IF(AND(G369&lt;&gt;"LIBSETS_SETTYPE_BATTLEGROUND",G369&lt;&gt;"LIBSETS_SETTYPE_SPECIAL"),IF(AV369&lt;&gt;"",VLOOKUP(AV369,'ESO zone constants'!$D$5:$H$4955,5,FALSE),""),"")</f>
        <v>181</v>
      </c>
      <c r="AV369" t="s">
        <v>125</v>
      </c>
      <c r="AW369" s="33" t="s">
        <v>3282</v>
      </c>
      <c r="AX369" s="3" t="str">
        <f>IF(AW369&lt;&gt;"",IF(AW369&lt;&gt;"LIBSETS_DROP_MECHANIC_MONSTER_NAME",VLOOKUP(AW369,'LibSets constants'!$I$4:$L$1012,3,FALSE),""),"")</f>
        <v>Rewards of dolmen, harrowstorms or magical anomalies</v>
      </c>
      <c r="AY369" s="3" t="str">
        <f>IF(AW369&lt;&gt;"",IF(AW369&lt;&gt;"LIBSETS_DROP_MECHANIC_MONSTER_NAME",VLOOKUP(AW369,'LibSets constants'!$I$4:$L$1012,4,FALSE),""),"")</f>
        <v>Belohnung von Ankern, Gramstürmen oder Magischen Anomalien</v>
      </c>
      <c r="AZ369" s="79" t="s">
        <v>2658</v>
      </c>
      <c r="BA369" s="79"/>
      <c r="BB369" s="79"/>
      <c r="BC369" s="79"/>
      <c r="BD369" s="21" t="str">
        <f t="shared" si="36"/>
        <v>[422] = {wayshrines={-1,-1,-1,}, dlcId=DLC_BASE_GAME</v>
      </c>
      <c r="BE369" s="21" t="str">
        <f t="shared" si="37"/>
        <v>, zoneIds={181,181,181,181,181,181}, veteran=false</v>
      </c>
      <c r="BF369" s="21" t="str">
        <f t="shared" si="35"/>
        <v>, setType=LIBSETS_SETTYPE_CYRODIIL</v>
      </c>
      <c r="BG369" s="21" t="str">
        <f t="shared" si="38"/>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9" s="21" t="str">
        <f t="shared" si="39"/>
        <v>}, --Battalion Defender / Bataillonsverteidiger   [Cyrodiil, Cyrodiil, Cyrodiil, Cyrodiil, Cyrodiil, Cyrodiil]</v>
      </c>
    </row>
    <row r="370" spans="1:60" x14ac:dyDescent="0.25">
      <c r="A370" s="12">
        <v>423</v>
      </c>
      <c r="B370" t="s">
        <v>1312</v>
      </c>
      <c r="C370" t="s">
        <v>1313</v>
      </c>
      <c r="D370" s="3">
        <f t="shared" si="34"/>
        <v>423</v>
      </c>
      <c r="G370" s="8" t="s">
        <v>1470</v>
      </c>
      <c r="I370" t="s">
        <v>92</v>
      </c>
      <c r="J370" t="s">
        <v>91</v>
      </c>
      <c r="K370">
        <v>378</v>
      </c>
      <c r="L370">
        <v>378</v>
      </c>
      <c r="M370">
        <v>378</v>
      </c>
      <c r="O370" s="62" t="s">
        <v>721</v>
      </c>
      <c r="Q370" s="3">
        <f>IF(AND(P370&lt;&gt;"",ISNUMBER(P370),NOT(ISNA(P370))),P370,IF(R370&lt;&gt;"",VLOOKUP(R370,'ESO zone constants'!$D$5:$H$10003,5,FALSE),""))</f>
        <v>1082</v>
      </c>
      <c r="R370" t="str">
        <f>IF(AND(O370&lt;&gt;"",NOT(ISERROR(O370))),O370,
IF(AND(P370&lt;&gt;"",ISNUMBER(P370),P370&gt;0,NOT(ISNA(P370))),VLOOKUP(P370,'ESO zone constants'!$A$5:$D$10001,4,FALSE),
IF(AND(K370&lt;&gt;"",K370&gt;0,NOT(ISERROR(K370))),VLOOKUP(K370,'ESO dumped WayshrineInfo'!$K$3:$N$9996,4,FALSE),"")))</f>
        <v>Blackrose Prison</v>
      </c>
      <c r="T370" s="19" t="str">
        <f>IF(AND(S370&lt;&gt;"",NOT(ISERROR(S370))),S370,IF(Q370&lt;&gt;"",IF(NOT(ISERROR(VLOOKUP(Q370,'ESO Dungeon constants'!$D$3:$H$9999,5,FALSE))),VLOOKUP(Q370,'ESO Dungeon constants'!$D$3:$I$9999,6,FALSE),VLOOKUP(Q370,'ESO zone constants'!$H$3:$K$9989,4,FALSE)),""))</f>
        <v>DLC_BASE_GAME</v>
      </c>
      <c r="U370" s="3" t="str">
        <f>IF(T370&lt;&gt;"",VLOOKUP(T370,'LibSets constants'!$B$4:$C$1012,2,FALSE),"")</f>
        <v>Included in base game</v>
      </c>
      <c r="V370" s="33" t="s">
        <v>1552</v>
      </c>
      <c r="Y370" s="62"/>
      <c r="Z370" s="3">
        <f>IF(AND(G370&lt;&gt;"LIBSETS_SETTYPE_BATTLEGROUND",G370&lt;&gt;"LIBSETS_SETTYPE_SPECIAL"),
IF(AND(Y370&lt;&gt;"",ISNUMBER(Y370),NOT(ISNA(Y370))),Y370,
   IF(AND(L370&lt;&gt;"",ISNUMBER(L370),L370&gt;0,NOT(ISNA(L370))),VLOOKUP(L370,'ESO dumped WayshrineInfo'!$K$3:$L$9996,2,FALSE),"")
),"")</f>
        <v>726</v>
      </c>
      <c r="AA370" t="str">
        <f>IF(AND(Z370&lt;&gt;"",ISNUMBER(Z370),NOT(ISNA(Z370))),VLOOKUP(Z370,'ESO zone constants'!$A$5:$D$10001,4,FALSE),"")</f>
        <v>Murkmire</v>
      </c>
      <c r="AB370" s="33" t="s">
        <v>1552</v>
      </c>
      <c r="AC370" s="41" t="str">
        <f>IF(AB370&lt;&gt;"",IF(AB370&lt;&gt;"LIBSETS_DROP_MECHANIC_MONSTER_NAME",VLOOKUP(AB370,'LibSets constants'!$I$4:$L$1012,3,FALSE),""),"")</f>
        <v>Arena stage chest</v>
      </c>
      <c r="AD370" s="41" t="str">
        <f>IF(AB370&lt;&gt;"",IF(AB370&lt;&gt;"LIBSETS_DROP_MECHANIC_MONSTER_NAME",VLOOKUP(AB370,'LibSets constants'!$I$4:$L$1012,4,FALSE),""),"")</f>
        <v>Arena-Phasen Schatztruhe</v>
      </c>
      <c r="AE370" s="41"/>
      <c r="AF370" s="3">
        <f>IF(AND(G370&lt;&gt;"LIBSETS_SETTYPE_BATTLEGROUND",G370&lt;&gt;"LIBSETS_SETTYPE_SPECIAL"),
IF(AND(AE370&lt;&gt;"",ISNUMBER(AE370),NOT(ISNA(AE370))),AE370,
   IF(AND(M370&lt;&gt;"",ISNUMBER(M370),M370&gt;0,NOT(ISNA(M370))),VLOOKUP(M370,'ESO dumped WayshrineInfo'!$K$3:$L$9996,2,FALSE),"")
),"")</f>
        <v>726</v>
      </c>
      <c r="AG370" t="str">
        <f>IF(AND(AF370&lt;&gt;"",ISNUMBER(AF370),NOT(ISNA(AF370))),VLOOKUP(AF370,'ESO zone constants'!$A$5:$D$10001,4,FALSE),"")</f>
        <v>Murkmire</v>
      </c>
      <c r="AH370" s="42"/>
      <c r="AI370" s="41"/>
      <c r="AJ370" s="41"/>
      <c r="AK370" s="3" t="str">
        <f>IF(AND(G370&lt;&gt;"LIBSETS_SETTYPE_BATTLEGROUND",G370&lt;&gt;"LIBSETS_SETTYPE_SPECIAL"),IF(AL370&lt;&gt;"",VLOOKUP(AL370,'ESO zone constants'!$D$5:$H$4955,5,FALSE),""),"")</f>
        <v/>
      </c>
      <c r="AN370" s="41"/>
      <c r="AO370" s="41"/>
      <c r="AP370" s="3" t="str">
        <f>IF(AND(G370&lt;&gt;"LIBSETS_SETTYPE_BATTLEGROUND",G370&lt;&gt;"LIBSETS_SETTYPE_SPECIAL"),IF(AQ370&lt;&gt;"",VLOOKUP(AQ370,'ESO zone constants'!$D$5:$H$4955,5,FALSE),""),"")</f>
        <v/>
      </c>
      <c r="AS370" s="41"/>
      <c r="AT370" s="41"/>
      <c r="AU370" s="3" t="str">
        <f>IF(AND(G370&lt;&gt;"LIBSETS_SETTYPE_BATTLEGROUND",G370&lt;&gt;"LIBSETS_SETTYPE_SPECIAL"),IF(AV370&lt;&gt;"",VLOOKUP(AV370,'ESO zone constants'!$D$5:$H$4955,5,FALSE),""),"")</f>
        <v/>
      </c>
      <c r="AX370" s="41"/>
      <c r="AY370" s="41"/>
      <c r="AZ370" s="79" t="s">
        <v>2658</v>
      </c>
      <c r="BA370" s="79"/>
      <c r="BB370" s="79"/>
      <c r="BC370" s="79"/>
      <c r="BD370" s="21" t="str">
        <f t="shared" si="36"/>
        <v>[423] = {wayshrines={378,378,378,}, dlcId=DLC_BASE_GAME</v>
      </c>
      <c r="BE370" s="21" t="str">
        <f t="shared" si="37"/>
        <v>, zoneIds={1082,726,726}, veteran=true</v>
      </c>
      <c r="BF370" s="21" t="str">
        <f t="shared" si="35"/>
        <v>, setType=LIBSETS_SETTYPE_ARENA</v>
      </c>
      <c r="BG370" s="21" t="str">
        <f t="shared" si="38"/>
        <v>, dropMechanic={LIBSETS_DROP_MECHANIC_ARENA_STAGE_CHEST,LIBSETS_DROP_MECHANIC_ARENA_STAGE_CHEST}, dropMechanicDropLocationNames={['en']={'','Arena stage chest','','','','',},['de']={'','Arena-Phasen Schatztruhe','','','','',},}</v>
      </c>
      <c r="BH370" s="21" t="str">
        <f t="shared" si="39"/>
        <v>}, --Perfect Gallant Charge / Perfekter galanter Ansturm   [Blackrose Prison, Murkmire, Murkmire]</v>
      </c>
    </row>
    <row r="371" spans="1:60" x14ac:dyDescent="0.25">
      <c r="A371" s="12">
        <v>424</v>
      </c>
      <c r="B371" t="s">
        <v>1314</v>
      </c>
      <c r="C371" t="s">
        <v>1315</v>
      </c>
      <c r="D371" s="3">
        <f t="shared" si="34"/>
        <v>424</v>
      </c>
      <c r="G371" s="8" t="s">
        <v>1470</v>
      </c>
      <c r="I371" t="s">
        <v>92</v>
      </c>
      <c r="J371" t="s">
        <v>91</v>
      </c>
      <c r="K371">
        <v>378</v>
      </c>
      <c r="L371">
        <v>378</v>
      </c>
      <c r="M371">
        <v>378</v>
      </c>
      <c r="O371" s="62" t="s">
        <v>721</v>
      </c>
      <c r="Q371" s="3">
        <f>IF(AND(P371&lt;&gt;"",ISNUMBER(P371),NOT(ISNA(P371))),P371,IF(R371&lt;&gt;"",VLOOKUP(R371,'ESO zone constants'!$D$5:$H$10003,5,FALSE),""))</f>
        <v>1082</v>
      </c>
      <c r="R371" t="str">
        <f>IF(AND(O371&lt;&gt;"",NOT(ISERROR(O371))),O371,
IF(AND(P371&lt;&gt;"",ISNUMBER(P371),P371&gt;0,NOT(ISNA(P371))),VLOOKUP(P371,'ESO zone constants'!$A$5:$D$10001,4,FALSE),
IF(AND(K371&lt;&gt;"",K371&gt;0,NOT(ISERROR(K371))),VLOOKUP(K371,'ESO dumped WayshrineInfo'!$K$3:$N$9996,4,FALSE),"")))</f>
        <v>Blackrose Prison</v>
      </c>
      <c r="T371" s="19" t="str">
        <f>IF(AND(S371&lt;&gt;"",NOT(ISERROR(S371))),S371,IF(Q371&lt;&gt;"",IF(NOT(ISERROR(VLOOKUP(Q371,'ESO Dungeon constants'!$D$3:$H$9999,5,FALSE))),VLOOKUP(Q371,'ESO Dungeon constants'!$D$3:$I$9999,6,FALSE),VLOOKUP(Q371,'ESO zone constants'!$H$3:$K$9989,4,FALSE)),""))</f>
        <v>DLC_BASE_GAME</v>
      </c>
      <c r="U371" s="3" t="str">
        <f>IF(T371&lt;&gt;"",VLOOKUP(T371,'LibSets constants'!$B$4:$C$1012,2,FALSE),"")</f>
        <v>Included in base game</v>
      </c>
      <c r="V371" s="33" t="s">
        <v>1552</v>
      </c>
      <c r="Y371" s="62"/>
      <c r="Z371" s="3">
        <f>IF(AND(G371&lt;&gt;"LIBSETS_SETTYPE_BATTLEGROUND",G371&lt;&gt;"LIBSETS_SETTYPE_SPECIAL"),
IF(AND(Y371&lt;&gt;"",ISNUMBER(Y371),NOT(ISNA(Y371))),Y371,
   IF(AND(L371&lt;&gt;"",ISNUMBER(L371),L371&gt;0,NOT(ISNA(L371))),VLOOKUP(L371,'ESO dumped WayshrineInfo'!$K$3:$L$9996,2,FALSE),"")
),"")</f>
        <v>726</v>
      </c>
      <c r="AA371" t="str">
        <f>IF(AND(Z371&lt;&gt;"",ISNUMBER(Z371),NOT(ISNA(Z371))),VLOOKUP(Z371,'ESO zone constants'!$A$5:$D$10001,4,FALSE),"")</f>
        <v>Murkmire</v>
      </c>
      <c r="AB371" s="33" t="s">
        <v>1552</v>
      </c>
      <c r="AC371" s="41" t="str">
        <f>IF(AB371&lt;&gt;"",IF(AB371&lt;&gt;"LIBSETS_DROP_MECHANIC_MONSTER_NAME",VLOOKUP(AB371,'LibSets constants'!$I$4:$L$1012,3,FALSE),""),"")</f>
        <v>Arena stage chest</v>
      </c>
      <c r="AD371" s="41" t="str">
        <f>IF(AB371&lt;&gt;"",IF(AB371&lt;&gt;"LIBSETS_DROP_MECHANIC_MONSTER_NAME",VLOOKUP(AB371,'LibSets constants'!$I$4:$L$1012,4,FALSE),""),"")</f>
        <v>Arena-Phasen Schatztruhe</v>
      </c>
      <c r="AE371" s="41"/>
      <c r="AF371" s="3">
        <f>IF(AND(G371&lt;&gt;"LIBSETS_SETTYPE_BATTLEGROUND",G371&lt;&gt;"LIBSETS_SETTYPE_SPECIAL"),
IF(AND(AE371&lt;&gt;"",ISNUMBER(AE371),NOT(ISNA(AE371))),AE371,
   IF(AND(M371&lt;&gt;"",ISNUMBER(M371),M371&gt;0,NOT(ISNA(M371))),VLOOKUP(M371,'ESO dumped WayshrineInfo'!$K$3:$L$9996,2,FALSE),"")
),"")</f>
        <v>726</v>
      </c>
      <c r="AG371" t="str">
        <f>IF(AND(AF371&lt;&gt;"",ISNUMBER(AF371),NOT(ISNA(AF371))),VLOOKUP(AF371,'ESO zone constants'!$A$5:$D$10001,4,FALSE),"")</f>
        <v>Murkmire</v>
      </c>
      <c r="AH371" s="42"/>
      <c r="AI371" s="41"/>
      <c r="AJ371" s="41"/>
      <c r="AK371" s="3" t="str">
        <f>IF(AND(G371&lt;&gt;"LIBSETS_SETTYPE_BATTLEGROUND",G371&lt;&gt;"LIBSETS_SETTYPE_SPECIAL"),IF(AL371&lt;&gt;"",VLOOKUP(AL371,'ESO zone constants'!$D$5:$H$4955,5,FALSE),""),"")</f>
        <v/>
      </c>
      <c r="AN371" s="41"/>
      <c r="AO371" s="41"/>
      <c r="AP371" s="3" t="str">
        <f>IF(AND(G371&lt;&gt;"LIBSETS_SETTYPE_BATTLEGROUND",G371&lt;&gt;"LIBSETS_SETTYPE_SPECIAL"),IF(AQ371&lt;&gt;"",VLOOKUP(AQ371,'ESO zone constants'!$D$5:$H$4955,5,FALSE),""),"")</f>
        <v/>
      </c>
      <c r="AS371" s="41"/>
      <c r="AT371" s="41"/>
      <c r="AU371" s="3" t="str">
        <f>IF(AND(G371&lt;&gt;"LIBSETS_SETTYPE_BATTLEGROUND",G371&lt;&gt;"LIBSETS_SETTYPE_SPECIAL"),IF(AV371&lt;&gt;"",VLOOKUP(AV371,'ESO zone constants'!$D$5:$H$4955,5,FALSE),""),"")</f>
        <v/>
      </c>
      <c r="AX371" s="41"/>
      <c r="AY371" s="41"/>
      <c r="AZ371" s="79" t="s">
        <v>2658</v>
      </c>
      <c r="BA371" s="79"/>
      <c r="BB371" s="79"/>
      <c r="BC371" s="79"/>
      <c r="BD371" s="21" t="str">
        <f t="shared" si="36"/>
        <v>[424] = {wayshrines={378,378,378,}, dlcId=DLC_BASE_GAME</v>
      </c>
      <c r="BE371" s="21" t="str">
        <f t="shared" si="37"/>
        <v>, zoneIds={1082,726,726}, veteran=true</v>
      </c>
      <c r="BF371" s="21" t="str">
        <f t="shared" si="35"/>
        <v>, setType=LIBSETS_SETTYPE_ARENA</v>
      </c>
      <c r="BG371" s="21" t="str">
        <f t="shared" si="38"/>
        <v>, dropMechanic={LIBSETS_DROP_MECHANIC_ARENA_STAGE_CHEST,LIBSETS_DROP_MECHANIC_ARENA_STAGE_CHEST}, dropMechanicDropLocationNames={['en']={'','Arena stage chest','','','','',},['de']={'','Arena-Phasen Schatztruhe','','','','',},}</v>
      </c>
      <c r="BH371" s="21" t="str">
        <f t="shared" si="39"/>
        <v>}, --Perfect Radial Uppercut / Perfekter Rundum-Aufwärtsschnitt   [Blackrose Prison, Murkmire, Murkmire]</v>
      </c>
    </row>
    <row r="372" spans="1:60" x14ac:dyDescent="0.25">
      <c r="A372" s="12">
        <v>425</v>
      </c>
      <c r="B372" t="s">
        <v>1316</v>
      </c>
      <c r="C372" t="s">
        <v>1317</v>
      </c>
      <c r="D372" s="3">
        <f t="shared" si="34"/>
        <v>425</v>
      </c>
      <c r="G372" s="8" t="s">
        <v>1470</v>
      </c>
      <c r="I372" t="s">
        <v>92</v>
      </c>
      <c r="J372" t="s">
        <v>91</v>
      </c>
      <c r="K372">
        <v>378</v>
      </c>
      <c r="L372">
        <v>378</v>
      </c>
      <c r="M372">
        <v>378</v>
      </c>
      <c r="O372" s="62" t="s">
        <v>721</v>
      </c>
      <c r="Q372" s="3">
        <f>IF(AND(P372&lt;&gt;"",ISNUMBER(P372),NOT(ISNA(P372))),P372,IF(R372&lt;&gt;"",VLOOKUP(R372,'ESO zone constants'!$D$5:$H$10003,5,FALSE),""))</f>
        <v>1082</v>
      </c>
      <c r="R372" t="str">
        <f>IF(AND(O372&lt;&gt;"",NOT(ISERROR(O372))),O372,
IF(AND(P372&lt;&gt;"",ISNUMBER(P372),P372&gt;0,NOT(ISNA(P372))),VLOOKUP(P372,'ESO zone constants'!$A$5:$D$10001,4,FALSE),
IF(AND(K372&lt;&gt;"",K372&gt;0,NOT(ISERROR(K372))),VLOOKUP(K372,'ESO dumped WayshrineInfo'!$K$3:$N$9996,4,FALSE),"")))</f>
        <v>Blackrose Prison</v>
      </c>
      <c r="T372" s="19" t="str">
        <f>IF(AND(S372&lt;&gt;"",NOT(ISERROR(S372))),S372,IF(Q372&lt;&gt;"",IF(NOT(ISERROR(VLOOKUP(Q372,'ESO Dungeon constants'!$D$3:$H$9999,5,FALSE))),VLOOKUP(Q372,'ESO Dungeon constants'!$D$3:$I$9999,6,FALSE),VLOOKUP(Q372,'ESO zone constants'!$H$3:$K$9989,4,FALSE)),""))</f>
        <v>DLC_BASE_GAME</v>
      </c>
      <c r="U372" s="3" t="str">
        <f>IF(T372&lt;&gt;"",VLOOKUP(T372,'LibSets constants'!$B$4:$C$1012,2,FALSE),"")</f>
        <v>Included in base game</v>
      </c>
      <c r="V372" s="33" t="s">
        <v>1552</v>
      </c>
      <c r="Y372" s="62"/>
      <c r="Z372" s="3">
        <f>IF(AND(G372&lt;&gt;"LIBSETS_SETTYPE_BATTLEGROUND",G372&lt;&gt;"LIBSETS_SETTYPE_SPECIAL"),
IF(AND(Y372&lt;&gt;"",ISNUMBER(Y372),NOT(ISNA(Y372))),Y372,
   IF(AND(L372&lt;&gt;"",ISNUMBER(L372),L372&gt;0,NOT(ISNA(L372))),VLOOKUP(L372,'ESO dumped WayshrineInfo'!$K$3:$L$9996,2,FALSE),"")
),"")</f>
        <v>726</v>
      </c>
      <c r="AA372" t="str">
        <f>IF(AND(Z372&lt;&gt;"",ISNUMBER(Z372),NOT(ISNA(Z372))),VLOOKUP(Z372,'ESO zone constants'!$A$5:$D$10001,4,FALSE),"")</f>
        <v>Murkmire</v>
      </c>
      <c r="AB372" s="33" t="s">
        <v>1552</v>
      </c>
      <c r="AC372" s="41" t="str">
        <f>IF(AB372&lt;&gt;"",IF(AB372&lt;&gt;"LIBSETS_DROP_MECHANIC_MONSTER_NAME",VLOOKUP(AB372,'LibSets constants'!$I$4:$L$1012,3,FALSE),""),"")</f>
        <v>Arena stage chest</v>
      </c>
      <c r="AD372" s="41" t="str">
        <f>IF(AB372&lt;&gt;"",IF(AB372&lt;&gt;"LIBSETS_DROP_MECHANIC_MONSTER_NAME",VLOOKUP(AB372,'LibSets constants'!$I$4:$L$1012,4,FALSE),""),"")</f>
        <v>Arena-Phasen Schatztruhe</v>
      </c>
      <c r="AE372" s="41"/>
      <c r="AF372" s="3">
        <f>IF(AND(G372&lt;&gt;"LIBSETS_SETTYPE_BATTLEGROUND",G372&lt;&gt;"LIBSETS_SETTYPE_SPECIAL"),
IF(AND(AE372&lt;&gt;"",ISNUMBER(AE372),NOT(ISNA(AE372))),AE372,
   IF(AND(M372&lt;&gt;"",ISNUMBER(M372),M372&gt;0,NOT(ISNA(M372))),VLOOKUP(M372,'ESO dumped WayshrineInfo'!$K$3:$L$9996,2,FALSE),"")
),"")</f>
        <v>726</v>
      </c>
      <c r="AG372" t="str">
        <f>IF(AND(AF372&lt;&gt;"",ISNUMBER(AF372),NOT(ISNA(AF372))),VLOOKUP(AF372,'ESO zone constants'!$A$5:$D$10001,4,FALSE),"")</f>
        <v>Murkmire</v>
      </c>
      <c r="AH372" s="42"/>
      <c r="AI372" s="41"/>
      <c r="AJ372" s="41"/>
      <c r="AK372" s="3" t="str">
        <f>IF(AND(G372&lt;&gt;"LIBSETS_SETTYPE_BATTLEGROUND",G372&lt;&gt;"LIBSETS_SETTYPE_SPECIAL"),IF(AL372&lt;&gt;"",VLOOKUP(AL372,'ESO zone constants'!$D$5:$H$4955,5,FALSE),""),"")</f>
        <v/>
      </c>
      <c r="AN372" s="41"/>
      <c r="AO372" s="41"/>
      <c r="AP372" s="3" t="str">
        <f>IF(AND(G372&lt;&gt;"LIBSETS_SETTYPE_BATTLEGROUND",G372&lt;&gt;"LIBSETS_SETTYPE_SPECIAL"),IF(AQ372&lt;&gt;"",VLOOKUP(AQ372,'ESO zone constants'!$D$5:$H$4955,5,FALSE),""),"")</f>
        <v/>
      </c>
      <c r="AS372" s="41"/>
      <c r="AT372" s="41"/>
      <c r="AU372" s="3" t="str">
        <f>IF(AND(G372&lt;&gt;"LIBSETS_SETTYPE_BATTLEGROUND",G372&lt;&gt;"LIBSETS_SETTYPE_SPECIAL"),IF(AV372&lt;&gt;"",VLOOKUP(AV372,'ESO zone constants'!$D$5:$H$4955,5,FALSE),""),"")</f>
        <v/>
      </c>
      <c r="AX372" s="41"/>
      <c r="AY372" s="41"/>
      <c r="AZ372" s="79" t="s">
        <v>2658</v>
      </c>
      <c r="BA372" s="79"/>
      <c r="BB372" s="79"/>
      <c r="BC372" s="79"/>
      <c r="BD372" s="21" t="str">
        <f t="shared" si="36"/>
        <v>[425] = {wayshrines={378,378,378,}, dlcId=DLC_BASE_GAME</v>
      </c>
      <c r="BE372" s="21" t="str">
        <f t="shared" si="37"/>
        <v>, zoneIds={1082,726,726}, veteran=true</v>
      </c>
      <c r="BF372" s="21" t="str">
        <f t="shared" si="35"/>
        <v>, setType=LIBSETS_SETTYPE_ARENA</v>
      </c>
      <c r="BG372" s="21" t="str">
        <f t="shared" si="38"/>
        <v>, dropMechanic={LIBSETS_DROP_MECHANIC_ARENA_STAGE_CHEST,LIBSETS_DROP_MECHANIC_ARENA_STAGE_CHEST}, dropMechanicDropLocationNames={['en']={'','Arena stage chest','','','','',},['de']={'','Arena-Phasen Schatztruhe','','','','',},}</v>
      </c>
      <c r="BH372" s="21" t="str">
        <f t="shared" si="39"/>
        <v>}, --Perfect Spectral Cloak / Perfekter spektraler Mantel   [Blackrose Prison, Murkmire, Murkmire]</v>
      </c>
    </row>
    <row r="373" spans="1:60" x14ac:dyDescent="0.25">
      <c r="A373" s="12">
        <v>426</v>
      </c>
      <c r="B373" t="s">
        <v>1318</v>
      </c>
      <c r="C373" t="s">
        <v>1319</v>
      </c>
      <c r="D373" s="3">
        <f t="shared" si="34"/>
        <v>426</v>
      </c>
      <c r="G373" s="8" t="s">
        <v>1470</v>
      </c>
      <c r="I373" t="s">
        <v>92</v>
      </c>
      <c r="J373" t="s">
        <v>91</v>
      </c>
      <c r="K373">
        <v>378</v>
      </c>
      <c r="L373">
        <v>378</v>
      </c>
      <c r="M373">
        <v>378</v>
      </c>
      <c r="O373" s="62" t="s">
        <v>721</v>
      </c>
      <c r="Q373" s="3">
        <f>IF(AND(P373&lt;&gt;"",ISNUMBER(P373),NOT(ISNA(P373))),P373,IF(R373&lt;&gt;"",VLOOKUP(R373,'ESO zone constants'!$D$5:$H$10003,5,FALSE),""))</f>
        <v>1082</v>
      </c>
      <c r="R373" t="str">
        <f>IF(AND(O373&lt;&gt;"",NOT(ISERROR(O373))),O373,
IF(AND(P373&lt;&gt;"",ISNUMBER(P373),P373&gt;0,NOT(ISNA(P373))),VLOOKUP(P373,'ESO zone constants'!$A$5:$D$10001,4,FALSE),
IF(AND(K373&lt;&gt;"",K373&gt;0,NOT(ISERROR(K373))),VLOOKUP(K373,'ESO dumped WayshrineInfo'!$K$3:$N$9996,4,FALSE),"")))</f>
        <v>Blackrose Prison</v>
      </c>
      <c r="T373" s="19" t="str">
        <f>IF(AND(S373&lt;&gt;"",NOT(ISERROR(S373))),S373,IF(Q373&lt;&gt;"",IF(NOT(ISERROR(VLOOKUP(Q373,'ESO Dungeon constants'!$D$3:$H$9999,5,FALSE))),VLOOKUP(Q373,'ESO Dungeon constants'!$D$3:$I$9999,6,FALSE),VLOOKUP(Q373,'ESO zone constants'!$H$3:$K$9989,4,FALSE)),""))</f>
        <v>DLC_BASE_GAME</v>
      </c>
      <c r="U373" s="3" t="str">
        <f>IF(T373&lt;&gt;"",VLOOKUP(T373,'LibSets constants'!$B$4:$C$1012,2,FALSE),"")</f>
        <v>Included in base game</v>
      </c>
      <c r="V373" s="33" t="s">
        <v>1552</v>
      </c>
      <c r="Y373" s="62"/>
      <c r="Z373" s="3">
        <f>IF(AND(G373&lt;&gt;"LIBSETS_SETTYPE_BATTLEGROUND",G373&lt;&gt;"LIBSETS_SETTYPE_SPECIAL"),
IF(AND(Y373&lt;&gt;"",ISNUMBER(Y373),NOT(ISNA(Y373))),Y373,
   IF(AND(L373&lt;&gt;"",ISNUMBER(L373),L373&gt;0,NOT(ISNA(L373))),VLOOKUP(L373,'ESO dumped WayshrineInfo'!$K$3:$L$9996,2,FALSE),"")
),"")</f>
        <v>726</v>
      </c>
      <c r="AA373" t="str">
        <f>IF(AND(Z373&lt;&gt;"",ISNUMBER(Z373),NOT(ISNA(Z373))),VLOOKUP(Z373,'ESO zone constants'!$A$5:$D$10001,4,FALSE),"")</f>
        <v>Murkmire</v>
      </c>
      <c r="AB373" s="33" t="s">
        <v>1552</v>
      </c>
      <c r="AC373" s="41" t="str">
        <f>IF(AB373&lt;&gt;"",IF(AB373&lt;&gt;"LIBSETS_DROP_MECHANIC_MONSTER_NAME",VLOOKUP(AB373,'LibSets constants'!$I$4:$L$1012,3,FALSE),""),"")</f>
        <v>Arena stage chest</v>
      </c>
      <c r="AD373" s="41" t="str">
        <f>IF(AB373&lt;&gt;"",IF(AB373&lt;&gt;"LIBSETS_DROP_MECHANIC_MONSTER_NAME",VLOOKUP(AB373,'LibSets constants'!$I$4:$L$1012,4,FALSE),""),"")</f>
        <v>Arena-Phasen Schatztruhe</v>
      </c>
      <c r="AE373" s="41"/>
      <c r="AF373" s="3">
        <f>IF(AND(G373&lt;&gt;"LIBSETS_SETTYPE_BATTLEGROUND",G373&lt;&gt;"LIBSETS_SETTYPE_SPECIAL"),
IF(AND(AE373&lt;&gt;"",ISNUMBER(AE373),NOT(ISNA(AE373))),AE373,
   IF(AND(M373&lt;&gt;"",ISNUMBER(M373),M373&gt;0,NOT(ISNA(M373))),VLOOKUP(M373,'ESO dumped WayshrineInfo'!$K$3:$L$9996,2,FALSE),"")
),"")</f>
        <v>726</v>
      </c>
      <c r="AG373" t="str">
        <f>IF(AND(AF373&lt;&gt;"",ISNUMBER(AF373),NOT(ISNA(AF373))),VLOOKUP(AF373,'ESO zone constants'!$A$5:$D$10001,4,FALSE),"")</f>
        <v>Murkmire</v>
      </c>
      <c r="AH373" s="42"/>
      <c r="AI373" s="41"/>
      <c r="AJ373" s="41"/>
      <c r="AK373" s="3" t="str">
        <f>IF(AND(G373&lt;&gt;"LIBSETS_SETTYPE_BATTLEGROUND",G373&lt;&gt;"LIBSETS_SETTYPE_SPECIAL"),IF(AL373&lt;&gt;"",VLOOKUP(AL373,'ESO zone constants'!$D$5:$H$4955,5,FALSE),""),"")</f>
        <v/>
      </c>
      <c r="AN373" s="41"/>
      <c r="AO373" s="41"/>
      <c r="AP373" s="3" t="str">
        <f>IF(AND(G373&lt;&gt;"LIBSETS_SETTYPE_BATTLEGROUND",G373&lt;&gt;"LIBSETS_SETTYPE_SPECIAL"),IF(AQ373&lt;&gt;"",VLOOKUP(AQ373,'ESO zone constants'!$D$5:$H$4955,5,FALSE),""),"")</f>
        <v/>
      </c>
      <c r="AS373" s="41"/>
      <c r="AT373" s="41"/>
      <c r="AU373" s="3" t="str">
        <f>IF(AND(G373&lt;&gt;"LIBSETS_SETTYPE_BATTLEGROUND",G373&lt;&gt;"LIBSETS_SETTYPE_SPECIAL"),IF(AV373&lt;&gt;"",VLOOKUP(AV373,'ESO zone constants'!$D$5:$H$4955,5,FALSE),""),"")</f>
        <v/>
      </c>
      <c r="AX373" s="41"/>
      <c r="AY373" s="41"/>
      <c r="AZ373" s="79" t="s">
        <v>2658</v>
      </c>
      <c r="BA373" s="79"/>
      <c r="BB373" s="79"/>
      <c r="BC373" s="79"/>
      <c r="BD373" s="21" t="str">
        <f t="shared" si="36"/>
        <v>[426] = {wayshrines={378,378,378,}, dlcId=DLC_BASE_GAME</v>
      </c>
      <c r="BE373" s="21" t="str">
        <f t="shared" si="37"/>
        <v>, zoneIds={1082,726,726}, veteran=true</v>
      </c>
      <c r="BF373" s="21" t="str">
        <f t="shared" si="35"/>
        <v>, setType=LIBSETS_SETTYPE_ARENA</v>
      </c>
      <c r="BG373" s="21" t="str">
        <f t="shared" si="38"/>
        <v>, dropMechanic={LIBSETS_DROP_MECHANIC_ARENA_STAGE_CHEST,LIBSETS_DROP_MECHANIC_ARENA_STAGE_CHEST}, dropMechanicDropLocationNames={['en']={'','Arena stage chest','','','','',},['de']={'','Arena-Phasen Schatztruhe','','','','',},}</v>
      </c>
      <c r="BH373" s="21" t="str">
        <f t="shared" si="39"/>
        <v>}, --Perfect Virulent Shot / Perfekter virulenter Schuss   [Blackrose Prison, Murkmire, Murkmire]</v>
      </c>
    </row>
    <row r="374" spans="1:60" x14ac:dyDescent="0.25">
      <c r="A374" s="12">
        <v>427</v>
      </c>
      <c r="B374" t="s">
        <v>1320</v>
      </c>
      <c r="C374" t="s">
        <v>1321</v>
      </c>
      <c r="D374" s="3">
        <f t="shared" si="34"/>
        <v>427</v>
      </c>
      <c r="G374" s="8" t="s">
        <v>1470</v>
      </c>
      <c r="I374" t="s">
        <v>92</v>
      </c>
      <c r="J374" t="s">
        <v>91</v>
      </c>
      <c r="K374">
        <v>378</v>
      </c>
      <c r="L374">
        <v>378</v>
      </c>
      <c r="M374">
        <v>378</v>
      </c>
      <c r="O374" s="62" t="s">
        <v>721</v>
      </c>
      <c r="Q374" s="3">
        <f>IF(AND(P374&lt;&gt;"",ISNUMBER(P374),NOT(ISNA(P374))),P374,IF(R374&lt;&gt;"",VLOOKUP(R374,'ESO zone constants'!$D$5:$H$10003,5,FALSE),""))</f>
        <v>1082</v>
      </c>
      <c r="R374" t="str">
        <f>IF(AND(O374&lt;&gt;"",NOT(ISERROR(O374))),O374,
IF(AND(P374&lt;&gt;"",ISNUMBER(P374),P374&gt;0,NOT(ISNA(P374))),VLOOKUP(P374,'ESO zone constants'!$A$5:$D$10001,4,FALSE),
IF(AND(K374&lt;&gt;"",K374&gt;0,NOT(ISERROR(K374))),VLOOKUP(K374,'ESO dumped WayshrineInfo'!$K$3:$N$9996,4,FALSE),"")))</f>
        <v>Blackrose Prison</v>
      </c>
      <c r="T374" s="19" t="str">
        <f>IF(AND(S374&lt;&gt;"",NOT(ISERROR(S374))),S374,IF(Q374&lt;&gt;"",IF(NOT(ISERROR(VLOOKUP(Q374,'ESO Dungeon constants'!$D$3:$H$9999,5,FALSE))),VLOOKUP(Q374,'ESO Dungeon constants'!$D$3:$I$9999,6,FALSE),VLOOKUP(Q374,'ESO zone constants'!$H$3:$K$9989,4,FALSE)),""))</f>
        <v>DLC_BASE_GAME</v>
      </c>
      <c r="U374" s="3" t="str">
        <f>IF(T374&lt;&gt;"",VLOOKUP(T374,'LibSets constants'!$B$4:$C$1012,2,FALSE),"")</f>
        <v>Included in base game</v>
      </c>
      <c r="V374" s="33" t="s">
        <v>1552</v>
      </c>
      <c r="Y374" s="62"/>
      <c r="Z374" s="3">
        <f>IF(AND(G374&lt;&gt;"LIBSETS_SETTYPE_BATTLEGROUND",G374&lt;&gt;"LIBSETS_SETTYPE_SPECIAL"),
IF(AND(Y374&lt;&gt;"",ISNUMBER(Y374),NOT(ISNA(Y374))),Y374,
   IF(AND(L374&lt;&gt;"",ISNUMBER(L374),L374&gt;0,NOT(ISNA(L374))),VLOOKUP(L374,'ESO dumped WayshrineInfo'!$K$3:$L$9996,2,FALSE),"")
),"")</f>
        <v>726</v>
      </c>
      <c r="AA374" t="str">
        <f>IF(AND(Z374&lt;&gt;"",ISNUMBER(Z374),NOT(ISNA(Z374))),VLOOKUP(Z374,'ESO zone constants'!$A$5:$D$10001,4,FALSE),"")</f>
        <v>Murkmire</v>
      </c>
      <c r="AB374" s="33" t="s">
        <v>1552</v>
      </c>
      <c r="AC374" s="41" t="str">
        <f>IF(AB374&lt;&gt;"",IF(AB374&lt;&gt;"LIBSETS_DROP_MECHANIC_MONSTER_NAME",VLOOKUP(AB374,'LibSets constants'!$I$4:$L$1012,3,FALSE),""),"")</f>
        <v>Arena stage chest</v>
      </c>
      <c r="AD374" s="41" t="str">
        <f>IF(AB374&lt;&gt;"",IF(AB374&lt;&gt;"LIBSETS_DROP_MECHANIC_MONSTER_NAME",VLOOKUP(AB374,'LibSets constants'!$I$4:$L$1012,4,FALSE),""),"")</f>
        <v>Arena-Phasen Schatztruhe</v>
      </c>
      <c r="AE374" s="41"/>
      <c r="AF374" s="3">
        <f>IF(AND(G374&lt;&gt;"LIBSETS_SETTYPE_BATTLEGROUND",G374&lt;&gt;"LIBSETS_SETTYPE_SPECIAL"),
IF(AND(AE374&lt;&gt;"",ISNUMBER(AE374),NOT(ISNA(AE374))),AE374,
   IF(AND(M374&lt;&gt;"",ISNUMBER(M374),M374&gt;0,NOT(ISNA(M374))),VLOOKUP(M374,'ESO dumped WayshrineInfo'!$K$3:$L$9996,2,FALSE),"")
),"")</f>
        <v>726</v>
      </c>
      <c r="AG374" t="str">
        <f>IF(AND(AF374&lt;&gt;"",ISNUMBER(AF374),NOT(ISNA(AF374))),VLOOKUP(AF374,'ESO zone constants'!$A$5:$D$10001,4,FALSE),"")</f>
        <v>Murkmire</v>
      </c>
      <c r="AH374" s="42"/>
      <c r="AI374" s="41"/>
      <c r="AJ374" s="41"/>
      <c r="AK374" s="3" t="str">
        <f>IF(AND(G374&lt;&gt;"LIBSETS_SETTYPE_BATTLEGROUND",G374&lt;&gt;"LIBSETS_SETTYPE_SPECIAL"),IF(AL374&lt;&gt;"",VLOOKUP(AL374,'ESO zone constants'!$D$5:$H$4955,5,FALSE),""),"")</f>
        <v/>
      </c>
      <c r="AN374" s="41"/>
      <c r="AO374" s="41"/>
      <c r="AP374" s="3" t="str">
        <f>IF(AND(G374&lt;&gt;"LIBSETS_SETTYPE_BATTLEGROUND",G374&lt;&gt;"LIBSETS_SETTYPE_SPECIAL"),IF(AQ374&lt;&gt;"",VLOOKUP(AQ374,'ESO zone constants'!$D$5:$H$4955,5,FALSE),""),"")</f>
        <v/>
      </c>
      <c r="AS374" s="41"/>
      <c r="AT374" s="41"/>
      <c r="AU374" s="3" t="str">
        <f>IF(AND(G374&lt;&gt;"LIBSETS_SETTYPE_BATTLEGROUND",G374&lt;&gt;"LIBSETS_SETTYPE_SPECIAL"),IF(AV374&lt;&gt;"",VLOOKUP(AV374,'ESO zone constants'!$D$5:$H$4955,5,FALSE),""),"")</f>
        <v/>
      </c>
      <c r="AX374" s="41"/>
      <c r="AY374" s="41"/>
      <c r="AZ374" s="79" t="s">
        <v>2658</v>
      </c>
      <c r="BA374" s="79"/>
      <c r="BB374" s="79"/>
      <c r="BC374" s="79"/>
      <c r="BD374" s="21" t="str">
        <f t="shared" si="36"/>
        <v>[427] = {wayshrines={378,378,378,}, dlcId=DLC_BASE_GAME</v>
      </c>
      <c r="BE374" s="21" t="str">
        <f t="shared" si="37"/>
        <v>, zoneIds={1082,726,726}, veteran=true</v>
      </c>
      <c r="BF374" s="21" t="str">
        <f t="shared" si="35"/>
        <v>, setType=LIBSETS_SETTYPE_ARENA</v>
      </c>
      <c r="BG374" s="21" t="str">
        <f t="shared" si="38"/>
        <v>, dropMechanic={LIBSETS_DROP_MECHANIC_ARENA_STAGE_CHEST,LIBSETS_DROP_MECHANIC_ARENA_STAGE_CHEST}, dropMechanicDropLocationNames={['en']={'','Arena stage chest','','','','',},['de']={'','Arena-Phasen Schatztruhe','','','','',},}</v>
      </c>
      <c r="BH374" s="21" t="str">
        <f t="shared" si="39"/>
        <v>}, --Perfect Wild Impulse / Perfekter wilder Impuls   [Blackrose Prison, Murkmire, Murkmire]</v>
      </c>
    </row>
    <row r="375" spans="1:60" x14ac:dyDescent="0.25">
      <c r="A375" s="12">
        <v>428</v>
      </c>
      <c r="B375" t="s">
        <v>1322</v>
      </c>
      <c r="C375" t="s">
        <v>2627</v>
      </c>
      <c r="D375" s="3">
        <f t="shared" si="34"/>
        <v>428</v>
      </c>
      <c r="G375" s="8" t="s">
        <v>1470</v>
      </c>
      <c r="I375" t="s">
        <v>92</v>
      </c>
      <c r="J375" t="s">
        <v>91</v>
      </c>
      <c r="K375">
        <v>378</v>
      </c>
      <c r="L375">
        <v>378</v>
      </c>
      <c r="M375">
        <v>378</v>
      </c>
      <c r="O375" s="62" t="s">
        <v>721</v>
      </c>
      <c r="Q375" s="3">
        <f>IF(AND(P375&lt;&gt;"",ISNUMBER(P375),NOT(ISNA(P375))),P375,IF(R375&lt;&gt;"",VLOOKUP(R375,'ESO zone constants'!$D$5:$H$10003,5,FALSE),""))</f>
        <v>1082</v>
      </c>
      <c r="R375" t="str">
        <f>IF(AND(O375&lt;&gt;"",NOT(ISERROR(O375))),O375,
IF(AND(P375&lt;&gt;"",ISNUMBER(P375),P375&gt;0,NOT(ISNA(P375))),VLOOKUP(P375,'ESO zone constants'!$A$5:$D$10001,4,FALSE),
IF(AND(K375&lt;&gt;"",K375&gt;0,NOT(ISERROR(K375))),VLOOKUP(K375,'ESO dumped WayshrineInfo'!$K$3:$N$9996,4,FALSE),"")))</f>
        <v>Blackrose Prison</v>
      </c>
      <c r="T375" s="19" t="str">
        <f>IF(AND(S375&lt;&gt;"",NOT(ISERROR(S375))),S375,IF(Q375&lt;&gt;"",IF(NOT(ISERROR(VLOOKUP(Q375,'ESO Dungeon constants'!$D$3:$H$9999,5,FALSE))),VLOOKUP(Q375,'ESO Dungeon constants'!$D$3:$I$9999,6,FALSE),VLOOKUP(Q375,'ESO zone constants'!$H$3:$K$9989,4,FALSE)),""))</f>
        <v>DLC_BASE_GAME</v>
      </c>
      <c r="U375" s="3" t="str">
        <f>IF(T375&lt;&gt;"",VLOOKUP(T375,'LibSets constants'!$B$4:$C$1012,2,FALSE),"")</f>
        <v>Included in base game</v>
      </c>
      <c r="V375" s="33" t="s">
        <v>1552</v>
      </c>
      <c r="Y375" s="62"/>
      <c r="Z375" s="3">
        <f>IF(AND(G375&lt;&gt;"LIBSETS_SETTYPE_BATTLEGROUND",G375&lt;&gt;"LIBSETS_SETTYPE_SPECIAL"),
IF(AND(Y375&lt;&gt;"",ISNUMBER(Y375),NOT(ISNA(Y375))),Y375,
   IF(AND(L375&lt;&gt;"",ISNUMBER(L375),L375&gt;0,NOT(ISNA(L375))),VLOOKUP(L375,'ESO dumped WayshrineInfo'!$K$3:$L$9996,2,FALSE),"")
),"")</f>
        <v>726</v>
      </c>
      <c r="AA375" t="str">
        <f>IF(AND(Z375&lt;&gt;"",ISNUMBER(Z375),NOT(ISNA(Z375))),VLOOKUP(Z375,'ESO zone constants'!$A$5:$D$10001,4,FALSE),"")</f>
        <v>Murkmire</v>
      </c>
      <c r="AB375" s="33" t="s">
        <v>1552</v>
      </c>
      <c r="AC375" s="41" t="str">
        <f>IF(AB375&lt;&gt;"",IF(AB375&lt;&gt;"LIBSETS_DROP_MECHANIC_MONSTER_NAME",VLOOKUP(AB375,'LibSets constants'!$I$4:$L$1012,3,FALSE),""),"")</f>
        <v>Arena stage chest</v>
      </c>
      <c r="AD375" s="41" t="str">
        <f>IF(AB375&lt;&gt;"",IF(AB375&lt;&gt;"LIBSETS_DROP_MECHANIC_MONSTER_NAME",VLOOKUP(AB375,'LibSets constants'!$I$4:$L$1012,4,FALSE),""),"")</f>
        <v>Arena-Phasen Schatztruhe</v>
      </c>
      <c r="AE375" s="41"/>
      <c r="AF375" s="3">
        <f>IF(AND(G375&lt;&gt;"LIBSETS_SETTYPE_BATTLEGROUND",G375&lt;&gt;"LIBSETS_SETTYPE_SPECIAL"),
IF(AND(AE375&lt;&gt;"",ISNUMBER(AE375),NOT(ISNA(AE375))),AE375,
   IF(AND(M375&lt;&gt;"",ISNUMBER(M375),M375&gt;0,NOT(ISNA(M375))),VLOOKUP(M375,'ESO dumped WayshrineInfo'!$K$3:$L$9996,2,FALSE),"")
),"")</f>
        <v>726</v>
      </c>
      <c r="AG375" t="str">
        <f>IF(AND(AF375&lt;&gt;"",ISNUMBER(AF375),NOT(ISNA(AF375))),VLOOKUP(AF375,'ESO zone constants'!$A$5:$D$10001,4,FALSE),"")</f>
        <v>Murkmire</v>
      </c>
      <c r="AH375" s="42"/>
      <c r="AI375" s="41"/>
      <c r="AJ375" s="41"/>
      <c r="AK375" s="3" t="str">
        <f>IF(AND(G375&lt;&gt;"LIBSETS_SETTYPE_BATTLEGROUND",G375&lt;&gt;"LIBSETS_SETTYPE_SPECIAL"),IF(AL375&lt;&gt;"",VLOOKUP(AL375,'ESO zone constants'!$D$5:$H$4955,5,FALSE),""),"")</f>
        <v/>
      </c>
      <c r="AN375" s="41"/>
      <c r="AO375" s="41"/>
      <c r="AP375" s="3" t="str">
        <f>IF(AND(G375&lt;&gt;"LIBSETS_SETTYPE_BATTLEGROUND",G375&lt;&gt;"LIBSETS_SETTYPE_SPECIAL"),IF(AQ375&lt;&gt;"",VLOOKUP(AQ375,'ESO zone constants'!$D$5:$H$4955,5,FALSE),""),"")</f>
        <v/>
      </c>
      <c r="AS375" s="41"/>
      <c r="AT375" s="41"/>
      <c r="AU375" s="3" t="str">
        <f>IF(AND(G375&lt;&gt;"LIBSETS_SETTYPE_BATTLEGROUND",G375&lt;&gt;"LIBSETS_SETTYPE_SPECIAL"),IF(AV375&lt;&gt;"",VLOOKUP(AV375,'ESO zone constants'!$D$5:$H$4955,5,FALSE),""),"")</f>
        <v/>
      </c>
      <c r="AX375" s="41"/>
      <c r="AY375" s="41"/>
      <c r="AZ375" s="79" t="s">
        <v>2658</v>
      </c>
      <c r="BA375" s="79"/>
      <c r="BB375" s="79"/>
      <c r="BC375" s="79"/>
      <c r="BD375" s="21" t="str">
        <f t="shared" si="36"/>
        <v>[428] = {wayshrines={378,378,378,}, dlcId=DLC_BASE_GAME</v>
      </c>
      <c r="BE375" s="21" t="str">
        <f t="shared" si="37"/>
        <v>, zoneIds={1082,726,726}, veteran=true</v>
      </c>
      <c r="BF375" s="21" t="str">
        <f t="shared" si="35"/>
        <v>, setType=LIBSETS_SETTYPE_ARENA</v>
      </c>
      <c r="BG375" s="21" t="str">
        <f t="shared" si="38"/>
        <v>, dropMechanic={LIBSETS_DROP_MECHANIC_ARENA_STAGE_CHEST,LIBSETS_DROP_MECHANIC_ARENA_STAGE_CHEST}, dropMechanicDropLocationNames={['en']={'','Arena stage chest','','','','',},['de']={'','Arena-Phasen Schatztruhe','','','','',},}</v>
      </c>
      <c r="BH375" s="21" t="str">
        <f t="shared" si="39"/>
        <v>}, --Perfect Mender\'s Ward / Perfekter Schutz des Pflegers   [Blackrose Prison, Murkmire, Murkmire]</v>
      </c>
    </row>
    <row r="376" spans="1:60" x14ac:dyDescent="0.25">
      <c r="A376" s="12">
        <v>429</v>
      </c>
      <c r="B376" t="s">
        <v>1323</v>
      </c>
      <c r="C376" t="s">
        <v>1324</v>
      </c>
      <c r="D376" s="3">
        <f t="shared" si="34"/>
        <v>429</v>
      </c>
      <c r="G376" s="8" t="s">
        <v>1475</v>
      </c>
      <c r="I376" t="s">
        <v>91</v>
      </c>
      <c r="J376" t="s">
        <v>91</v>
      </c>
      <c r="K376">
        <v>389</v>
      </c>
      <c r="L376">
        <v>389</v>
      </c>
      <c r="M376">
        <v>389</v>
      </c>
      <c r="O376" s="62" t="s">
        <v>64</v>
      </c>
      <c r="Q376" s="3">
        <f>IF(AND(P376&lt;&gt;"",ISNUMBER(P376),NOT(ISNA(P376))),P376,IF(R376&lt;&gt;"",VLOOKUP(R376,'ESO zone constants'!$D$5:$H$10003,5,FALSE),""))</f>
        <v>1080</v>
      </c>
      <c r="R376" t="str">
        <f>IF(AND(O376&lt;&gt;"",NOT(ISERROR(O376))),O376,
IF(AND(P376&lt;&gt;"",ISNUMBER(P376),P376&gt;0,NOT(ISNA(P376))),VLOOKUP(P376,'ESO zone constants'!$A$5:$D$10001,4,FALSE),
IF(AND(K376&lt;&gt;"",K376&gt;0,NOT(ISERROR(K376))),VLOOKUP(K376,'ESO dumped WayshrineInfo'!$K$3:$N$9996,4,FALSE),"")))</f>
        <v>Frostvault</v>
      </c>
      <c r="T376" s="19" t="str">
        <f>IF(AND(S376&lt;&gt;"",NOT(ISERROR(S376))),S376,IF(Q376&lt;&gt;"",IF(NOT(ISERROR(VLOOKUP(Q376,'ESO Dungeon constants'!$D$3:$H$9999,5,FALSE))),VLOOKUP(Q376,'ESO Dungeon constants'!$D$3:$I$9999,6,FALSE),VLOOKUP(Q376,'ESO zone constants'!$H$3:$K$9989,4,FALSE)),""))</f>
        <v>DLC_WRATHSTONE</v>
      </c>
      <c r="U376" s="3" t="str">
        <f>IF(T376&lt;&gt;"",VLOOKUP(T376,'LibSets constants'!$B$4:$C$1012,2,FALSE),"")</f>
        <v>Wrathstone</v>
      </c>
      <c r="V376" s="33" t="s">
        <v>3332</v>
      </c>
      <c r="Y376" s="62"/>
      <c r="Z376" s="3">
        <f>IF(AND(G376&lt;&gt;"LIBSETS_SETTYPE_BATTLEGROUND",G376&lt;&gt;"LIBSETS_SETTYPE_SPECIAL"),
IF(AND(Y376&lt;&gt;"",ISNUMBER(Y376),NOT(ISNA(Y376))),Y376,
   IF(AND(L376&lt;&gt;"",ISNUMBER(L376),L376&gt;0,NOT(ISNA(L376))),VLOOKUP(L376,'ESO dumped WayshrineInfo'!$K$3:$L$9996,2,FALSE),"")
),"")</f>
        <v>101</v>
      </c>
      <c r="AA376" t="str">
        <f>IF(AND(Z376&lt;&gt;"",ISNUMBER(Z376),NOT(ISNA(Z376))),VLOOKUP(Z376,'ESO zone constants'!$A$5:$D$10001,4,FALSE),"")</f>
        <v>Eastmarch</v>
      </c>
      <c r="AB376" s="33" t="s">
        <v>3332</v>
      </c>
      <c r="AC376" s="39"/>
      <c r="AD376" s="39"/>
      <c r="AE376" s="39"/>
      <c r="AF376" s="3">
        <f>IF(AND(G376&lt;&gt;"LIBSETS_SETTYPE_BATTLEGROUND",G376&lt;&gt;"LIBSETS_SETTYPE_SPECIAL"),
IF(AND(AE376&lt;&gt;"",ISNUMBER(AE376),NOT(ISNA(AE376))),AE376,
   IF(AND(M376&lt;&gt;"",ISNUMBER(M376),M376&gt;0,NOT(ISNA(M376))),VLOOKUP(M376,'ESO dumped WayshrineInfo'!$K$3:$L$9996,2,FALSE),"")
),"")</f>
        <v>101</v>
      </c>
      <c r="AG376" t="str">
        <f>IF(AND(AF376&lt;&gt;"",ISNUMBER(AF376),NOT(ISNA(AF376))),VLOOKUP(AF376,'ESO zone constants'!$A$5:$D$10001,4,FALSE),"")</f>
        <v>Eastmarch</v>
      </c>
      <c r="AH376" s="42"/>
      <c r="AI376" s="39"/>
      <c r="AJ376" s="39"/>
      <c r="AK376" s="3" t="str">
        <f>IF(AND(G376&lt;&gt;"LIBSETS_SETTYPE_BATTLEGROUND",G376&lt;&gt;"LIBSETS_SETTYPE_SPECIAL"),IF(AL376&lt;&gt;"",VLOOKUP(AL376,'ESO zone constants'!$D$5:$H$4955,5,FALSE),""),"")</f>
        <v/>
      </c>
      <c r="AN376" s="39"/>
      <c r="AO376" s="39"/>
      <c r="AP376" s="3" t="str">
        <f>IF(AND(G376&lt;&gt;"LIBSETS_SETTYPE_BATTLEGROUND",G376&lt;&gt;"LIBSETS_SETTYPE_SPECIAL"),IF(AQ376&lt;&gt;"",VLOOKUP(AQ376,'ESO zone constants'!$D$5:$H$4955,5,FALSE),""),"")</f>
        <v/>
      </c>
      <c r="AS376" s="39"/>
      <c r="AT376" s="39"/>
      <c r="AU376" s="3" t="str">
        <f>IF(AND(G376&lt;&gt;"LIBSETS_SETTYPE_BATTLEGROUND",G376&lt;&gt;"LIBSETS_SETTYPE_SPECIAL"),IF(AV376&lt;&gt;"",VLOOKUP(AV376,'ESO zone constants'!$D$5:$H$4955,5,FALSE),""),"")</f>
        <v/>
      </c>
      <c r="AX376" s="39"/>
      <c r="AY376" s="41"/>
      <c r="AZ376" s="79" t="s">
        <v>2658</v>
      </c>
      <c r="BA376" s="79"/>
      <c r="BB376" s="79"/>
      <c r="BC376" s="79"/>
      <c r="BD376" s="21" t="str">
        <f t="shared" si="36"/>
        <v>[429] = {wayshrines={389,389,389,}, dlcId=DLC_WRATHSTONE</v>
      </c>
      <c r="BE376" s="21" t="str">
        <f t="shared" si="37"/>
        <v>, zoneIds={1080,101,101}, veteran=false</v>
      </c>
      <c r="BF376" s="21" t="str">
        <f t="shared" si="35"/>
        <v>, setType=LIBSETS_SETTYPE_DUNGEON</v>
      </c>
      <c r="BG376" s="21" t="str">
        <f t="shared" si="38"/>
        <v>, dropMechanic={LIBSETS_DROP_MECHANIC_GROUP_DUNGEON_BOSS,LIBSETS_DROP_MECHANIC_GROUP_DUNGEON_BOSS}</v>
      </c>
      <c r="BH376" s="21" t="str">
        <f t="shared" si="39"/>
        <v>}, --Mighty Glacier / Mächtiger Gletscher   [Frostvault, Eastmarch, Eastmarch]</v>
      </c>
    </row>
    <row r="377" spans="1:60" x14ac:dyDescent="0.25">
      <c r="A377" s="12">
        <v>430</v>
      </c>
      <c r="B377" t="s">
        <v>1325</v>
      </c>
      <c r="C377" t="s">
        <v>2628</v>
      </c>
      <c r="D377" s="3">
        <f t="shared" si="34"/>
        <v>430</v>
      </c>
      <c r="G377" s="8" t="s">
        <v>1475</v>
      </c>
      <c r="I377" t="s">
        <v>91</v>
      </c>
      <c r="J377" t="s">
        <v>91</v>
      </c>
      <c r="K377">
        <v>389</v>
      </c>
      <c r="L377">
        <v>389</v>
      </c>
      <c r="M377">
        <v>389</v>
      </c>
      <c r="O377" s="62" t="s">
        <v>64</v>
      </c>
      <c r="Q377" s="3">
        <f>IF(AND(P377&lt;&gt;"",ISNUMBER(P377),NOT(ISNA(P377))),P377,IF(R377&lt;&gt;"",VLOOKUP(R377,'ESO zone constants'!$D$5:$H$10003,5,FALSE),""))</f>
        <v>1080</v>
      </c>
      <c r="R377" t="str">
        <f>IF(AND(O377&lt;&gt;"",NOT(ISERROR(O377))),O377,
IF(AND(P377&lt;&gt;"",ISNUMBER(P377),P377&gt;0,NOT(ISNA(P377))),VLOOKUP(P377,'ESO zone constants'!$A$5:$D$10001,4,FALSE),
IF(AND(K377&lt;&gt;"",K377&gt;0,NOT(ISERROR(K377))),VLOOKUP(K377,'ESO dumped WayshrineInfo'!$K$3:$N$9996,4,FALSE),"")))</f>
        <v>Frostvault</v>
      </c>
      <c r="T377" s="19" t="str">
        <f>IF(AND(S377&lt;&gt;"",NOT(ISERROR(S377))),S377,IF(Q377&lt;&gt;"",IF(NOT(ISERROR(VLOOKUP(Q377,'ESO Dungeon constants'!$D$3:$H$9999,5,FALSE))),VLOOKUP(Q377,'ESO Dungeon constants'!$D$3:$I$9999,6,FALSE),VLOOKUP(Q377,'ESO zone constants'!$H$3:$K$9989,4,FALSE)),""))</f>
        <v>DLC_WRATHSTONE</v>
      </c>
      <c r="U377" s="3" t="str">
        <f>IF(T377&lt;&gt;"",VLOOKUP(T377,'LibSets constants'!$B$4:$C$1012,2,FALSE),"")</f>
        <v>Wrathstone</v>
      </c>
      <c r="V377" s="33" t="s">
        <v>3332</v>
      </c>
      <c r="Y377" s="62"/>
      <c r="Z377" s="3">
        <f>IF(AND(G377&lt;&gt;"LIBSETS_SETTYPE_BATTLEGROUND",G377&lt;&gt;"LIBSETS_SETTYPE_SPECIAL"),
IF(AND(Y377&lt;&gt;"",ISNUMBER(Y377),NOT(ISNA(Y377))),Y377,
   IF(AND(L377&lt;&gt;"",ISNUMBER(L377),L377&gt;0,NOT(ISNA(L377))),VLOOKUP(L377,'ESO dumped WayshrineInfo'!$K$3:$L$9996,2,FALSE),"")
),"")</f>
        <v>101</v>
      </c>
      <c r="AA377" t="str">
        <f>IF(AND(Z377&lt;&gt;"",ISNUMBER(Z377),NOT(ISNA(Z377))),VLOOKUP(Z377,'ESO zone constants'!$A$5:$D$10001,4,FALSE),"")</f>
        <v>Eastmarch</v>
      </c>
      <c r="AB377" s="33" t="s">
        <v>3332</v>
      </c>
      <c r="AC377" s="39"/>
      <c r="AD377" s="39"/>
      <c r="AE377" s="39"/>
      <c r="AF377" s="3">
        <f>IF(AND(G377&lt;&gt;"LIBSETS_SETTYPE_BATTLEGROUND",G377&lt;&gt;"LIBSETS_SETTYPE_SPECIAL"),
IF(AND(AE377&lt;&gt;"",ISNUMBER(AE377),NOT(ISNA(AE377))),AE377,
   IF(AND(M377&lt;&gt;"",ISNUMBER(M377),M377&gt;0,NOT(ISNA(M377))),VLOOKUP(M377,'ESO dumped WayshrineInfo'!$K$3:$L$9996,2,FALSE),"")
),"")</f>
        <v>101</v>
      </c>
      <c r="AG377" t="str">
        <f>IF(AND(AF377&lt;&gt;"",ISNUMBER(AF377),NOT(ISNA(AF377))),VLOOKUP(AF377,'ESO zone constants'!$A$5:$D$10001,4,FALSE),"")</f>
        <v>Eastmarch</v>
      </c>
      <c r="AH377" s="42"/>
      <c r="AI377" s="39"/>
      <c r="AJ377" s="39"/>
      <c r="AK377" s="3" t="str">
        <f>IF(AND(G377&lt;&gt;"LIBSETS_SETTYPE_BATTLEGROUND",G377&lt;&gt;"LIBSETS_SETTYPE_SPECIAL"),IF(AL377&lt;&gt;"",VLOOKUP(AL377,'ESO zone constants'!$D$5:$H$4955,5,FALSE),""),"")</f>
        <v/>
      </c>
      <c r="AN377" s="39"/>
      <c r="AO377" s="39"/>
      <c r="AP377" s="3" t="str">
        <f>IF(AND(G377&lt;&gt;"LIBSETS_SETTYPE_BATTLEGROUND",G377&lt;&gt;"LIBSETS_SETTYPE_SPECIAL"),IF(AQ377&lt;&gt;"",VLOOKUP(AQ377,'ESO zone constants'!$D$5:$H$4955,5,FALSE),""),"")</f>
        <v/>
      </c>
      <c r="AS377" s="39"/>
      <c r="AT377" s="39"/>
      <c r="AU377" s="3" t="str">
        <f>IF(AND(G377&lt;&gt;"LIBSETS_SETTYPE_BATTLEGROUND",G377&lt;&gt;"LIBSETS_SETTYPE_SPECIAL"),IF(AV377&lt;&gt;"",VLOOKUP(AV377,'ESO zone constants'!$D$5:$H$4955,5,FALSE),""),"")</f>
        <v/>
      </c>
      <c r="AX377" s="39"/>
      <c r="AY377" s="41"/>
      <c r="AZ377" s="79" t="s">
        <v>2658</v>
      </c>
      <c r="BA377" s="79"/>
      <c r="BB377" s="79"/>
      <c r="BC377" s="79"/>
      <c r="BD377" s="21" t="str">
        <f t="shared" si="36"/>
        <v>[430] = {wayshrines={389,389,389,}, dlcId=DLC_WRATHSTONE</v>
      </c>
      <c r="BE377" s="21" t="str">
        <f t="shared" si="37"/>
        <v>, zoneIds={1080,101,101}, veteran=false</v>
      </c>
      <c r="BF377" s="21" t="str">
        <f t="shared" si="35"/>
        <v>, setType=LIBSETS_SETTYPE_DUNGEON</v>
      </c>
      <c r="BG377" s="21" t="str">
        <f t="shared" si="38"/>
        <v>, dropMechanic={LIBSETS_DROP_MECHANIC_GROUP_DUNGEON_BOSS,LIBSETS_DROP_MECHANIC_GROUP_DUNGEON_BOSS}</v>
      </c>
      <c r="BH377" s="21" t="str">
        <f t="shared" si="39"/>
        <v>}, --Tzogvin\'s Warband / Tzogvins Kriegstrupp   [Frostvault, Eastmarch, Eastmarch]</v>
      </c>
    </row>
    <row r="378" spans="1:60" x14ac:dyDescent="0.25">
      <c r="A378" s="12">
        <v>431</v>
      </c>
      <c r="B378" t="s">
        <v>1326</v>
      </c>
      <c r="C378" t="s">
        <v>1327</v>
      </c>
      <c r="D378" s="3">
        <f t="shared" si="34"/>
        <v>431</v>
      </c>
      <c r="G378" s="8" t="s">
        <v>1475</v>
      </c>
      <c r="I378" t="s">
        <v>91</v>
      </c>
      <c r="J378" t="s">
        <v>91</v>
      </c>
      <c r="K378">
        <v>389</v>
      </c>
      <c r="L378">
        <v>389</v>
      </c>
      <c r="M378">
        <v>389</v>
      </c>
      <c r="O378" s="62" t="s">
        <v>64</v>
      </c>
      <c r="Q378" s="3">
        <f>IF(AND(P378&lt;&gt;"",ISNUMBER(P378),NOT(ISNA(P378))),P378,IF(R378&lt;&gt;"",VLOOKUP(R378,'ESO zone constants'!$D$5:$H$10003,5,FALSE),""))</f>
        <v>1080</v>
      </c>
      <c r="R378" t="str">
        <f>IF(AND(O378&lt;&gt;"",NOT(ISERROR(O378))),O378,
IF(AND(P378&lt;&gt;"",ISNUMBER(P378),P378&gt;0,NOT(ISNA(P378))),VLOOKUP(P378,'ESO zone constants'!$A$5:$D$10001,4,FALSE),
IF(AND(K378&lt;&gt;"",K378&gt;0,NOT(ISERROR(K378))),VLOOKUP(K378,'ESO dumped WayshrineInfo'!$K$3:$N$9996,4,FALSE),"")))</f>
        <v>Frostvault</v>
      </c>
      <c r="T378" s="19" t="str">
        <f>IF(AND(S378&lt;&gt;"",NOT(ISERROR(S378))),S378,IF(Q378&lt;&gt;"",IF(NOT(ISERROR(VLOOKUP(Q378,'ESO Dungeon constants'!$D$3:$H$9999,5,FALSE))),VLOOKUP(Q378,'ESO Dungeon constants'!$D$3:$I$9999,6,FALSE),VLOOKUP(Q378,'ESO zone constants'!$H$3:$K$9989,4,FALSE)),""))</f>
        <v>DLC_WRATHSTONE</v>
      </c>
      <c r="U378" s="3" t="str">
        <f>IF(T378&lt;&gt;"",VLOOKUP(T378,'LibSets constants'!$B$4:$C$1012,2,FALSE),"")</f>
        <v>Wrathstone</v>
      </c>
      <c r="V378" s="33" t="s">
        <v>3332</v>
      </c>
      <c r="Y378" s="62"/>
      <c r="Z378" s="3">
        <f>IF(AND(G378&lt;&gt;"LIBSETS_SETTYPE_BATTLEGROUND",G378&lt;&gt;"LIBSETS_SETTYPE_SPECIAL"),
IF(AND(Y378&lt;&gt;"",ISNUMBER(Y378),NOT(ISNA(Y378))),Y378,
   IF(AND(L378&lt;&gt;"",ISNUMBER(L378),L378&gt;0,NOT(ISNA(L378))),VLOOKUP(L378,'ESO dumped WayshrineInfo'!$K$3:$L$9996,2,FALSE),"")
),"")</f>
        <v>101</v>
      </c>
      <c r="AA378" t="str">
        <f>IF(AND(Z378&lt;&gt;"",ISNUMBER(Z378),NOT(ISNA(Z378))),VLOOKUP(Z378,'ESO zone constants'!$A$5:$D$10001,4,FALSE),"")</f>
        <v>Eastmarch</v>
      </c>
      <c r="AB378" s="33" t="s">
        <v>3332</v>
      </c>
      <c r="AC378" s="39"/>
      <c r="AD378" s="39"/>
      <c r="AE378" s="39"/>
      <c r="AF378" s="3">
        <f>IF(AND(G378&lt;&gt;"LIBSETS_SETTYPE_BATTLEGROUND",G378&lt;&gt;"LIBSETS_SETTYPE_SPECIAL"),
IF(AND(AE378&lt;&gt;"",ISNUMBER(AE378),NOT(ISNA(AE378))),AE378,
   IF(AND(M378&lt;&gt;"",ISNUMBER(M378),M378&gt;0,NOT(ISNA(M378))),VLOOKUP(M378,'ESO dumped WayshrineInfo'!$K$3:$L$9996,2,FALSE),"")
),"")</f>
        <v>101</v>
      </c>
      <c r="AG378" t="str">
        <f>IF(AND(AF378&lt;&gt;"",ISNUMBER(AF378),NOT(ISNA(AF378))),VLOOKUP(AF378,'ESO zone constants'!$A$5:$D$10001,4,FALSE),"")</f>
        <v>Eastmarch</v>
      </c>
      <c r="AH378" s="42"/>
      <c r="AI378" s="39"/>
      <c r="AJ378" s="39"/>
      <c r="AK378" s="3" t="str">
        <f>IF(AND(G378&lt;&gt;"LIBSETS_SETTYPE_BATTLEGROUND",G378&lt;&gt;"LIBSETS_SETTYPE_SPECIAL"),IF(AL378&lt;&gt;"",VLOOKUP(AL378,'ESO zone constants'!$D$5:$H$4955,5,FALSE),""),"")</f>
        <v/>
      </c>
      <c r="AN378" s="39"/>
      <c r="AO378" s="39"/>
      <c r="AP378" s="3" t="str">
        <f>IF(AND(G378&lt;&gt;"LIBSETS_SETTYPE_BATTLEGROUND",G378&lt;&gt;"LIBSETS_SETTYPE_SPECIAL"),IF(AQ378&lt;&gt;"",VLOOKUP(AQ378,'ESO zone constants'!$D$5:$H$4955,5,FALSE),""),"")</f>
        <v/>
      </c>
      <c r="AS378" s="39"/>
      <c r="AT378" s="39"/>
      <c r="AU378" s="3" t="str">
        <f>IF(AND(G378&lt;&gt;"LIBSETS_SETTYPE_BATTLEGROUND",G378&lt;&gt;"LIBSETS_SETTYPE_SPECIAL"),IF(AV378&lt;&gt;"",VLOOKUP(AV378,'ESO zone constants'!$D$5:$H$4955,5,FALSE),""),"")</f>
        <v/>
      </c>
      <c r="AX378" s="39"/>
      <c r="AY378" s="41"/>
      <c r="AZ378" s="79" t="s">
        <v>2658</v>
      </c>
      <c r="BA378" s="79"/>
      <c r="BB378" s="79"/>
      <c r="BC378" s="79"/>
      <c r="BD378" s="21" t="str">
        <f t="shared" si="36"/>
        <v>[431] = {wayshrines={389,389,389,}, dlcId=DLC_WRATHSTONE</v>
      </c>
      <c r="BE378" s="21" t="str">
        <f t="shared" si="37"/>
        <v>, zoneIds={1080,101,101}, veteran=false</v>
      </c>
      <c r="BF378" s="21" t="str">
        <f t="shared" si="35"/>
        <v>, setType=LIBSETS_SETTYPE_DUNGEON</v>
      </c>
      <c r="BG378" s="21" t="str">
        <f t="shared" si="38"/>
        <v>, dropMechanic={LIBSETS_DROP_MECHANIC_GROUP_DUNGEON_BOSS,LIBSETS_DROP_MECHANIC_GROUP_DUNGEON_BOSS}</v>
      </c>
      <c r="BH378" s="21" t="str">
        <f t="shared" si="39"/>
        <v>}, --Icy Conjuror / Eisiger Anrufer   [Frostvault, Eastmarch, Eastmarch]</v>
      </c>
    </row>
    <row r="379" spans="1:60" x14ac:dyDescent="0.25">
      <c r="A379" s="5">
        <v>432</v>
      </c>
      <c r="B379" t="s">
        <v>1328</v>
      </c>
      <c r="C379" t="s">
        <v>25</v>
      </c>
      <c r="D379" s="3">
        <f t="shared" si="34"/>
        <v>432</v>
      </c>
      <c r="G379" s="8" t="s">
        <v>1477</v>
      </c>
      <c r="H379" s="87">
        <v>3</v>
      </c>
      <c r="I379" t="s">
        <v>1464</v>
      </c>
      <c r="J379" t="s">
        <v>91</v>
      </c>
      <c r="K379">
        <v>389</v>
      </c>
      <c r="L379">
        <v>389</v>
      </c>
      <c r="M379">
        <v>389</v>
      </c>
      <c r="O379" s="62" t="s">
        <v>64</v>
      </c>
      <c r="Q379" s="3">
        <f>IF(AND(P379&lt;&gt;"",ISNUMBER(P379),NOT(ISNA(P379))),P379,IF(R379&lt;&gt;"",VLOOKUP(R379,'ESO zone constants'!$D$5:$H$10003,5,FALSE),""))</f>
        <v>1080</v>
      </c>
      <c r="R379" t="str">
        <f>IF(AND(O379&lt;&gt;"",NOT(ISERROR(O379))),O379,
IF(AND(P379&lt;&gt;"",ISNUMBER(P379),P379&gt;0,NOT(ISNA(P379))),VLOOKUP(P379,'ESO zone constants'!$A$5:$D$10001,4,FALSE),
IF(AND(K379&lt;&gt;"",K379&gt;0,NOT(ISERROR(K379))),VLOOKUP(K379,'ESO dumped WayshrineInfo'!$K$3:$N$9996,4,FALSE),"")))</f>
        <v>Frostvault</v>
      </c>
      <c r="T379" s="19" t="str">
        <f>IF(AND(S379&lt;&gt;"",NOT(ISERROR(S379))),S379,IF(Q379&lt;&gt;"",IF(NOT(ISERROR(VLOOKUP(Q379,'ESO Dungeon constants'!$D$3:$H$9999,5,FALSE))),VLOOKUP(Q379,'ESO Dungeon constants'!$D$3:$I$9999,6,FALSE),VLOOKUP(Q379,'ESO zone constants'!$H$3:$K$9989,4,FALSE)),""))</f>
        <v>DLC_WRATHSTONE</v>
      </c>
      <c r="U379" s="3" t="str">
        <f>IF(T379&lt;&gt;"",VLOOKUP(T379,'LibSets constants'!$B$4:$C$1012,2,FALSE),"")</f>
        <v>Wrathstone</v>
      </c>
      <c r="V379" s="33" t="s">
        <v>1540</v>
      </c>
      <c r="W379" s="3" t="s">
        <v>1551</v>
      </c>
      <c r="X379" s="3" t="s">
        <v>1638</v>
      </c>
      <c r="Y379" s="62"/>
      <c r="Z379" s="3">
        <f>IF(AND(G379&lt;&gt;"LIBSETS_SETTYPE_BATTLEGROUND",G379&lt;&gt;"LIBSETS_SETTYPE_SPECIAL"),
IF(AND(Y379&lt;&gt;"",ISNUMBER(Y379),NOT(ISNA(Y379))),Y379,
   IF(AND(L379&lt;&gt;"",ISNUMBER(L379),L379&gt;0,NOT(ISNA(L379))),VLOOKUP(L379,'ESO dumped WayshrineInfo'!$K$3:$L$9996,2,FALSE),"")
),"")</f>
        <v>101</v>
      </c>
      <c r="AA379" t="str">
        <f>IF(AND(Z379&lt;&gt;"",ISNUMBER(Z379),NOT(ISNA(Z379))),VLOOKUP(Z379,'ESO zone constants'!$A$5:$D$10001,4,FALSE),"")</f>
        <v>Eastmarch</v>
      </c>
      <c r="AC379" s="40"/>
      <c r="AD379" s="40"/>
      <c r="AE379" s="40"/>
      <c r="AF379" s="3">
        <f>IF(AND(G379&lt;&gt;"LIBSETS_SETTYPE_BATTLEGROUND",G379&lt;&gt;"LIBSETS_SETTYPE_SPECIAL"),
IF(AND(AE379&lt;&gt;"",ISNUMBER(AE379),NOT(ISNA(AE379))),AE379,
   IF(AND(M379&lt;&gt;"",ISNUMBER(M379),M379&gt;0,NOT(ISNA(M379))),VLOOKUP(M379,'ESO dumped WayshrineInfo'!$K$3:$L$9996,2,FALSE),"")
),"")</f>
        <v>101</v>
      </c>
      <c r="AG379" t="str">
        <f>IF(AND(AF379&lt;&gt;"",ISNUMBER(AF379),NOT(ISNA(AF379))),VLOOKUP(AF379,'ESO zone constants'!$A$5:$D$10001,4,FALSE),"")</f>
        <v>Eastmarch</v>
      </c>
      <c r="AH379" s="42"/>
      <c r="AI379" s="40"/>
      <c r="AJ379" s="40"/>
      <c r="AK379" s="3" t="str">
        <f>IF(AND(G379&lt;&gt;"LIBSETS_SETTYPE_BATTLEGROUND",G379&lt;&gt;"LIBSETS_SETTYPE_SPECIAL"),IF(AL379&lt;&gt;"",VLOOKUP(AL379,'ESO zone constants'!$D$5:$H$4955,5,FALSE),""),"")</f>
        <v/>
      </c>
      <c r="AN379" s="40"/>
      <c r="AO379" s="40"/>
      <c r="AP379" s="3" t="str">
        <f>IF(AND(G379&lt;&gt;"LIBSETS_SETTYPE_BATTLEGROUND",G379&lt;&gt;"LIBSETS_SETTYPE_SPECIAL"),IF(AQ379&lt;&gt;"",VLOOKUP(AQ379,'ESO zone constants'!$D$5:$H$4955,5,FALSE),""),"")</f>
        <v/>
      </c>
      <c r="AS379" s="40"/>
      <c r="AT379" s="40"/>
      <c r="AU379" s="3" t="str">
        <f>IF(AND(G379&lt;&gt;"LIBSETS_SETTYPE_BATTLEGROUND",G379&lt;&gt;"LIBSETS_SETTYPE_SPECIAL"),IF(AV379&lt;&gt;"",VLOOKUP(AV379,'ESO zone constants'!$D$5:$H$4955,5,FALSE),""),"")</f>
        <v/>
      </c>
      <c r="AX379" s="40"/>
      <c r="AY379" s="41"/>
      <c r="AZ379" s="79" t="s">
        <v>2658</v>
      </c>
      <c r="BA379" s="79"/>
      <c r="BB379" s="79"/>
      <c r="BC379" s="79"/>
      <c r="BD379" s="21" t="str">
        <f t="shared" si="36"/>
        <v>[432] = {wayshrines={389,389,389,}, dlcId=DLC_WRATHSTONE</v>
      </c>
      <c r="BE379" s="21" t="str">
        <f t="shared" si="37"/>
        <v>, zoneIds={1080,101,101}, veteran={[EQUIP_TYPE_HEAD]=true, [EQUIP_TYPE_SHOULDERS]=false}</v>
      </c>
      <c r="BF379" s="21" t="str">
        <f t="shared" si="35"/>
        <v>, setType=LIBSETS_SETTYPE_MONSTER, undauntedChestId=3</v>
      </c>
      <c r="BG379" s="21" t="str">
        <f t="shared" si="38"/>
        <v>, dropMechanic={LIBSETS_DROP_MECHANIC_MONSTER_NAME}, dropMechanicDropLocationNames={['en']={'The Stonekeeper','','','','','',},['de']={'Der Steinwahrer','','','','','',},}</v>
      </c>
      <c r="BH379" s="21" t="str">
        <f t="shared" si="39"/>
        <v>}, --Stonekeeper / Steinwahrer   [Frostvault, Eastmarch, Eastmarch]</v>
      </c>
    </row>
    <row r="380" spans="1:60" x14ac:dyDescent="0.25">
      <c r="A380" s="12">
        <v>433</v>
      </c>
      <c r="B380" t="s">
        <v>1329</v>
      </c>
      <c r="C380" t="s">
        <v>1330</v>
      </c>
      <c r="D380" s="3">
        <f t="shared" si="34"/>
        <v>433</v>
      </c>
      <c r="G380" s="8" t="s">
        <v>1475</v>
      </c>
      <c r="I380" t="s">
        <v>91</v>
      </c>
      <c r="J380" t="s">
        <v>91</v>
      </c>
      <c r="K380">
        <v>390</v>
      </c>
      <c r="L380">
        <v>390</v>
      </c>
      <c r="M380">
        <v>390</v>
      </c>
      <c r="O380" s="62" t="s">
        <v>67</v>
      </c>
      <c r="Q380" s="3">
        <f>IF(AND(P380&lt;&gt;"",ISNUMBER(P380),NOT(ISNA(P380))),P380,IF(R380&lt;&gt;"",VLOOKUP(R380,'ESO zone constants'!$D$5:$H$10003,5,FALSE),""))</f>
        <v>1081</v>
      </c>
      <c r="R380" t="str">
        <f>IF(AND(O380&lt;&gt;"",NOT(ISERROR(O380))),O380,
IF(AND(P380&lt;&gt;"",ISNUMBER(P380),P380&gt;0,NOT(ISNA(P380))),VLOOKUP(P380,'ESO zone constants'!$A$5:$D$10001,4,FALSE),
IF(AND(K380&lt;&gt;"",K380&gt;0,NOT(ISERROR(K380))),VLOOKUP(K380,'ESO dumped WayshrineInfo'!$K$3:$N$9996,4,FALSE),"")))</f>
        <v>Depths of Malatar</v>
      </c>
      <c r="T380" s="19" t="str">
        <f>IF(AND(S380&lt;&gt;"",NOT(ISERROR(S380))),S380,IF(Q380&lt;&gt;"",IF(NOT(ISERROR(VLOOKUP(Q380,'ESO Dungeon constants'!$D$3:$H$9999,5,FALSE))),VLOOKUP(Q380,'ESO Dungeon constants'!$D$3:$I$9999,6,FALSE),VLOOKUP(Q380,'ESO zone constants'!$H$3:$K$9989,4,FALSE)),""))</f>
        <v>DLC_WRATHSTONE</v>
      </c>
      <c r="U380" s="3" t="str">
        <f>IF(T380&lt;&gt;"",VLOOKUP(T380,'LibSets constants'!$B$4:$C$1012,2,FALSE),"")</f>
        <v>Wrathstone</v>
      </c>
      <c r="V380" s="33" t="s">
        <v>3332</v>
      </c>
      <c r="Y380" s="62"/>
      <c r="Z380" s="3">
        <f>IF(AND(G380&lt;&gt;"LIBSETS_SETTYPE_BATTLEGROUND",G380&lt;&gt;"LIBSETS_SETTYPE_SPECIAL"),
IF(AND(Y380&lt;&gt;"",ISNUMBER(Y380),NOT(ISNA(Y380))),Y380,
   IF(AND(L380&lt;&gt;"",ISNUMBER(L380),L380&gt;0,NOT(ISNA(L380))),VLOOKUP(L380,'ESO dumped WayshrineInfo'!$K$3:$L$9996,2,FALSE),"")
),"")</f>
        <v>823</v>
      </c>
      <c r="AA380" t="str">
        <f>IF(AND(Z380&lt;&gt;"",ISNUMBER(Z380),NOT(ISNA(Z380))),VLOOKUP(Z380,'ESO zone constants'!$A$5:$D$10001,4,FALSE),"")</f>
        <v>Gold Coast</v>
      </c>
      <c r="AB380" s="33" t="s">
        <v>3332</v>
      </c>
      <c r="AC380" s="39"/>
      <c r="AD380" s="39"/>
      <c r="AE380" s="39"/>
      <c r="AF380" s="3">
        <f>IF(AND(G380&lt;&gt;"LIBSETS_SETTYPE_BATTLEGROUND",G380&lt;&gt;"LIBSETS_SETTYPE_SPECIAL"),
IF(AND(AE380&lt;&gt;"",ISNUMBER(AE380),NOT(ISNA(AE380))),AE380,
   IF(AND(M380&lt;&gt;"",ISNUMBER(M380),M380&gt;0,NOT(ISNA(M380))),VLOOKUP(M380,'ESO dumped WayshrineInfo'!$K$3:$L$9996,2,FALSE),"")
),"")</f>
        <v>823</v>
      </c>
      <c r="AG380" t="str">
        <f>IF(AND(AF380&lt;&gt;"",ISNUMBER(AF380),NOT(ISNA(AF380))),VLOOKUP(AF380,'ESO zone constants'!$A$5:$D$10001,4,FALSE),"")</f>
        <v>Gold Coast</v>
      </c>
      <c r="AH380" s="42"/>
      <c r="AI380" s="39"/>
      <c r="AJ380" s="39"/>
      <c r="AK380" s="3" t="str">
        <f>IF(AND(G380&lt;&gt;"LIBSETS_SETTYPE_BATTLEGROUND",G380&lt;&gt;"LIBSETS_SETTYPE_SPECIAL"),IF(AL380&lt;&gt;"",VLOOKUP(AL380,'ESO zone constants'!$D$5:$H$4955,5,FALSE),""),"")</f>
        <v/>
      </c>
      <c r="AN380" s="39"/>
      <c r="AO380" s="39"/>
      <c r="AP380" s="3" t="str">
        <f>IF(AND(G380&lt;&gt;"LIBSETS_SETTYPE_BATTLEGROUND",G380&lt;&gt;"LIBSETS_SETTYPE_SPECIAL"),IF(AQ380&lt;&gt;"",VLOOKUP(AQ380,'ESO zone constants'!$D$5:$H$4955,5,FALSE),""),"")</f>
        <v/>
      </c>
      <c r="AS380" s="39"/>
      <c r="AT380" s="39"/>
      <c r="AU380" s="3" t="str">
        <f>IF(AND(G380&lt;&gt;"LIBSETS_SETTYPE_BATTLEGROUND",G380&lt;&gt;"LIBSETS_SETTYPE_SPECIAL"),IF(AV380&lt;&gt;"",VLOOKUP(AV380,'ESO zone constants'!$D$5:$H$4955,5,FALSE),""),"")</f>
        <v/>
      </c>
      <c r="AX380" s="39"/>
      <c r="AY380" s="41"/>
      <c r="AZ380" s="79" t="s">
        <v>2658</v>
      </c>
      <c r="BA380" s="79"/>
      <c r="BB380" s="79"/>
      <c r="BC380" s="79"/>
      <c r="BD380" s="21" t="str">
        <f t="shared" si="36"/>
        <v>[433] = {wayshrines={390,390,390,}, dlcId=DLC_WRATHSTONE</v>
      </c>
      <c r="BE380" s="21" t="str">
        <f t="shared" si="37"/>
        <v>, zoneIds={1081,823,823}, veteran=false</v>
      </c>
      <c r="BF380" s="21" t="str">
        <f t="shared" si="35"/>
        <v>, setType=LIBSETS_SETTYPE_DUNGEON</v>
      </c>
      <c r="BG380" s="21" t="str">
        <f t="shared" si="38"/>
        <v>, dropMechanic={LIBSETS_DROP_MECHANIC_GROUP_DUNGEON_BOSS,LIBSETS_DROP_MECHANIC_GROUP_DUNGEON_BOSS}</v>
      </c>
      <c r="BH380" s="21" t="str">
        <f t="shared" si="39"/>
        <v>}, --Frozen Watcher / Gefrorener Beobachter   [Depths of Malatar, Gold Coast, Gold Coast]</v>
      </c>
    </row>
    <row r="381" spans="1:60" x14ac:dyDescent="0.25">
      <c r="A381" s="12">
        <v>434</v>
      </c>
      <c r="B381" t="s">
        <v>1331</v>
      </c>
      <c r="C381" t="s">
        <v>1332</v>
      </c>
      <c r="D381" s="3">
        <f t="shared" si="34"/>
        <v>434</v>
      </c>
      <c r="G381" s="8" t="s">
        <v>1475</v>
      </c>
      <c r="I381" t="s">
        <v>91</v>
      </c>
      <c r="J381" t="s">
        <v>91</v>
      </c>
      <c r="K381">
        <v>390</v>
      </c>
      <c r="L381">
        <v>390</v>
      </c>
      <c r="M381">
        <v>390</v>
      </c>
      <c r="O381" s="62" t="s">
        <v>67</v>
      </c>
      <c r="Q381" s="3">
        <f>IF(AND(P381&lt;&gt;"",ISNUMBER(P381),NOT(ISNA(P381))),P381,IF(R381&lt;&gt;"",VLOOKUP(R381,'ESO zone constants'!$D$5:$H$10003,5,FALSE),""))</f>
        <v>1081</v>
      </c>
      <c r="R381" t="str">
        <f>IF(AND(O381&lt;&gt;"",NOT(ISERROR(O381))),O381,
IF(AND(P381&lt;&gt;"",ISNUMBER(P381),P381&gt;0,NOT(ISNA(P381))),VLOOKUP(P381,'ESO zone constants'!$A$5:$D$10001,4,FALSE),
IF(AND(K381&lt;&gt;"",K381&gt;0,NOT(ISERROR(K381))),VLOOKUP(K381,'ESO dumped WayshrineInfo'!$K$3:$N$9996,4,FALSE),"")))</f>
        <v>Depths of Malatar</v>
      </c>
      <c r="T381" s="19" t="str">
        <f>IF(AND(S381&lt;&gt;"",NOT(ISERROR(S381))),S381,IF(Q381&lt;&gt;"",IF(NOT(ISERROR(VLOOKUP(Q381,'ESO Dungeon constants'!$D$3:$H$9999,5,FALSE))),VLOOKUP(Q381,'ESO Dungeon constants'!$D$3:$I$9999,6,FALSE),VLOOKUP(Q381,'ESO zone constants'!$H$3:$K$9989,4,FALSE)),""))</f>
        <v>DLC_WRATHSTONE</v>
      </c>
      <c r="U381" s="3" t="str">
        <f>IF(T381&lt;&gt;"",VLOOKUP(T381,'LibSets constants'!$B$4:$C$1012,2,FALSE),"")</f>
        <v>Wrathstone</v>
      </c>
      <c r="V381" s="33" t="s">
        <v>3332</v>
      </c>
      <c r="Y381" s="62"/>
      <c r="Z381" s="3">
        <f>IF(AND(G381&lt;&gt;"LIBSETS_SETTYPE_BATTLEGROUND",G381&lt;&gt;"LIBSETS_SETTYPE_SPECIAL"),
IF(AND(Y381&lt;&gt;"",ISNUMBER(Y381),NOT(ISNA(Y381))),Y381,
   IF(AND(L381&lt;&gt;"",ISNUMBER(L381),L381&gt;0,NOT(ISNA(L381))),VLOOKUP(L381,'ESO dumped WayshrineInfo'!$K$3:$L$9996,2,FALSE),"")
),"")</f>
        <v>823</v>
      </c>
      <c r="AA381" t="str">
        <f>IF(AND(Z381&lt;&gt;"",ISNUMBER(Z381),NOT(ISNA(Z381))),VLOOKUP(Z381,'ESO zone constants'!$A$5:$D$10001,4,FALSE),"")</f>
        <v>Gold Coast</v>
      </c>
      <c r="AB381" s="33" t="s">
        <v>3332</v>
      </c>
      <c r="AC381" s="39"/>
      <c r="AD381" s="39"/>
      <c r="AE381" s="39"/>
      <c r="AF381" s="3">
        <f>IF(AND(G381&lt;&gt;"LIBSETS_SETTYPE_BATTLEGROUND",G381&lt;&gt;"LIBSETS_SETTYPE_SPECIAL"),
IF(AND(AE381&lt;&gt;"",ISNUMBER(AE381),NOT(ISNA(AE381))),AE381,
   IF(AND(M381&lt;&gt;"",ISNUMBER(M381),M381&gt;0,NOT(ISNA(M381))),VLOOKUP(M381,'ESO dumped WayshrineInfo'!$K$3:$L$9996,2,FALSE),"")
),"")</f>
        <v>823</v>
      </c>
      <c r="AG381" t="str">
        <f>IF(AND(AF381&lt;&gt;"",ISNUMBER(AF381),NOT(ISNA(AF381))),VLOOKUP(AF381,'ESO zone constants'!$A$5:$D$10001,4,FALSE),"")</f>
        <v>Gold Coast</v>
      </c>
      <c r="AH381" s="42"/>
      <c r="AI381" s="39"/>
      <c r="AJ381" s="39"/>
      <c r="AK381" s="3" t="str">
        <f>IF(AND(G381&lt;&gt;"LIBSETS_SETTYPE_BATTLEGROUND",G381&lt;&gt;"LIBSETS_SETTYPE_SPECIAL"),IF(AL381&lt;&gt;"",VLOOKUP(AL381,'ESO zone constants'!$D$5:$H$4955,5,FALSE),""),"")</f>
        <v/>
      </c>
      <c r="AN381" s="39"/>
      <c r="AO381" s="39"/>
      <c r="AP381" s="3" t="str">
        <f>IF(AND(G381&lt;&gt;"LIBSETS_SETTYPE_BATTLEGROUND",G381&lt;&gt;"LIBSETS_SETTYPE_SPECIAL"),IF(AQ381&lt;&gt;"",VLOOKUP(AQ381,'ESO zone constants'!$D$5:$H$4955,5,FALSE),""),"")</f>
        <v/>
      </c>
      <c r="AS381" s="39"/>
      <c r="AT381" s="39"/>
      <c r="AU381" s="3" t="str">
        <f>IF(AND(G381&lt;&gt;"LIBSETS_SETTYPE_BATTLEGROUND",G381&lt;&gt;"LIBSETS_SETTYPE_SPECIAL"),IF(AV381&lt;&gt;"",VLOOKUP(AV381,'ESO zone constants'!$D$5:$H$4955,5,FALSE),""),"")</f>
        <v/>
      </c>
      <c r="AX381" s="39"/>
      <c r="AY381" s="41"/>
      <c r="AZ381" s="79" t="s">
        <v>2658</v>
      </c>
      <c r="BA381" s="79"/>
      <c r="BB381" s="79"/>
      <c r="BC381" s="79"/>
      <c r="BD381" s="21" t="str">
        <f t="shared" si="36"/>
        <v>[434] = {wayshrines={390,390,390,}, dlcId=DLC_WRATHSTONE</v>
      </c>
      <c r="BE381" s="21" t="str">
        <f t="shared" si="37"/>
        <v>, zoneIds={1081,823,823}, veteran=false</v>
      </c>
      <c r="BF381" s="21" t="str">
        <f t="shared" si="35"/>
        <v>, setType=LIBSETS_SETTYPE_DUNGEON</v>
      </c>
      <c r="BG381" s="21" t="str">
        <f t="shared" si="38"/>
        <v>, dropMechanic={LIBSETS_DROP_MECHANIC_GROUP_DUNGEON_BOSS,LIBSETS_DROP_MECHANIC_GROUP_DUNGEON_BOSS}</v>
      </c>
      <c r="BH381" s="21" t="str">
        <f t="shared" si="39"/>
        <v>}, --Scavenging Demise / Ausbeutender Niedergang   [Depths of Malatar, Gold Coast, Gold Coast]</v>
      </c>
    </row>
    <row r="382" spans="1:60" x14ac:dyDescent="0.25">
      <c r="A382" s="12">
        <v>435</v>
      </c>
      <c r="B382" t="s">
        <v>1333</v>
      </c>
      <c r="C382" t="s">
        <v>2629</v>
      </c>
      <c r="D382" s="3">
        <f t="shared" si="34"/>
        <v>435</v>
      </c>
      <c r="G382" s="8" t="s">
        <v>1475</v>
      </c>
      <c r="I382" t="s">
        <v>91</v>
      </c>
      <c r="J382" t="s">
        <v>91</v>
      </c>
      <c r="K382">
        <v>390</v>
      </c>
      <c r="L382">
        <v>390</v>
      </c>
      <c r="M382">
        <v>390</v>
      </c>
      <c r="O382" s="62" t="s">
        <v>67</v>
      </c>
      <c r="Q382" s="3">
        <f>IF(AND(P382&lt;&gt;"",ISNUMBER(P382),NOT(ISNA(P382))),P382,IF(R382&lt;&gt;"",VLOOKUP(R382,'ESO zone constants'!$D$5:$H$10003,5,FALSE),""))</f>
        <v>1081</v>
      </c>
      <c r="R382" t="str">
        <f>IF(AND(O382&lt;&gt;"",NOT(ISERROR(O382))),O382,
IF(AND(P382&lt;&gt;"",ISNUMBER(P382),P382&gt;0,NOT(ISNA(P382))),VLOOKUP(P382,'ESO zone constants'!$A$5:$D$10001,4,FALSE),
IF(AND(K382&lt;&gt;"",K382&gt;0,NOT(ISERROR(K382))),VLOOKUP(K382,'ESO dumped WayshrineInfo'!$K$3:$N$9996,4,FALSE),"")))</f>
        <v>Depths of Malatar</v>
      </c>
      <c r="T382" s="19" t="str">
        <f>IF(AND(S382&lt;&gt;"",NOT(ISERROR(S382))),S382,IF(Q382&lt;&gt;"",IF(NOT(ISERROR(VLOOKUP(Q382,'ESO Dungeon constants'!$D$3:$H$9999,5,FALSE))),VLOOKUP(Q382,'ESO Dungeon constants'!$D$3:$I$9999,6,FALSE),VLOOKUP(Q382,'ESO zone constants'!$H$3:$K$9989,4,FALSE)),""))</f>
        <v>DLC_WRATHSTONE</v>
      </c>
      <c r="U382" s="3" t="str">
        <f>IF(T382&lt;&gt;"",VLOOKUP(T382,'LibSets constants'!$B$4:$C$1012,2,FALSE),"")</f>
        <v>Wrathstone</v>
      </c>
      <c r="V382" s="33" t="s">
        <v>3332</v>
      </c>
      <c r="Y382" s="62"/>
      <c r="Z382" s="3">
        <f>IF(AND(G382&lt;&gt;"LIBSETS_SETTYPE_BATTLEGROUND",G382&lt;&gt;"LIBSETS_SETTYPE_SPECIAL"),
IF(AND(Y382&lt;&gt;"",ISNUMBER(Y382),NOT(ISNA(Y382))),Y382,
   IF(AND(L382&lt;&gt;"",ISNUMBER(L382),L382&gt;0,NOT(ISNA(L382))),VLOOKUP(L382,'ESO dumped WayshrineInfo'!$K$3:$L$9996,2,FALSE),"")
),"")</f>
        <v>823</v>
      </c>
      <c r="AA382" t="str">
        <f>IF(AND(Z382&lt;&gt;"",ISNUMBER(Z382),NOT(ISNA(Z382))),VLOOKUP(Z382,'ESO zone constants'!$A$5:$D$10001,4,FALSE),"")</f>
        <v>Gold Coast</v>
      </c>
      <c r="AB382" s="33" t="s">
        <v>3332</v>
      </c>
      <c r="AC382" s="39"/>
      <c r="AD382" s="39"/>
      <c r="AE382" s="39"/>
      <c r="AF382" s="3">
        <f>IF(AND(G382&lt;&gt;"LIBSETS_SETTYPE_BATTLEGROUND",G382&lt;&gt;"LIBSETS_SETTYPE_SPECIAL"),
IF(AND(AE382&lt;&gt;"",ISNUMBER(AE382),NOT(ISNA(AE382))),AE382,
   IF(AND(M382&lt;&gt;"",ISNUMBER(M382),M382&gt;0,NOT(ISNA(M382))),VLOOKUP(M382,'ESO dumped WayshrineInfo'!$K$3:$L$9996,2,FALSE),"")
),"")</f>
        <v>823</v>
      </c>
      <c r="AG382" t="str">
        <f>IF(AND(AF382&lt;&gt;"",ISNUMBER(AF382),NOT(ISNA(AF382))),VLOOKUP(AF382,'ESO zone constants'!$A$5:$D$10001,4,FALSE),"")</f>
        <v>Gold Coast</v>
      </c>
      <c r="AH382" s="42"/>
      <c r="AI382" s="39"/>
      <c r="AJ382" s="39"/>
      <c r="AK382" s="3" t="str">
        <f>IF(AND(G382&lt;&gt;"LIBSETS_SETTYPE_BATTLEGROUND",G382&lt;&gt;"LIBSETS_SETTYPE_SPECIAL"),IF(AL382&lt;&gt;"",VLOOKUP(AL382,'ESO zone constants'!$D$5:$H$4955,5,FALSE),""),"")</f>
        <v/>
      </c>
      <c r="AN382" s="39"/>
      <c r="AO382" s="39"/>
      <c r="AP382" s="3" t="str">
        <f>IF(AND(G382&lt;&gt;"LIBSETS_SETTYPE_BATTLEGROUND",G382&lt;&gt;"LIBSETS_SETTYPE_SPECIAL"),IF(AQ382&lt;&gt;"",VLOOKUP(AQ382,'ESO zone constants'!$D$5:$H$4955,5,FALSE),""),"")</f>
        <v/>
      </c>
      <c r="AS382" s="39"/>
      <c r="AT382" s="39"/>
      <c r="AU382" s="3" t="str">
        <f>IF(AND(G382&lt;&gt;"LIBSETS_SETTYPE_BATTLEGROUND",G382&lt;&gt;"LIBSETS_SETTYPE_SPECIAL"),IF(AV382&lt;&gt;"",VLOOKUP(AV382,'ESO zone constants'!$D$5:$H$4955,5,FALSE),""),"")</f>
        <v/>
      </c>
      <c r="AX382" s="39"/>
      <c r="AY382" s="41"/>
      <c r="AZ382" s="79" t="s">
        <v>2658</v>
      </c>
      <c r="BA382" s="79"/>
      <c r="BB382" s="79"/>
      <c r="BC382" s="79"/>
      <c r="BD382" s="21" t="str">
        <f t="shared" si="36"/>
        <v>[435] = {wayshrines={390,390,390,}, dlcId=DLC_WRATHSTONE</v>
      </c>
      <c r="BE382" s="21" t="str">
        <f t="shared" si="37"/>
        <v>, zoneIds={1081,823,823}, veteran=false</v>
      </c>
      <c r="BF382" s="21" t="str">
        <f t="shared" si="35"/>
        <v>, setType=LIBSETS_SETTYPE_DUNGEON</v>
      </c>
      <c r="BG382" s="21" t="str">
        <f t="shared" si="38"/>
        <v>, dropMechanic={LIBSETS_DROP_MECHANIC_GROUP_DUNGEON_BOSS,LIBSETS_DROP_MECHANIC_GROUP_DUNGEON_BOSS}</v>
      </c>
      <c r="BH382" s="21" t="str">
        <f t="shared" si="39"/>
        <v>}, --Auroran\'s Thunder / Donner des Auroraners   [Depths of Malatar, Gold Coast, Gold Coast]</v>
      </c>
    </row>
    <row r="383" spans="1:60" x14ac:dyDescent="0.25">
      <c r="A383" s="5">
        <v>436</v>
      </c>
      <c r="B383" t="s">
        <v>1334</v>
      </c>
      <c r="C383" t="s">
        <v>28</v>
      </c>
      <c r="D383" s="3">
        <f t="shared" si="34"/>
        <v>436</v>
      </c>
      <c r="G383" s="8" t="s">
        <v>1477</v>
      </c>
      <c r="H383" s="87">
        <v>3</v>
      </c>
      <c r="I383" t="s">
        <v>1464</v>
      </c>
      <c r="J383" t="s">
        <v>91</v>
      </c>
      <c r="K383">
        <v>390</v>
      </c>
      <c r="L383">
        <v>390</v>
      </c>
      <c r="M383">
        <v>390</v>
      </c>
      <c r="O383" s="62" t="s">
        <v>67</v>
      </c>
      <c r="Q383" s="3">
        <f>IF(AND(P383&lt;&gt;"",ISNUMBER(P383),NOT(ISNA(P383))),P383,IF(R383&lt;&gt;"",VLOOKUP(R383,'ESO zone constants'!$D$5:$H$10003,5,FALSE),""))</f>
        <v>1081</v>
      </c>
      <c r="R383" t="str">
        <f>IF(AND(O383&lt;&gt;"",NOT(ISERROR(O383))),O383,
IF(AND(P383&lt;&gt;"",ISNUMBER(P383),P383&gt;0,NOT(ISNA(P383))),VLOOKUP(P383,'ESO zone constants'!$A$5:$D$10001,4,FALSE),
IF(AND(K383&lt;&gt;"",K383&gt;0,NOT(ISERROR(K383))),VLOOKUP(K383,'ESO dumped WayshrineInfo'!$K$3:$N$9996,4,FALSE),"")))</f>
        <v>Depths of Malatar</v>
      </c>
      <c r="T383" s="19" t="str">
        <f>IF(AND(S383&lt;&gt;"",NOT(ISERROR(S383))),S383,IF(Q383&lt;&gt;"",IF(NOT(ISERROR(VLOOKUP(Q383,'ESO Dungeon constants'!$D$3:$H$9999,5,FALSE))),VLOOKUP(Q383,'ESO Dungeon constants'!$D$3:$I$9999,6,FALSE),VLOOKUP(Q383,'ESO zone constants'!$H$3:$K$9989,4,FALSE)),""))</f>
        <v>DLC_WRATHSTONE</v>
      </c>
      <c r="U383" s="3" t="str">
        <f>IF(T383&lt;&gt;"",VLOOKUP(T383,'LibSets constants'!$B$4:$C$1012,2,FALSE),"")</f>
        <v>Wrathstone</v>
      </c>
      <c r="V383" s="33" t="s">
        <v>1540</v>
      </c>
      <c r="W383" s="3" t="s">
        <v>28</v>
      </c>
      <c r="X383" s="3" t="s">
        <v>1636</v>
      </c>
      <c r="Y383" s="62"/>
      <c r="Z383" s="3">
        <f>IF(AND(G383&lt;&gt;"LIBSETS_SETTYPE_BATTLEGROUND",G383&lt;&gt;"LIBSETS_SETTYPE_SPECIAL"),
IF(AND(Y383&lt;&gt;"",ISNUMBER(Y383),NOT(ISNA(Y383))),Y383,
   IF(AND(L383&lt;&gt;"",ISNUMBER(L383),L383&gt;0,NOT(ISNA(L383))),VLOOKUP(L383,'ESO dumped WayshrineInfo'!$K$3:$L$9996,2,FALSE),"")
),"")</f>
        <v>823</v>
      </c>
      <c r="AA383" t="str">
        <f>IF(AND(Z383&lt;&gt;"",ISNUMBER(Z383),NOT(ISNA(Z383))),VLOOKUP(Z383,'ESO zone constants'!$A$5:$D$10001,4,FALSE),"")</f>
        <v>Gold Coast</v>
      </c>
      <c r="AC383" s="40"/>
      <c r="AD383" s="40"/>
      <c r="AE383" s="40"/>
      <c r="AF383" s="3">
        <f>IF(AND(G383&lt;&gt;"LIBSETS_SETTYPE_BATTLEGROUND",G383&lt;&gt;"LIBSETS_SETTYPE_SPECIAL"),
IF(AND(AE383&lt;&gt;"",ISNUMBER(AE383),NOT(ISNA(AE383))),AE383,
   IF(AND(M383&lt;&gt;"",ISNUMBER(M383),M383&gt;0,NOT(ISNA(M383))),VLOOKUP(M383,'ESO dumped WayshrineInfo'!$K$3:$L$9996,2,FALSE),"")
),"")</f>
        <v>823</v>
      </c>
      <c r="AG383" t="str">
        <f>IF(AND(AF383&lt;&gt;"",ISNUMBER(AF383),NOT(ISNA(AF383))),VLOOKUP(AF383,'ESO zone constants'!$A$5:$D$10001,4,FALSE),"")</f>
        <v>Gold Coast</v>
      </c>
      <c r="AH383" s="42"/>
      <c r="AI383" s="40"/>
      <c r="AJ383" s="40"/>
      <c r="AK383" s="3" t="str">
        <f>IF(AND(G383&lt;&gt;"LIBSETS_SETTYPE_BATTLEGROUND",G383&lt;&gt;"LIBSETS_SETTYPE_SPECIAL"),IF(AL383&lt;&gt;"",VLOOKUP(AL383,'ESO zone constants'!$D$5:$H$4955,5,FALSE),""),"")</f>
        <v/>
      </c>
      <c r="AN383" s="40"/>
      <c r="AO383" s="40"/>
      <c r="AP383" s="3" t="str">
        <f>IF(AND(G383&lt;&gt;"LIBSETS_SETTYPE_BATTLEGROUND",G383&lt;&gt;"LIBSETS_SETTYPE_SPECIAL"),IF(AQ383&lt;&gt;"",VLOOKUP(AQ383,'ESO zone constants'!$D$5:$H$4955,5,FALSE),""),"")</f>
        <v/>
      </c>
      <c r="AS383" s="40"/>
      <c r="AT383" s="40"/>
      <c r="AU383" s="3" t="str">
        <f>IF(AND(G383&lt;&gt;"LIBSETS_SETTYPE_BATTLEGROUND",G383&lt;&gt;"LIBSETS_SETTYPE_SPECIAL"),IF(AV383&lt;&gt;"",VLOOKUP(AV383,'ESO zone constants'!$D$5:$H$4955,5,FALSE),""),"")</f>
        <v/>
      </c>
      <c r="AX383" s="40"/>
      <c r="AY383" s="41"/>
      <c r="AZ383" s="79" t="s">
        <v>2658</v>
      </c>
      <c r="BA383" s="79"/>
      <c r="BB383" s="79"/>
      <c r="BC383" s="79"/>
      <c r="BD383" s="21" t="str">
        <f t="shared" si="36"/>
        <v>[436] = {wayshrines={390,390,390,}, dlcId=DLC_WRATHSTONE</v>
      </c>
      <c r="BE383" s="21" t="str">
        <f t="shared" si="37"/>
        <v>, zoneIds={1081,823,823}, veteran={[EQUIP_TYPE_HEAD]=true, [EQUIP_TYPE_SHOULDERS]=false}</v>
      </c>
      <c r="BF383" s="21" t="str">
        <f t="shared" si="35"/>
        <v>, setType=LIBSETS_SETTYPE_MONSTER, undauntedChestId=3</v>
      </c>
      <c r="BG383" s="21" t="str">
        <f t="shared" si="38"/>
        <v>, dropMechanic={LIBSETS_DROP_MECHANIC_MONSTER_NAME}, dropMechanicDropLocationNames={['en']={'Symphony of Blades','','','','','',},['de']={'Die Sinfonie der Klingen','','','','','',},}</v>
      </c>
      <c r="BH383" s="21" t="str">
        <f t="shared" si="39"/>
        <v>}, --Symphony of Blades / Sinfonie der Klingen   [Depths of Malatar, Gold Coast, Gold Coast]</v>
      </c>
    </row>
    <row r="384" spans="1:60" x14ac:dyDescent="0.25">
      <c r="A384" s="12">
        <v>437</v>
      </c>
      <c r="B384" t="s">
        <v>1427</v>
      </c>
      <c r="C384" t="s">
        <v>2630</v>
      </c>
      <c r="D384" s="3">
        <f t="shared" si="34"/>
        <v>437</v>
      </c>
      <c r="E384" s="40"/>
      <c r="G384" s="8" t="s">
        <v>1472</v>
      </c>
      <c r="I384" t="s">
        <v>91</v>
      </c>
      <c r="J384" t="s">
        <v>91</v>
      </c>
      <c r="K384">
        <v>386</v>
      </c>
      <c r="L384">
        <v>386</v>
      </c>
      <c r="M384">
        <v>386</v>
      </c>
      <c r="N384">
        <v>8</v>
      </c>
      <c r="Q384" s="3">
        <f>IF(AND(P384&lt;&gt;"",ISNUMBER(P384),NOT(ISNA(P384))),P384,IF(R384&lt;&gt;"",VLOOKUP(R384,'ESO zone constants'!$D$5:$H$10003,5,FALSE),""))</f>
        <v>1086</v>
      </c>
      <c r="R384" t="str">
        <f>IF(AND(O384&lt;&gt;"",NOT(ISERROR(O384))),O384,
IF(AND(P384&lt;&gt;"",ISNUMBER(P384),P384&gt;0,NOT(ISNA(P384))),VLOOKUP(P384,'ESO zone constants'!$A$5:$D$10001,4,FALSE),
IF(AND(K384&lt;&gt;"",K384&gt;0,NOT(ISERROR(K384))),VLOOKUP(K384,'ESO dumped WayshrineInfo'!$K$3:$N$9996,4,FALSE),"")))</f>
        <v>Northern Elsweyr</v>
      </c>
      <c r="T384" s="19" t="str">
        <f>IF(AND(S384&lt;&gt;"",NOT(ISERROR(S384))),S384,IF(Q384&lt;&gt;"",IF(NOT(ISERROR(VLOOKUP(Q384,'ESO Dungeon constants'!$D$3:$H$9999,5,FALSE))),VLOOKUP(Q384,'ESO Dungeon constants'!$D$3:$I$9999,6,FALSE),VLOOKUP(Q384,'ESO zone constants'!$H$3:$K$9989,4,FALSE)),""))</f>
        <v>DLC_ELSWEYR</v>
      </c>
      <c r="U384" s="3" t="str">
        <f>IF(T384&lt;&gt;"",VLOOKUP(T384,'LibSets constants'!$B$4:$C$1012,2,FALSE),"")</f>
        <v>Elsweyr</v>
      </c>
      <c r="V384" s="33" t="s">
        <v>3335</v>
      </c>
      <c r="Y384" s="62"/>
      <c r="Z384" s="3">
        <f>IF(AND(G384&lt;&gt;"LIBSETS_SETTYPE_BATTLEGROUND",G384&lt;&gt;"LIBSETS_SETTYPE_SPECIAL"),
IF(AND(Y384&lt;&gt;"",ISNUMBER(Y384),NOT(ISNA(Y384))),Y384,
   IF(AND(L384&lt;&gt;"",ISNUMBER(L384),L384&gt;0,NOT(ISNA(L384))),VLOOKUP(L384,'ESO dumped WayshrineInfo'!$K$3:$L$9996,2,FALSE),"")
),"")</f>
        <v>1086</v>
      </c>
      <c r="AA384" t="str">
        <f>IF(AND(Z384&lt;&gt;"",ISNUMBER(Z384),NOT(ISNA(Z384))),VLOOKUP(Z384,'ESO zone constants'!$A$5:$D$10001,4,FALSE),"")</f>
        <v>Northern Elsweyr</v>
      </c>
      <c r="AB384" s="33" t="s">
        <v>3335</v>
      </c>
      <c r="AC384" s="39"/>
      <c r="AD384" s="39"/>
      <c r="AE384" s="39"/>
      <c r="AF384" s="3">
        <f>IF(AND(G384&lt;&gt;"LIBSETS_SETTYPE_BATTLEGROUND",G384&lt;&gt;"LIBSETS_SETTYPE_SPECIAL"),
IF(AND(AE384&lt;&gt;"",ISNUMBER(AE384),NOT(ISNA(AE384))),AE384,
   IF(AND(M384&lt;&gt;"",ISNUMBER(M384),M384&gt;0,NOT(ISNA(M384))),VLOOKUP(M384,'ESO dumped WayshrineInfo'!$K$3:$L$9996,2,FALSE),"")
),"")</f>
        <v>1086</v>
      </c>
      <c r="AG384" t="str">
        <f>IF(AND(AF384&lt;&gt;"",ISNUMBER(AF384),NOT(ISNA(AF384))),VLOOKUP(AF384,'ESO zone constants'!$A$5:$D$10001,4,FALSE),"")</f>
        <v>Northern Elsweyr</v>
      </c>
      <c r="AH384" s="42"/>
      <c r="AI384" s="39"/>
      <c r="AJ384" s="39"/>
      <c r="AK384" s="3" t="str">
        <f>IF(AND(G384&lt;&gt;"LIBSETS_SETTYPE_BATTLEGROUND",G384&lt;&gt;"LIBSETS_SETTYPE_SPECIAL"),IF(AL384&lt;&gt;"",VLOOKUP(AL384,'ESO zone constants'!$D$5:$H$4955,5,FALSE),""),"")</f>
        <v/>
      </c>
      <c r="AN384" s="39"/>
      <c r="AO384" s="39"/>
      <c r="AP384" s="3" t="str">
        <f>IF(AND(G384&lt;&gt;"LIBSETS_SETTYPE_BATTLEGROUND",G384&lt;&gt;"LIBSETS_SETTYPE_SPECIAL"),IF(AQ384&lt;&gt;"",VLOOKUP(AQ384,'ESO zone constants'!$D$5:$H$4955,5,FALSE),""),"")</f>
        <v/>
      </c>
      <c r="AS384" s="39"/>
      <c r="AT384" s="39"/>
      <c r="AU384" s="3" t="str">
        <f>IF(AND(G384&lt;&gt;"LIBSETS_SETTYPE_BATTLEGROUND",G384&lt;&gt;"LIBSETS_SETTYPE_SPECIAL"),IF(AV384&lt;&gt;"",VLOOKUP(AV384,'ESO zone constants'!$D$5:$H$4955,5,FALSE),""),"")</f>
        <v/>
      </c>
      <c r="AX384" s="39"/>
      <c r="AY384" s="41"/>
      <c r="AZ384" s="79" t="s">
        <v>2658</v>
      </c>
      <c r="BA384" s="79"/>
      <c r="BB384" s="79"/>
      <c r="BC384" s="79"/>
      <c r="BD384" s="21" t="str">
        <f t="shared" si="36"/>
        <v>[437] = {wayshrines={386,386,386,}, traitsNeeded=8, dlcId=DLC_ELSWEYR</v>
      </c>
      <c r="BE384" s="21" t="str">
        <f t="shared" si="37"/>
        <v>, zoneIds={1086,1086,1086}, veteran=false</v>
      </c>
      <c r="BF384" s="21" t="str">
        <f t="shared" si="35"/>
        <v>, setType=LIBSETS_SETTYPE_CRAFTED</v>
      </c>
      <c r="BG384" s="21" t="str">
        <f t="shared" si="38"/>
        <v>, dropMechanic={LIBSETS_DROP_MECHANIC_CRAFTED,LIBSETS_DROP_MECHANIC_CRAFTED}</v>
      </c>
      <c r="BH384" s="21" t="str">
        <f t="shared" si="39"/>
        <v>}, --Coldharbour\'s Favorite / Kalthafens Günstling   [Northern Elsweyr, Northern Elsweyr, Northern Elsweyr]</v>
      </c>
    </row>
    <row r="385" spans="1:60" x14ac:dyDescent="0.25">
      <c r="A385" s="12">
        <v>438</v>
      </c>
      <c r="B385" t="s">
        <v>1428</v>
      </c>
      <c r="C385" t="s">
        <v>2631</v>
      </c>
      <c r="D385" s="3">
        <f t="shared" si="34"/>
        <v>438</v>
      </c>
      <c r="G385" s="8" t="s">
        <v>1472</v>
      </c>
      <c r="I385" t="s">
        <v>91</v>
      </c>
      <c r="J385" t="s">
        <v>91</v>
      </c>
      <c r="K385">
        <v>397</v>
      </c>
      <c r="L385">
        <v>397</v>
      </c>
      <c r="M385">
        <v>397</v>
      </c>
      <c r="N385">
        <v>5</v>
      </c>
      <c r="Q385" s="3">
        <f>IF(AND(P385&lt;&gt;"",ISNUMBER(P385),NOT(ISNA(P385))),P385,IF(R385&lt;&gt;"",VLOOKUP(R385,'ESO zone constants'!$D$5:$H$10003,5,FALSE),""))</f>
        <v>1086</v>
      </c>
      <c r="R385" t="str">
        <f>IF(AND(O385&lt;&gt;"",NOT(ISERROR(O385))),O385,
IF(AND(P385&lt;&gt;"",ISNUMBER(P385),P385&gt;0,NOT(ISNA(P385))),VLOOKUP(P385,'ESO zone constants'!$A$5:$D$10001,4,FALSE),
IF(AND(K385&lt;&gt;"",K385&gt;0,NOT(ISERROR(K385))),VLOOKUP(K385,'ESO dumped WayshrineInfo'!$K$3:$N$9996,4,FALSE),"")))</f>
        <v>Northern Elsweyr</v>
      </c>
      <c r="T385" s="19" t="str">
        <f>IF(AND(S385&lt;&gt;"",NOT(ISERROR(S385))),S385,IF(Q385&lt;&gt;"",IF(NOT(ISERROR(VLOOKUP(Q385,'ESO Dungeon constants'!$D$3:$H$9999,5,FALSE))),VLOOKUP(Q385,'ESO Dungeon constants'!$D$3:$I$9999,6,FALSE),VLOOKUP(Q385,'ESO zone constants'!$H$3:$K$9989,4,FALSE)),""))</f>
        <v>DLC_ELSWEYR</v>
      </c>
      <c r="U385" s="3" t="str">
        <f>IF(T385&lt;&gt;"",VLOOKUP(T385,'LibSets constants'!$B$4:$C$1012,2,FALSE),"")</f>
        <v>Elsweyr</v>
      </c>
      <c r="V385" s="33" t="s">
        <v>3335</v>
      </c>
      <c r="Y385" s="62"/>
      <c r="Z385" s="3">
        <f>IF(AND(G385&lt;&gt;"LIBSETS_SETTYPE_BATTLEGROUND",G385&lt;&gt;"LIBSETS_SETTYPE_SPECIAL"),
IF(AND(Y385&lt;&gt;"",ISNUMBER(Y385),NOT(ISNA(Y385))),Y385,
   IF(AND(L385&lt;&gt;"",ISNUMBER(L385),L385&gt;0,NOT(ISNA(L385))),VLOOKUP(L385,'ESO dumped WayshrineInfo'!$K$3:$L$9996,2,FALSE),"")
),"")</f>
        <v>1086</v>
      </c>
      <c r="AA385" t="str">
        <f>IF(AND(Z385&lt;&gt;"",ISNUMBER(Z385),NOT(ISNA(Z385))),VLOOKUP(Z385,'ESO zone constants'!$A$5:$D$10001,4,FALSE),"")</f>
        <v>Northern Elsweyr</v>
      </c>
      <c r="AB385" s="33" t="s">
        <v>3335</v>
      </c>
      <c r="AC385" s="39"/>
      <c r="AD385" s="39"/>
      <c r="AE385" s="39"/>
      <c r="AF385" s="3">
        <f>IF(AND(G385&lt;&gt;"LIBSETS_SETTYPE_BATTLEGROUND",G385&lt;&gt;"LIBSETS_SETTYPE_SPECIAL"),
IF(AND(AE385&lt;&gt;"",ISNUMBER(AE385),NOT(ISNA(AE385))),AE385,
   IF(AND(M385&lt;&gt;"",ISNUMBER(M385),M385&gt;0,NOT(ISNA(M385))),VLOOKUP(M385,'ESO dumped WayshrineInfo'!$K$3:$L$9996,2,FALSE),"")
),"")</f>
        <v>1086</v>
      </c>
      <c r="AG385" t="str">
        <f>IF(AND(AF385&lt;&gt;"",ISNUMBER(AF385),NOT(ISNA(AF385))),VLOOKUP(AF385,'ESO zone constants'!$A$5:$D$10001,4,FALSE),"")</f>
        <v>Northern Elsweyr</v>
      </c>
      <c r="AH385" s="42"/>
      <c r="AI385" s="39"/>
      <c r="AJ385" s="39"/>
      <c r="AK385" s="3" t="str">
        <f>IF(AND(G385&lt;&gt;"LIBSETS_SETTYPE_BATTLEGROUND",G385&lt;&gt;"LIBSETS_SETTYPE_SPECIAL"),IF(AL385&lt;&gt;"",VLOOKUP(AL385,'ESO zone constants'!$D$5:$H$4955,5,FALSE),""),"")</f>
        <v/>
      </c>
      <c r="AN385" s="39"/>
      <c r="AO385" s="39"/>
      <c r="AP385" s="3" t="str">
        <f>IF(AND(G385&lt;&gt;"LIBSETS_SETTYPE_BATTLEGROUND",G385&lt;&gt;"LIBSETS_SETTYPE_SPECIAL"),IF(AQ385&lt;&gt;"",VLOOKUP(AQ385,'ESO zone constants'!$D$5:$H$4955,5,FALSE),""),"")</f>
        <v/>
      </c>
      <c r="AS385" s="39"/>
      <c r="AT385" s="39"/>
      <c r="AU385" s="3" t="str">
        <f>IF(AND(G385&lt;&gt;"LIBSETS_SETTYPE_BATTLEGROUND",G385&lt;&gt;"LIBSETS_SETTYPE_SPECIAL"),IF(AV385&lt;&gt;"",VLOOKUP(AV385,'ESO zone constants'!$D$5:$H$4955,5,FALSE),""),"")</f>
        <v/>
      </c>
      <c r="AX385" s="39"/>
      <c r="AY385" s="41"/>
      <c r="AZ385" s="79" t="s">
        <v>2658</v>
      </c>
      <c r="BA385" s="79"/>
      <c r="BB385" s="79"/>
      <c r="BC385" s="79"/>
      <c r="BD385" s="21" t="str">
        <f t="shared" si="36"/>
        <v>[438] = {wayshrines={397,397,397,}, traitsNeeded=5, dlcId=DLC_ELSWEYR</v>
      </c>
      <c r="BE385" s="21" t="str">
        <f t="shared" si="37"/>
        <v>, zoneIds={1086,1086,1086}, veteran=false</v>
      </c>
      <c r="BF385" s="21" t="str">
        <f t="shared" si="35"/>
        <v>, setType=LIBSETS_SETTYPE_CRAFTED</v>
      </c>
      <c r="BG385" s="21" t="str">
        <f t="shared" si="38"/>
        <v>, dropMechanic={LIBSETS_DROP_MECHANIC_CRAFTED,LIBSETS_DROP_MECHANIC_CRAFTED}</v>
      </c>
      <c r="BH385" s="21" t="str">
        <f t="shared" si="39"/>
        <v>}, --Senche-raht\'s Grit / Mut des Senche-raht   [Northern Elsweyr, Northern Elsweyr, Northern Elsweyr]</v>
      </c>
    </row>
    <row r="386" spans="1:60" x14ac:dyDescent="0.25">
      <c r="A386" s="5">
        <v>439</v>
      </c>
      <c r="B386" t="s">
        <v>1429</v>
      </c>
      <c r="C386" t="s">
        <v>2632</v>
      </c>
      <c r="D386" s="3">
        <f t="shared" si="34"/>
        <v>439</v>
      </c>
      <c r="G386" s="8" t="s">
        <v>1472</v>
      </c>
      <c r="I386" t="s">
        <v>91</v>
      </c>
      <c r="J386" t="s">
        <v>91</v>
      </c>
      <c r="K386">
        <v>382</v>
      </c>
      <c r="L386">
        <v>382</v>
      </c>
      <c r="M386">
        <v>382</v>
      </c>
      <c r="N386">
        <v>3</v>
      </c>
      <c r="Q386" s="3">
        <f>IF(AND(P386&lt;&gt;"",ISNUMBER(P386),NOT(ISNA(P386))),P386,IF(R386&lt;&gt;"",VLOOKUP(R386,'ESO zone constants'!$D$5:$H$10003,5,FALSE),""))</f>
        <v>1086</v>
      </c>
      <c r="R386" t="str">
        <f>IF(AND(O386&lt;&gt;"",NOT(ISERROR(O386))),O386,
IF(AND(P386&lt;&gt;"",ISNUMBER(P386),P386&gt;0,NOT(ISNA(P386))),VLOOKUP(P386,'ESO zone constants'!$A$5:$D$10001,4,FALSE),
IF(AND(K386&lt;&gt;"",K386&gt;0,NOT(ISERROR(K386))),VLOOKUP(K386,'ESO dumped WayshrineInfo'!$K$3:$N$9996,4,FALSE),"")))</f>
        <v>Northern Elsweyr</v>
      </c>
      <c r="T386" s="19" t="str">
        <f>IF(AND(S386&lt;&gt;"",NOT(ISERROR(S386))),S386,IF(Q386&lt;&gt;"",IF(NOT(ISERROR(VLOOKUP(Q386,'ESO Dungeon constants'!$D$3:$H$9999,5,FALSE))),VLOOKUP(Q386,'ESO Dungeon constants'!$D$3:$I$9999,6,FALSE),VLOOKUP(Q386,'ESO zone constants'!$H$3:$K$9989,4,FALSE)),""))</f>
        <v>DLC_ELSWEYR</v>
      </c>
      <c r="U386" s="3" t="str">
        <f>IF(T386&lt;&gt;"",VLOOKUP(T386,'LibSets constants'!$B$4:$C$1012,2,FALSE),"")</f>
        <v>Elsweyr</v>
      </c>
      <c r="V386" s="33" t="s">
        <v>3335</v>
      </c>
      <c r="Y386" s="62"/>
      <c r="Z386" s="3">
        <f>IF(AND(G386&lt;&gt;"LIBSETS_SETTYPE_BATTLEGROUND",G386&lt;&gt;"LIBSETS_SETTYPE_SPECIAL"),
IF(AND(Y386&lt;&gt;"",ISNUMBER(Y386),NOT(ISNA(Y386))),Y386,
   IF(AND(L386&lt;&gt;"",ISNUMBER(L386),L386&gt;0,NOT(ISNA(L386))),VLOOKUP(L386,'ESO dumped WayshrineInfo'!$K$3:$L$9996,2,FALSE),"")
),"")</f>
        <v>1086</v>
      </c>
      <c r="AA386" t="str">
        <f>IF(AND(Z386&lt;&gt;"",ISNUMBER(Z386),NOT(ISNA(Z386))),VLOOKUP(Z386,'ESO zone constants'!$A$5:$D$10001,4,FALSE),"")</f>
        <v>Northern Elsweyr</v>
      </c>
      <c r="AB386" s="33" t="s">
        <v>3335</v>
      </c>
      <c r="AC386" s="39"/>
      <c r="AD386" s="39"/>
      <c r="AE386" s="39"/>
      <c r="AF386" s="3">
        <f>IF(AND(G386&lt;&gt;"LIBSETS_SETTYPE_BATTLEGROUND",G386&lt;&gt;"LIBSETS_SETTYPE_SPECIAL"),
IF(AND(AE386&lt;&gt;"",ISNUMBER(AE386),NOT(ISNA(AE386))),AE386,
   IF(AND(M386&lt;&gt;"",ISNUMBER(M386),M386&gt;0,NOT(ISNA(M386))),VLOOKUP(M386,'ESO dumped WayshrineInfo'!$K$3:$L$9996,2,FALSE),"")
),"")</f>
        <v>1086</v>
      </c>
      <c r="AG386" t="str">
        <f>IF(AND(AF386&lt;&gt;"",ISNUMBER(AF386),NOT(ISNA(AF386))),VLOOKUP(AF386,'ESO zone constants'!$A$5:$D$10001,4,FALSE),"")</f>
        <v>Northern Elsweyr</v>
      </c>
      <c r="AH386" s="42"/>
      <c r="AI386" s="39"/>
      <c r="AJ386" s="39"/>
      <c r="AK386" s="3" t="str">
        <f>IF(AND(G386&lt;&gt;"LIBSETS_SETTYPE_BATTLEGROUND",G386&lt;&gt;"LIBSETS_SETTYPE_SPECIAL"),IF(AL386&lt;&gt;"",VLOOKUP(AL386,'ESO zone constants'!$D$5:$H$4955,5,FALSE),""),"")</f>
        <v/>
      </c>
      <c r="AN386" s="39"/>
      <c r="AO386" s="39"/>
      <c r="AP386" s="3" t="str">
        <f>IF(AND(G386&lt;&gt;"LIBSETS_SETTYPE_BATTLEGROUND",G386&lt;&gt;"LIBSETS_SETTYPE_SPECIAL"),IF(AQ386&lt;&gt;"",VLOOKUP(AQ386,'ESO zone constants'!$D$5:$H$4955,5,FALSE),""),"")</f>
        <v/>
      </c>
      <c r="AS386" s="39"/>
      <c r="AT386" s="39"/>
      <c r="AU386" s="3" t="str">
        <f>IF(AND(G386&lt;&gt;"LIBSETS_SETTYPE_BATTLEGROUND",G386&lt;&gt;"LIBSETS_SETTYPE_SPECIAL"),IF(AV386&lt;&gt;"",VLOOKUP(AV386,'ESO zone constants'!$D$5:$H$4955,5,FALSE),""),"")</f>
        <v/>
      </c>
      <c r="AX386" s="39"/>
      <c r="AY386" s="41"/>
      <c r="AZ386" s="79" t="s">
        <v>2658</v>
      </c>
      <c r="BA386" s="79"/>
      <c r="BB386" s="79"/>
      <c r="BC386" s="79"/>
      <c r="BD386" s="21" t="str">
        <f t="shared" si="36"/>
        <v>[439] = {wayshrines={382,382,382,}, traitsNeeded=3, dlcId=DLC_ELSWEYR</v>
      </c>
      <c r="BE386" s="21" t="str">
        <f t="shared" si="37"/>
        <v>, zoneIds={1086,1086,1086}, veteran=false</v>
      </c>
      <c r="BF386" s="21" t="str">
        <f t="shared" si="35"/>
        <v>, setType=LIBSETS_SETTYPE_CRAFTED</v>
      </c>
      <c r="BG386" s="21" t="str">
        <f t="shared" si="38"/>
        <v>, dropMechanic={LIBSETS_DROP_MECHANIC_CRAFTED,LIBSETS_DROP_MECHANIC_CRAFTED}</v>
      </c>
      <c r="BH386" s="21" t="str">
        <f t="shared" si="39"/>
        <v>}, --Vastarie\'s Tutelage / Vastaries Vormundschaft   [Northern Elsweyr, Northern Elsweyr, Northern Elsweyr]</v>
      </c>
    </row>
    <row r="387" spans="1:60" x14ac:dyDescent="0.25">
      <c r="A387" s="5">
        <v>440</v>
      </c>
      <c r="B387" t="s">
        <v>1435</v>
      </c>
      <c r="C387" t="s">
        <v>1346</v>
      </c>
      <c r="D387" s="3">
        <f t="shared" ref="D387:D450" si="40">A387</f>
        <v>440</v>
      </c>
      <c r="G387" s="8" t="s">
        <v>1478</v>
      </c>
      <c r="I387" t="s">
        <v>91</v>
      </c>
      <c r="J387" t="s">
        <v>91</v>
      </c>
      <c r="K387">
        <v>382</v>
      </c>
      <c r="L387">
        <v>382</v>
      </c>
      <c r="M387">
        <v>382</v>
      </c>
      <c r="O387" s="62" t="s">
        <v>1388</v>
      </c>
      <c r="Q387" s="3">
        <f>IF(AND(P387&lt;&gt;"",ISNUMBER(P387),NOT(ISNA(P387))),P387,IF(R387&lt;&gt;"",VLOOKUP(R387,'ESO zone constants'!$D$5:$H$10003,5,FALSE),""))</f>
        <v>1086</v>
      </c>
      <c r="R387" t="str">
        <f>IF(AND(O387&lt;&gt;"",NOT(ISERROR(O387))),O387,
IF(AND(P387&lt;&gt;"",ISNUMBER(P387),P387&gt;0,NOT(ISNA(P387))),VLOOKUP(P387,'ESO zone constants'!$A$5:$D$10001,4,FALSE),
IF(AND(K387&lt;&gt;"",K387&gt;0,NOT(ISERROR(K387))),VLOOKUP(K387,'ESO dumped WayshrineInfo'!$K$3:$N$9996,4,FALSE),"")))</f>
        <v>Northern Elsweyr</v>
      </c>
      <c r="T387" s="19" t="str">
        <f>IF(AND(S387&lt;&gt;"",NOT(ISERROR(S387))),S387,IF(Q387&lt;&gt;"",IF(NOT(ISERROR(VLOOKUP(Q387,'ESO Dungeon constants'!$D$3:$H$9999,5,FALSE))),VLOOKUP(Q387,'ESO Dungeon constants'!$D$3:$I$9999,6,FALSE),VLOOKUP(Q387,'ESO zone constants'!$H$3:$K$9989,4,FALSE)),""))</f>
        <v>DLC_ELSWEYR</v>
      </c>
      <c r="U387" s="3" t="str">
        <f>IF(T387&lt;&gt;"",VLOOKUP(T387,'LibSets constants'!$B$4:$C$1012,2,FALSE),"")</f>
        <v>Elsweyr</v>
      </c>
      <c r="V387" s="33" t="s">
        <v>1556</v>
      </c>
      <c r="Y387" s="62"/>
      <c r="Z387" s="3">
        <f>IF(AND(G387&lt;&gt;"LIBSETS_SETTYPE_BATTLEGROUND",G387&lt;&gt;"LIBSETS_SETTYPE_SPECIAL"),
IF(AND(Y387&lt;&gt;"",ISNUMBER(Y387),NOT(ISNA(Y387))),Y387,
   IF(AND(L387&lt;&gt;"",ISNUMBER(L387),L387&gt;0,NOT(ISNA(L387))),VLOOKUP(L387,'ESO dumped WayshrineInfo'!$K$3:$L$9996,2,FALSE),"")
),"")</f>
        <v>1086</v>
      </c>
      <c r="AA387" t="str">
        <f>IF(AND(Z387&lt;&gt;"",ISNUMBER(Z387),NOT(ISNA(Z387))),VLOOKUP(Z387,'ESO zone constants'!$A$5:$D$10001,4,FALSE),"")</f>
        <v>Northern Elsweyr</v>
      </c>
      <c r="AB387" s="33" t="s">
        <v>1557</v>
      </c>
      <c r="AC387" s="39"/>
      <c r="AD387" s="39"/>
      <c r="AE387" s="39"/>
      <c r="AF387" s="3">
        <f>IF(AND(G387&lt;&gt;"LIBSETS_SETTYPE_BATTLEGROUND",G387&lt;&gt;"LIBSETS_SETTYPE_SPECIAL"),
IF(AND(AE387&lt;&gt;"",ISNUMBER(AE387),NOT(ISNA(AE387))),AE387,
   IF(AND(M387&lt;&gt;"",ISNUMBER(M387),M387&gt;0,NOT(ISNA(M387))),VLOOKUP(M387,'ESO dumped WayshrineInfo'!$K$3:$L$9996,2,FALSE),"")
),"")</f>
        <v>1086</v>
      </c>
      <c r="AG387" t="str">
        <f>IF(AND(AF387&lt;&gt;"",ISNUMBER(AF387),NOT(ISNA(AF387))),VLOOKUP(AF387,'ESO zone constants'!$A$5:$D$10001,4,FALSE),"")</f>
        <v>Northern Elsweyr</v>
      </c>
      <c r="AH387" s="42" t="s">
        <v>1558</v>
      </c>
      <c r="AI387" s="39"/>
      <c r="AJ387" s="39"/>
      <c r="AK387" s="3">
        <f>IF(AND(G387&lt;&gt;"LIBSETS_SETTYPE_BATTLEGROUND",G387&lt;&gt;"LIBSETS_SETTYPE_SPECIAL"),IF(AL387&lt;&gt;"",VLOOKUP(AL387,'ESO zone constants'!$D$5:$H$4955,5,FALSE),""),"")</f>
        <v>1086</v>
      </c>
      <c r="AL387" t="s">
        <v>1388</v>
      </c>
      <c r="AM387" s="33" t="s">
        <v>1559</v>
      </c>
      <c r="AN387" s="39"/>
      <c r="AO387" s="39"/>
      <c r="AP387" s="3" t="str">
        <f>IF(AND(G387&lt;&gt;"LIBSETS_SETTYPE_BATTLEGROUND",G387&lt;&gt;"LIBSETS_SETTYPE_SPECIAL"),IF(AQ387&lt;&gt;"",VLOOKUP(AQ387,'ESO zone constants'!$D$5:$H$4955,5,FALSE),""),"")</f>
        <v/>
      </c>
      <c r="AS387" s="39"/>
      <c r="AT387" s="39"/>
      <c r="AU387" s="3" t="str">
        <f>IF(AND(G387&lt;&gt;"LIBSETS_SETTYPE_BATTLEGROUND",G387&lt;&gt;"LIBSETS_SETTYPE_SPECIAL"),IF(AV387&lt;&gt;"",VLOOKUP(AV387,'ESO zone constants'!$D$5:$H$4955,5,FALSE),""),"")</f>
        <v/>
      </c>
      <c r="AX387" s="39"/>
      <c r="AY387" s="41"/>
      <c r="AZ387" s="79" t="s">
        <v>2659</v>
      </c>
      <c r="BA387" s="79"/>
      <c r="BB387" s="79"/>
      <c r="BC387" s="79"/>
      <c r="BD387" s="21" t="str">
        <f t="shared" si="36"/>
        <v>[440] = {wayshrines={382,382,382,}, dlcId=DLC_ELSWEYR</v>
      </c>
      <c r="BE387" s="21" t="str">
        <f t="shared" si="37"/>
        <v>, zoneIds={1086,1086,1086,1086}, veteran=false</v>
      </c>
      <c r="BF387" s="21" t="str">
        <f t="shared" ref="BF387:BF450" si="41">IF(A387&lt;&gt;"",IF(F387&lt;&gt;"Not in the game (anymore)",IF(A387&lt;&gt;"",", setType="&amp;G387,"")&amp;IF(G387="LIBSETS_SETTYPE_CLASS",", classId="&amp;BC387,"")&amp;IF(J387="true",", multiTrialSet=true",""),"")
&amp; IF(AND(H387&lt;&gt;"",ISNUMBER(H387)),", undauntedChestId=" &amp; H387,""),"")</f>
        <v>, setType=LIBSETS_SETTYPE_OVERLAND</v>
      </c>
      <c r="BG387" s="21" t="str">
        <f t="shared" si="38"/>
        <v>, isProcSetAllowedInPvP=1, dropMechanic={LIBSETS_DROP_MECHANIC_OVERLAND_BOSS_DELVE,LIBSETS_DROP_MECHANIC_OVERLAND_WORLDBOSS,LIBSETS_DROP_MECHANIC_OVERLAND_BOSS_PUBLIC_DUNGEON,LIBSETS_DROP_MECHANIC_OVERLAND_CHEST}</v>
      </c>
      <c r="BH387" s="21" t="str">
        <f t="shared" si="39"/>
        <v>}, --Crafty Alfiq / Listiger Alfiq   [Northern Elsweyr, Northern Elsweyr, Northern Elsweyr, Northern Elsweyr]</v>
      </c>
    </row>
    <row r="388" spans="1:60" x14ac:dyDescent="0.25">
      <c r="A388" s="5">
        <v>441</v>
      </c>
      <c r="B388" t="s">
        <v>1434</v>
      </c>
      <c r="C388" t="s">
        <v>1347</v>
      </c>
      <c r="D388" s="3">
        <f t="shared" si="40"/>
        <v>441</v>
      </c>
      <c r="G388" s="8" t="s">
        <v>1478</v>
      </c>
      <c r="I388" t="s">
        <v>91</v>
      </c>
      <c r="J388" t="s">
        <v>91</v>
      </c>
      <c r="K388">
        <v>382</v>
      </c>
      <c r="L388">
        <v>382</v>
      </c>
      <c r="M388">
        <v>382</v>
      </c>
      <c r="O388" s="62" t="s">
        <v>1388</v>
      </c>
      <c r="Q388" s="3">
        <f>IF(AND(P388&lt;&gt;"",ISNUMBER(P388),NOT(ISNA(P388))),P388,IF(R388&lt;&gt;"",VLOOKUP(R388,'ESO zone constants'!$D$5:$H$10003,5,FALSE),""))</f>
        <v>1086</v>
      </c>
      <c r="R388" t="str">
        <f>IF(AND(O388&lt;&gt;"",NOT(ISERROR(O388))),O388,
IF(AND(P388&lt;&gt;"",ISNUMBER(P388),P388&gt;0,NOT(ISNA(P388))),VLOOKUP(P388,'ESO zone constants'!$A$5:$D$10001,4,FALSE),
IF(AND(K388&lt;&gt;"",K388&gt;0,NOT(ISERROR(K388))),VLOOKUP(K388,'ESO dumped WayshrineInfo'!$K$3:$N$9996,4,FALSE),"")))</f>
        <v>Northern Elsweyr</v>
      </c>
      <c r="T388" s="19" t="str">
        <f>IF(AND(S388&lt;&gt;"",NOT(ISERROR(S388))),S388,IF(Q388&lt;&gt;"",IF(NOT(ISERROR(VLOOKUP(Q388,'ESO Dungeon constants'!$D$3:$H$9999,5,FALSE))),VLOOKUP(Q388,'ESO Dungeon constants'!$D$3:$I$9999,6,FALSE),VLOOKUP(Q388,'ESO zone constants'!$H$3:$K$9989,4,FALSE)),""))</f>
        <v>DLC_ELSWEYR</v>
      </c>
      <c r="U388" s="3" t="str">
        <f>IF(T388&lt;&gt;"",VLOOKUP(T388,'LibSets constants'!$B$4:$C$1012,2,FALSE),"")</f>
        <v>Elsweyr</v>
      </c>
      <c r="V388" s="33" t="s">
        <v>1556</v>
      </c>
      <c r="Y388" s="62"/>
      <c r="Z388" s="3">
        <f>IF(AND(G388&lt;&gt;"LIBSETS_SETTYPE_BATTLEGROUND",G388&lt;&gt;"LIBSETS_SETTYPE_SPECIAL"),
IF(AND(Y388&lt;&gt;"",ISNUMBER(Y388),NOT(ISNA(Y388))),Y388,
   IF(AND(L388&lt;&gt;"",ISNUMBER(L388),L388&gt;0,NOT(ISNA(L388))),VLOOKUP(L388,'ESO dumped WayshrineInfo'!$K$3:$L$9996,2,FALSE),"")
),"")</f>
        <v>1086</v>
      </c>
      <c r="AA388" t="str">
        <f>IF(AND(Z388&lt;&gt;"",ISNUMBER(Z388),NOT(ISNA(Z388))),VLOOKUP(Z388,'ESO zone constants'!$A$5:$D$10001,4,FALSE),"")</f>
        <v>Northern Elsweyr</v>
      </c>
      <c r="AB388" s="33" t="s">
        <v>1557</v>
      </c>
      <c r="AC388" s="39"/>
      <c r="AD388" s="39"/>
      <c r="AE388" s="39"/>
      <c r="AF388" s="3">
        <f>IF(AND(G388&lt;&gt;"LIBSETS_SETTYPE_BATTLEGROUND",G388&lt;&gt;"LIBSETS_SETTYPE_SPECIAL"),
IF(AND(AE388&lt;&gt;"",ISNUMBER(AE388),NOT(ISNA(AE388))),AE388,
   IF(AND(M388&lt;&gt;"",ISNUMBER(M388),M388&gt;0,NOT(ISNA(M388))),VLOOKUP(M388,'ESO dumped WayshrineInfo'!$K$3:$L$9996,2,FALSE),"")
),"")</f>
        <v>1086</v>
      </c>
      <c r="AG388" t="str">
        <f>IF(AND(AF388&lt;&gt;"",ISNUMBER(AF388),NOT(ISNA(AF388))),VLOOKUP(AF388,'ESO zone constants'!$A$5:$D$10001,4,FALSE),"")</f>
        <v>Northern Elsweyr</v>
      </c>
      <c r="AH388" s="42" t="s">
        <v>1558</v>
      </c>
      <c r="AI388" s="39"/>
      <c r="AJ388" s="39"/>
      <c r="AK388" s="3">
        <f>IF(AND(G388&lt;&gt;"LIBSETS_SETTYPE_BATTLEGROUND",G388&lt;&gt;"LIBSETS_SETTYPE_SPECIAL"),IF(AL388&lt;&gt;"",VLOOKUP(AL388,'ESO zone constants'!$D$5:$H$4955,5,FALSE),""),"")</f>
        <v>1086</v>
      </c>
      <c r="AL388" t="s">
        <v>1388</v>
      </c>
      <c r="AM388" s="33" t="s">
        <v>1559</v>
      </c>
      <c r="AN388" s="39"/>
      <c r="AO388" s="39"/>
      <c r="AP388" s="3" t="str">
        <f>IF(AND(G388&lt;&gt;"LIBSETS_SETTYPE_BATTLEGROUND",G388&lt;&gt;"LIBSETS_SETTYPE_SPECIAL"),IF(AQ388&lt;&gt;"",VLOOKUP(AQ388,'ESO zone constants'!$D$5:$H$4955,5,FALSE),""),"")</f>
        <v/>
      </c>
      <c r="AS388" s="39"/>
      <c r="AT388" s="39"/>
      <c r="AU388" s="3" t="str">
        <f>IF(AND(G388&lt;&gt;"LIBSETS_SETTYPE_BATTLEGROUND",G388&lt;&gt;"LIBSETS_SETTYPE_SPECIAL"),IF(AV388&lt;&gt;"",VLOOKUP(AV388,'ESO zone constants'!$D$5:$H$4955,5,FALSE),""),"")</f>
        <v/>
      </c>
      <c r="AX388" s="39"/>
      <c r="AY388" s="41"/>
      <c r="AZ388" s="79" t="s">
        <v>2659</v>
      </c>
      <c r="BA388" s="79"/>
      <c r="BB388" s="79"/>
      <c r="BC388" s="79"/>
      <c r="BD388" s="21" t="str">
        <f t="shared" ref="BD388:BD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E388" s="21" t="str">
        <f t="shared" ref="BE388:BE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F388" s="21" t="str">
        <f t="shared" si="41"/>
        <v>, setType=LIBSETS_SETTYPE_OVERLAND</v>
      </c>
      <c r="BG388" s="21" t="str">
        <f t="shared" ref="BG388:BG451" si="44">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H388" s="21" t="str">
        <f t="shared" ref="BH388:BH451" si="45">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60" x14ac:dyDescent="0.25">
      <c r="A389" s="5">
        <v>442</v>
      </c>
      <c r="B389" t="s">
        <v>1433</v>
      </c>
      <c r="C389" t="s">
        <v>1348</v>
      </c>
      <c r="D389" s="3">
        <f t="shared" si="40"/>
        <v>442</v>
      </c>
      <c r="E389" s="40"/>
      <c r="G389" s="8" t="s">
        <v>1478</v>
      </c>
      <c r="I389" t="s">
        <v>91</v>
      </c>
      <c r="J389" t="s">
        <v>91</v>
      </c>
      <c r="K389">
        <v>382</v>
      </c>
      <c r="L389">
        <v>382</v>
      </c>
      <c r="M389">
        <v>382</v>
      </c>
      <c r="O389" s="62" t="s">
        <v>1388</v>
      </c>
      <c r="Q389" s="3">
        <f>IF(AND(P389&lt;&gt;"",ISNUMBER(P389),NOT(ISNA(P389))),P389,IF(R389&lt;&gt;"",VLOOKUP(R389,'ESO zone constants'!$D$5:$H$10003,5,FALSE),""))</f>
        <v>1086</v>
      </c>
      <c r="R389" t="str">
        <f>IF(AND(O389&lt;&gt;"",NOT(ISERROR(O389))),O389,
IF(AND(P389&lt;&gt;"",ISNUMBER(P389),P389&gt;0,NOT(ISNA(P389))),VLOOKUP(P389,'ESO zone constants'!$A$5:$D$10001,4,FALSE),
IF(AND(K389&lt;&gt;"",K389&gt;0,NOT(ISERROR(K389))),VLOOKUP(K389,'ESO dumped WayshrineInfo'!$K$3:$N$9996,4,FALSE),"")))</f>
        <v>Northern Elsweyr</v>
      </c>
      <c r="T389" s="19" t="str">
        <f>IF(AND(S389&lt;&gt;"",NOT(ISERROR(S389))),S389,IF(Q389&lt;&gt;"",IF(NOT(ISERROR(VLOOKUP(Q389,'ESO Dungeon constants'!$D$3:$H$9999,5,FALSE))),VLOOKUP(Q389,'ESO Dungeon constants'!$D$3:$I$9999,6,FALSE),VLOOKUP(Q389,'ESO zone constants'!$H$3:$K$9989,4,FALSE)),""))</f>
        <v>DLC_ELSWEYR</v>
      </c>
      <c r="U389" s="3" t="str">
        <f>IF(T389&lt;&gt;"",VLOOKUP(T389,'LibSets constants'!$B$4:$C$1012,2,FALSE),"")</f>
        <v>Elsweyr</v>
      </c>
      <c r="V389" s="33" t="s">
        <v>1556</v>
      </c>
      <c r="Y389" s="62"/>
      <c r="Z389" s="3">
        <f>IF(AND(G389&lt;&gt;"LIBSETS_SETTYPE_BATTLEGROUND",G389&lt;&gt;"LIBSETS_SETTYPE_SPECIAL"),
IF(AND(Y389&lt;&gt;"",ISNUMBER(Y389),NOT(ISNA(Y389))),Y389,
   IF(AND(L389&lt;&gt;"",ISNUMBER(L389),L389&gt;0,NOT(ISNA(L389))),VLOOKUP(L389,'ESO dumped WayshrineInfo'!$K$3:$L$9996,2,FALSE),"")
),"")</f>
        <v>1086</v>
      </c>
      <c r="AA389" t="str">
        <f>IF(AND(Z389&lt;&gt;"",ISNUMBER(Z389),NOT(ISNA(Z389))),VLOOKUP(Z389,'ESO zone constants'!$A$5:$D$10001,4,FALSE),"")</f>
        <v>Northern Elsweyr</v>
      </c>
      <c r="AB389" s="33" t="s">
        <v>1557</v>
      </c>
      <c r="AC389" s="39"/>
      <c r="AD389" s="39"/>
      <c r="AE389" s="39"/>
      <c r="AF389" s="3">
        <f>IF(AND(G389&lt;&gt;"LIBSETS_SETTYPE_BATTLEGROUND",G389&lt;&gt;"LIBSETS_SETTYPE_SPECIAL"),
IF(AND(AE389&lt;&gt;"",ISNUMBER(AE389),NOT(ISNA(AE389))),AE389,
   IF(AND(M389&lt;&gt;"",ISNUMBER(M389),M389&gt;0,NOT(ISNA(M389))),VLOOKUP(M389,'ESO dumped WayshrineInfo'!$K$3:$L$9996,2,FALSE),"")
),"")</f>
        <v>1086</v>
      </c>
      <c r="AG389" t="str">
        <f>IF(AND(AF389&lt;&gt;"",ISNUMBER(AF389),NOT(ISNA(AF389))),VLOOKUP(AF389,'ESO zone constants'!$A$5:$D$10001,4,FALSE),"")</f>
        <v>Northern Elsweyr</v>
      </c>
      <c r="AH389" s="42" t="s">
        <v>1558</v>
      </c>
      <c r="AI389" s="39"/>
      <c r="AJ389" s="39"/>
      <c r="AK389" s="3">
        <f>IF(AND(G389&lt;&gt;"LIBSETS_SETTYPE_BATTLEGROUND",G389&lt;&gt;"LIBSETS_SETTYPE_SPECIAL"),IF(AL389&lt;&gt;"",VLOOKUP(AL389,'ESO zone constants'!$D$5:$H$4955,5,FALSE),""),"")</f>
        <v>1086</v>
      </c>
      <c r="AL389" t="s">
        <v>1388</v>
      </c>
      <c r="AM389" s="33" t="s">
        <v>1559</v>
      </c>
      <c r="AN389" s="39"/>
      <c r="AO389" s="39"/>
      <c r="AP389" s="3" t="str">
        <f>IF(AND(G389&lt;&gt;"LIBSETS_SETTYPE_BATTLEGROUND",G389&lt;&gt;"LIBSETS_SETTYPE_SPECIAL"),IF(AQ389&lt;&gt;"",VLOOKUP(AQ389,'ESO zone constants'!$D$5:$H$4955,5,FALSE),""),"")</f>
        <v/>
      </c>
      <c r="AS389" s="39"/>
      <c r="AT389" s="39"/>
      <c r="AU389" s="3" t="str">
        <f>IF(AND(G389&lt;&gt;"LIBSETS_SETTYPE_BATTLEGROUND",G389&lt;&gt;"LIBSETS_SETTYPE_SPECIAL"),IF(AV389&lt;&gt;"",VLOOKUP(AV389,'ESO zone constants'!$D$5:$H$4955,5,FALSE),""),"")</f>
        <v/>
      </c>
      <c r="AX389" s="39"/>
      <c r="AY389" s="41"/>
      <c r="AZ389" s="79" t="s">
        <v>2658</v>
      </c>
      <c r="BA389" s="79"/>
      <c r="BB389" s="79"/>
      <c r="BC389" s="79"/>
      <c r="BD389" s="21" t="str">
        <f t="shared" si="42"/>
        <v>[442] = {wayshrines={382,382,382,}, dlcId=DLC_ELSWEYR</v>
      </c>
      <c r="BE389" s="21" t="str">
        <f t="shared" si="43"/>
        <v>, zoneIds={1086,1086,1086,1086}, veteran=false</v>
      </c>
      <c r="BF389" s="21" t="str">
        <f t="shared" si="41"/>
        <v>, setType=LIBSETS_SETTYPE_OVERLAND</v>
      </c>
      <c r="BG389" s="21" t="str">
        <f t="shared" si="44"/>
        <v>, dropMechanic={LIBSETS_DROP_MECHANIC_OVERLAND_BOSS_DELVE,LIBSETS_DROP_MECHANIC_OVERLAND_WORLDBOSS,LIBSETS_DROP_MECHANIC_OVERLAND_BOSS_PUBLIC_DUNGEON,LIBSETS_DROP_MECHANIC_OVERLAND_CHEST}</v>
      </c>
      <c r="BH389" s="21" t="str">
        <f t="shared" si="45"/>
        <v>}, --Call of the Undertaker / Ruf des Totengräbers   [Northern Elsweyr, Northern Elsweyr, Northern Elsweyr, Northern Elsweyr]</v>
      </c>
    </row>
    <row r="390" spans="1:60" x14ac:dyDescent="0.25">
      <c r="A390" s="5">
        <v>443</v>
      </c>
      <c r="B390" t="s">
        <v>1460</v>
      </c>
      <c r="C390" t="s">
        <v>1351</v>
      </c>
      <c r="D390" s="3">
        <f t="shared" si="40"/>
        <v>443</v>
      </c>
      <c r="G390" s="8" t="s">
        <v>1479</v>
      </c>
      <c r="I390" t="s">
        <v>91</v>
      </c>
      <c r="J390" t="s">
        <v>91</v>
      </c>
      <c r="K390">
        <v>399</v>
      </c>
      <c r="L390">
        <v>399</v>
      </c>
      <c r="M390">
        <v>399</v>
      </c>
      <c r="O390" s="62" t="s">
        <v>1345</v>
      </c>
      <c r="Q390" s="3">
        <f>IF(AND(P390&lt;&gt;"",ISNUMBER(P390),NOT(ISNA(P390))),P390,IF(R390&lt;&gt;"",VLOOKUP(R390,'ESO zone constants'!$D$5:$H$10003,5,FALSE),""))</f>
        <v>1121</v>
      </c>
      <c r="R390" t="str">
        <f>IF(AND(O390&lt;&gt;"",NOT(ISERROR(O390))),O390,
IF(AND(P390&lt;&gt;"",ISNUMBER(P390),P390&gt;0,NOT(ISNA(P390))),VLOOKUP(P390,'ESO zone constants'!$A$5:$D$10001,4,FALSE),
IF(AND(K390&lt;&gt;"",K390&gt;0,NOT(ISERROR(K390))),VLOOKUP(K390,'ESO dumped WayshrineInfo'!$K$3:$N$9996,4,FALSE),"")))</f>
        <v>Sunspire</v>
      </c>
      <c r="T390" s="19" t="str">
        <f>IF(AND(S390&lt;&gt;"",NOT(ISERROR(S390))),S390,IF(Q390&lt;&gt;"",IF(NOT(ISERROR(VLOOKUP(Q390,'ESO Dungeon constants'!$D$3:$H$9999,5,FALSE))),VLOOKUP(Q390,'ESO Dungeon constants'!$D$3:$I$9999,6,FALSE),VLOOKUP(Q390,'ESO zone constants'!$H$3:$K$9989,4,FALSE)),""))</f>
        <v>DLC_ELSWEYR</v>
      </c>
      <c r="U390" s="3" t="str">
        <f>IF(T390&lt;&gt;"",VLOOKUP(T390,'LibSets constants'!$B$4:$C$1012,2,FALSE),"")</f>
        <v>Elsweyr</v>
      </c>
      <c r="V390" s="33" t="s">
        <v>3313</v>
      </c>
      <c r="Y390" s="62"/>
      <c r="Z390" s="3">
        <f>IF(AND(G390&lt;&gt;"LIBSETS_SETTYPE_BATTLEGROUND",G390&lt;&gt;"LIBSETS_SETTYPE_SPECIAL"),
IF(AND(Y390&lt;&gt;"",ISNUMBER(Y390),NOT(ISNA(Y390))),Y390,
   IF(AND(L390&lt;&gt;"",ISNUMBER(L390),L390&gt;0,NOT(ISNA(L390))),VLOOKUP(L390,'ESO dumped WayshrineInfo'!$K$3:$L$9996,2,FALSE),"")
),"")</f>
        <v>1086</v>
      </c>
      <c r="AA390" t="str">
        <f>IF(AND(Z390&lt;&gt;"",ISNUMBER(Z390),NOT(ISNA(Z390))),VLOOKUP(Z390,'ESO zone constants'!$A$5:$D$10001,4,FALSE),"")</f>
        <v>Northern Elsweyr</v>
      </c>
      <c r="AB390" s="33" t="s">
        <v>3313</v>
      </c>
      <c r="AC390" s="41" t="str">
        <f>IF(AB390&lt;&gt;"",IF(AB390&lt;&gt;"LIBSETS_DROP_MECHANIC_MONSTER_NAME",VLOOKUP(AB390,'LibSets constants'!$I$4:$L$1012,3,FALSE),""),"")</f>
        <v>Bosses in trial dungeons</v>
      </c>
      <c r="AD390" s="41" t="str">
        <f>IF(AB390&lt;&gt;"",IF(AB390&lt;&gt;"LIBSETS_DROP_MECHANIC_MONSTER_NAME",VLOOKUP(AB390,'LibSets constants'!$I$4:$L$1012,4,FALSE),""),"")</f>
        <v>Bosse in Prüfungen</v>
      </c>
      <c r="AE390" s="40"/>
      <c r="AF390" s="3">
        <f>IF(AND(G390&lt;&gt;"LIBSETS_SETTYPE_BATTLEGROUND",G390&lt;&gt;"LIBSETS_SETTYPE_SPECIAL"),
IF(AND(AE390&lt;&gt;"",ISNUMBER(AE390),NOT(ISNA(AE390))),AE390,
   IF(AND(M390&lt;&gt;"",ISNUMBER(M390),M390&gt;0,NOT(ISNA(M390))),VLOOKUP(M390,'ESO dumped WayshrineInfo'!$K$3:$L$9996,2,FALSE),"")
),"")</f>
        <v>1086</v>
      </c>
      <c r="AG390" t="str">
        <f>IF(AND(AF390&lt;&gt;"",ISNUMBER(AF390),NOT(ISNA(AF390))),VLOOKUP(AF390,'ESO zone constants'!$A$5:$D$10001,4,FALSE),"")</f>
        <v>Northern Elsweyr</v>
      </c>
      <c r="AH390" s="42"/>
      <c r="AI390" s="40"/>
      <c r="AJ390" s="40"/>
      <c r="AK390" s="3" t="str">
        <f>IF(AND(G390&lt;&gt;"LIBSETS_SETTYPE_BATTLEGROUND",G390&lt;&gt;"LIBSETS_SETTYPE_SPECIAL"),IF(AL390&lt;&gt;"",VLOOKUP(AL390,'ESO zone constants'!$D$5:$H$4955,5,FALSE),""),"")</f>
        <v/>
      </c>
      <c r="AN390" s="40"/>
      <c r="AO390" s="40"/>
      <c r="AP390" s="3" t="str">
        <f>IF(AND(G390&lt;&gt;"LIBSETS_SETTYPE_BATTLEGROUND",G390&lt;&gt;"LIBSETS_SETTYPE_SPECIAL"),IF(AQ390&lt;&gt;"",VLOOKUP(AQ390,'ESO zone constants'!$D$5:$H$4955,5,FALSE),""),"")</f>
        <v/>
      </c>
      <c r="AS390" s="40"/>
      <c r="AT390" s="40"/>
      <c r="AU390" s="3" t="str">
        <f>IF(AND(G390&lt;&gt;"LIBSETS_SETTYPE_BATTLEGROUND",G390&lt;&gt;"LIBSETS_SETTYPE_SPECIAL"),IF(AV390&lt;&gt;"",VLOOKUP(AV390,'ESO zone constants'!$D$5:$H$4955,5,FALSE),""),"")</f>
        <v/>
      </c>
      <c r="AX390" s="40"/>
      <c r="AY390" s="38"/>
      <c r="AZ390" s="79" t="s">
        <v>2658</v>
      </c>
      <c r="BA390" s="79"/>
      <c r="BB390" s="79"/>
      <c r="BC390" s="79"/>
      <c r="BD390" s="21" t="str">
        <f t="shared" si="42"/>
        <v>[443] = {wayshrines={399,399,399,}, dlcId=DLC_ELSWEYR</v>
      </c>
      <c r="BE390" s="21" t="str">
        <f t="shared" si="43"/>
        <v>, zoneIds={1121,1086,1086}, veteran=false</v>
      </c>
      <c r="BF390" s="21" t="str">
        <f t="shared" si="41"/>
        <v>, setType=LIBSETS_SETTYPE_TRIAL</v>
      </c>
      <c r="BG390" s="21" t="str">
        <f t="shared" si="44"/>
        <v>, dropMechanic={LIBSETS_DROP_MECHANIC_TRIAL_BOSS,LIBSETS_DROP_MECHANIC_TRIAL_BOSS}, dropMechanicDropLocationNames={['en']={'','Bosses in trial dungeons','','','','',},['de']={'','Bosse in Prüfungen','','','','',},}</v>
      </c>
      <c r="BH390" s="21" t="str">
        <f t="shared" si="45"/>
        <v>}, --Eye of Nahviintaas / Auge von Nahviintaas   [Sunspire, Northern Elsweyr, Northern Elsweyr]</v>
      </c>
    </row>
    <row r="391" spans="1:60" x14ac:dyDescent="0.25">
      <c r="A391" s="5">
        <v>444</v>
      </c>
      <c r="B391" t="s">
        <v>1432</v>
      </c>
      <c r="C391" t="s">
        <v>2633</v>
      </c>
      <c r="D391" s="3">
        <f t="shared" si="40"/>
        <v>444</v>
      </c>
      <c r="G391" s="8" t="s">
        <v>1479</v>
      </c>
      <c r="I391" t="s">
        <v>91</v>
      </c>
      <c r="J391" t="s">
        <v>91</v>
      </c>
      <c r="K391">
        <v>399</v>
      </c>
      <c r="L391">
        <v>399</v>
      </c>
      <c r="M391">
        <v>399</v>
      </c>
      <c r="O391" s="62" t="s">
        <v>1345</v>
      </c>
      <c r="Q391" s="3">
        <f>IF(AND(P391&lt;&gt;"",ISNUMBER(P391),NOT(ISNA(P391))),P391,IF(R391&lt;&gt;"",VLOOKUP(R391,'ESO zone constants'!$D$5:$H$10003,5,FALSE),""))</f>
        <v>1121</v>
      </c>
      <c r="R391" t="str">
        <f>IF(AND(O391&lt;&gt;"",NOT(ISERROR(O391))),O391,
IF(AND(P391&lt;&gt;"",ISNUMBER(P391),P391&gt;0,NOT(ISNA(P391))),VLOOKUP(P391,'ESO zone constants'!$A$5:$D$10001,4,FALSE),
IF(AND(K391&lt;&gt;"",K391&gt;0,NOT(ISERROR(K391))),VLOOKUP(K391,'ESO dumped WayshrineInfo'!$K$3:$N$9996,4,FALSE),"")))</f>
        <v>Sunspire</v>
      </c>
      <c r="T391" s="19" t="str">
        <f>IF(AND(S391&lt;&gt;"",NOT(ISERROR(S391))),S391,IF(Q391&lt;&gt;"",IF(NOT(ISERROR(VLOOKUP(Q391,'ESO Dungeon constants'!$D$3:$H$9999,5,FALSE))),VLOOKUP(Q391,'ESO Dungeon constants'!$D$3:$I$9999,6,FALSE),VLOOKUP(Q391,'ESO zone constants'!$H$3:$K$9989,4,FALSE)),""))</f>
        <v>DLC_ELSWEYR</v>
      </c>
      <c r="U391" s="3" t="str">
        <f>IF(T391&lt;&gt;"",VLOOKUP(T391,'LibSets constants'!$B$4:$C$1012,2,FALSE),"")</f>
        <v>Elsweyr</v>
      </c>
      <c r="V391" s="33" t="s">
        <v>3313</v>
      </c>
      <c r="Y391" s="62"/>
      <c r="Z391" s="3">
        <f>IF(AND(G391&lt;&gt;"LIBSETS_SETTYPE_BATTLEGROUND",G391&lt;&gt;"LIBSETS_SETTYPE_SPECIAL"),
IF(AND(Y391&lt;&gt;"",ISNUMBER(Y391),NOT(ISNA(Y391))),Y391,
   IF(AND(L391&lt;&gt;"",ISNUMBER(L391),L391&gt;0,NOT(ISNA(L391))),VLOOKUP(L391,'ESO dumped WayshrineInfo'!$K$3:$L$9996,2,FALSE),"")
),"")</f>
        <v>1086</v>
      </c>
      <c r="AA391" t="str">
        <f>IF(AND(Z391&lt;&gt;"",ISNUMBER(Z391),NOT(ISNA(Z391))),VLOOKUP(Z391,'ESO zone constants'!$A$5:$D$10001,4,FALSE),"")</f>
        <v>Northern Elsweyr</v>
      </c>
      <c r="AB391" s="33" t="s">
        <v>3313</v>
      </c>
      <c r="AC391" s="41" t="str">
        <f>IF(AB391&lt;&gt;"",IF(AB391&lt;&gt;"LIBSETS_DROP_MECHANIC_MONSTER_NAME",VLOOKUP(AB391,'LibSets constants'!$I$4:$L$1012,3,FALSE),""),"")</f>
        <v>Bosses in trial dungeons</v>
      </c>
      <c r="AD391" s="41" t="str">
        <f>IF(AB391&lt;&gt;"",IF(AB391&lt;&gt;"LIBSETS_DROP_MECHANIC_MONSTER_NAME",VLOOKUP(AB391,'LibSets constants'!$I$4:$L$1012,4,FALSE),""),"")</f>
        <v>Bosse in Prüfungen</v>
      </c>
      <c r="AE391" s="40"/>
      <c r="AF391" s="3">
        <f>IF(AND(G391&lt;&gt;"LIBSETS_SETTYPE_BATTLEGROUND",G391&lt;&gt;"LIBSETS_SETTYPE_SPECIAL"),
IF(AND(AE391&lt;&gt;"",ISNUMBER(AE391),NOT(ISNA(AE391))),AE391,
   IF(AND(M391&lt;&gt;"",ISNUMBER(M391),M391&gt;0,NOT(ISNA(M391))),VLOOKUP(M391,'ESO dumped WayshrineInfo'!$K$3:$L$9996,2,FALSE),"")
),"")</f>
        <v>1086</v>
      </c>
      <c r="AG391" t="str">
        <f>IF(AND(AF391&lt;&gt;"",ISNUMBER(AF391),NOT(ISNA(AF391))),VLOOKUP(AF391,'ESO zone constants'!$A$5:$D$10001,4,FALSE),"")</f>
        <v>Northern Elsweyr</v>
      </c>
      <c r="AH391" s="42"/>
      <c r="AI391" s="40"/>
      <c r="AJ391" s="40"/>
      <c r="AK391" s="3" t="str">
        <f>IF(AND(G391&lt;&gt;"LIBSETS_SETTYPE_BATTLEGROUND",G391&lt;&gt;"LIBSETS_SETTYPE_SPECIAL"),IF(AL391&lt;&gt;"",VLOOKUP(AL391,'ESO zone constants'!$D$5:$H$4955,5,FALSE),""),"")</f>
        <v/>
      </c>
      <c r="AN391" s="40"/>
      <c r="AO391" s="40"/>
      <c r="AP391" s="3" t="str">
        <f>IF(AND(G391&lt;&gt;"LIBSETS_SETTYPE_BATTLEGROUND",G391&lt;&gt;"LIBSETS_SETTYPE_SPECIAL"),IF(AQ391&lt;&gt;"",VLOOKUP(AQ391,'ESO zone constants'!$D$5:$H$4955,5,FALSE),""),"")</f>
        <v/>
      </c>
      <c r="AS391" s="40"/>
      <c r="AT391" s="40"/>
      <c r="AU391" s="3" t="str">
        <f>IF(AND(G391&lt;&gt;"LIBSETS_SETTYPE_BATTLEGROUND",G391&lt;&gt;"LIBSETS_SETTYPE_SPECIAL"),IF(AV391&lt;&gt;"",VLOOKUP(AV391,'ESO zone constants'!$D$5:$H$4955,5,FALSE),""),"")</f>
        <v/>
      </c>
      <c r="AX391" s="40"/>
      <c r="AY391" s="38"/>
      <c r="AZ391" s="79" t="s">
        <v>2658</v>
      </c>
      <c r="BA391" s="79"/>
      <c r="BB391" s="79"/>
      <c r="BC391" s="79"/>
      <c r="BD391" s="21" t="str">
        <f t="shared" si="42"/>
        <v>[444] = {wayshrines={399,399,399,}, dlcId=DLC_ELSWEYR</v>
      </c>
      <c r="BE391" s="21" t="str">
        <f t="shared" si="43"/>
        <v>, zoneIds={1121,1086,1086}, veteran=false</v>
      </c>
      <c r="BF391" s="21" t="str">
        <f t="shared" si="41"/>
        <v>, setType=LIBSETS_SETTYPE_TRIAL</v>
      </c>
      <c r="BG391" s="21" t="str">
        <f t="shared" si="44"/>
        <v>, dropMechanic={LIBSETS_DROP_MECHANIC_TRIAL_BOSS,LIBSETS_DROP_MECHANIC_TRIAL_BOSS}, dropMechanicDropLocationNames={['en']={'','Bosses in trial dungeons','','','','',},['de']={'','Bosse in Prüfungen','','','','',},}</v>
      </c>
      <c r="BH391" s="21" t="str">
        <f t="shared" si="45"/>
        <v>}, --False God\'s Devotion / Ergebenheit des falschen Gottes   [Sunspire, Northern Elsweyr, Northern Elsweyr]</v>
      </c>
    </row>
    <row r="392" spans="1:60" x14ac:dyDescent="0.25">
      <c r="A392" s="5">
        <v>445</v>
      </c>
      <c r="B392" t="s">
        <v>1431</v>
      </c>
      <c r="C392" t="s">
        <v>1352</v>
      </c>
      <c r="D392" s="3">
        <f t="shared" si="40"/>
        <v>445</v>
      </c>
      <c r="G392" s="8" t="s">
        <v>1479</v>
      </c>
      <c r="I392" t="s">
        <v>91</v>
      </c>
      <c r="J392" t="s">
        <v>91</v>
      </c>
      <c r="K392">
        <v>399</v>
      </c>
      <c r="L392">
        <v>399</v>
      </c>
      <c r="M392">
        <v>399</v>
      </c>
      <c r="O392" s="62" t="s">
        <v>1345</v>
      </c>
      <c r="Q392" s="3">
        <f>IF(AND(P392&lt;&gt;"",ISNUMBER(P392),NOT(ISNA(P392))),P392,IF(R392&lt;&gt;"",VLOOKUP(R392,'ESO zone constants'!$D$5:$H$10003,5,FALSE),""))</f>
        <v>1121</v>
      </c>
      <c r="R392" t="str">
        <f>IF(AND(O392&lt;&gt;"",NOT(ISERROR(O392))),O392,
IF(AND(P392&lt;&gt;"",ISNUMBER(P392),P392&gt;0,NOT(ISNA(P392))),VLOOKUP(P392,'ESO zone constants'!$A$5:$D$10001,4,FALSE),
IF(AND(K392&lt;&gt;"",K392&gt;0,NOT(ISERROR(K392))),VLOOKUP(K392,'ESO dumped WayshrineInfo'!$K$3:$N$9996,4,FALSE),"")))</f>
        <v>Sunspire</v>
      </c>
      <c r="T392" s="19" t="str">
        <f>IF(AND(S392&lt;&gt;"",NOT(ISERROR(S392))),S392,IF(Q392&lt;&gt;"",IF(NOT(ISERROR(VLOOKUP(Q392,'ESO Dungeon constants'!$D$3:$H$9999,5,FALSE))),VLOOKUP(Q392,'ESO Dungeon constants'!$D$3:$I$9999,6,FALSE),VLOOKUP(Q392,'ESO zone constants'!$H$3:$K$9989,4,FALSE)),""))</f>
        <v>DLC_ELSWEYR</v>
      </c>
      <c r="U392" s="3" t="str">
        <f>IF(T392&lt;&gt;"",VLOOKUP(T392,'LibSets constants'!$B$4:$C$1012,2,FALSE),"")</f>
        <v>Elsweyr</v>
      </c>
      <c r="V392" s="33" t="s">
        <v>3313</v>
      </c>
      <c r="Y392" s="62"/>
      <c r="Z392" s="3">
        <f>IF(AND(G392&lt;&gt;"LIBSETS_SETTYPE_BATTLEGROUND",G392&lt;&gt;"LIBSETS_SETTYPE_SPECIAL"),
IF(AND(Y392&lt;&gt;"",ISNUMBER(Y392),NOT(ISNA(Y392))),Y392,
   IF(AND(L392&lt;&gt;"",ISNUMBER(L392),L392&gt;0,NOT(ISNA(L392))),VLOOKUP(L392,'ESO dumped WayshrineInfo'!$K$3:$L$9996,2,FALSE),"")
),"")</f>
        <v>1086</v>
      </c>
      <c r="AA392" t="str">
        <f>IF(AND(Z392&lt;&gt;"",ISNUMBER(Z392),NOT(ISNA(Z392))),VLOOKUP(Z392,'ESO zone constants'!$A$5:$D$10001,4,FALSE),"")</f>
        <v>Northern Elsweyr</v>
      </c>
      <c r="AB392" s="33" t="s">
        <v>3313</v>
      </c>
      <c r="AC392" s="41" t="str">
        <f>IF(AB392&lt;&gt;"",IF(AB392&lt;&gt;"LIBSETS_DROP_MECHANIC_MONSTER_NAME",VLOOKUP(AB392,'LibSets constants'!$I$4:$L$1012,3,FALSE),""),"")</f>
        <v>Bosses in trial dungeons</v>
      </c>
      <c r="AD392" s="41" t="str">
        <f>IF(AB392&lt;&gt;"",IF(AB392&lt;&gt;"LIBSETS_DROP_MECHANIC_MONSTER_NAME",VLOOKUP(AB392,'LibSets constants'!$I$4:$L$1012,4,FALSE),""),"")</f>
        <v>Bosse in Prüfungen</v>
      </c>
      <c r="AE392" s="40"/>
      <c r="AF392" s="3">
        <f>IF(AND(G392&lt;&gt;"LIBSETS_SETTYPE_BATTLEGROUND",G392&lt;&gt;"LIBSETS_SETTYPE_SPECIAL"),
IF(AND(AE392&lt;&gt;"",ISNUMBER(AE392),NOT(ISNA(AE392))),AE392,
   IF(AND(M392&lt;&gt;"",ISNUMBER(M392),M392&gt;0,NOT(ISNA(M392))),VLOOKUP(M392,'ESO dumped WayshrineInfo'!$K$3:$L$9996,2,FALSE),"")
),"")</f>
        <v>1086</v>
      </c>
      <c r="AG392" t="str">
        <f>IF(AND(AF392&lt;&gt;"",ISNUMBER(AF392),NOT(ISNA(AF392))),VLOOKUP(AF392,'ESO zone constants'!$A$5:$D$10001,4,FALSE),"")</f>
        <v>Northern Elsweyr</v>
      </c>
      <c r="AH392" s="42"/>
      <c r="AI392" s="40"/>
      <c r="AJ392" s="40"/>
      <c r="AK392" s="3" t="str">
        <f>IF(AND(G392&lt;&gt;"LIBSETS_SETTYPE_BATTLEGROUND",G392&lt;&gt;"LIBSETS_SETTYPE_SPECIAL"),IF(AL392&lt;&gt;"",VLOOKUP(AL392,'ESO zone constants'!$D$5:$H$4955,5,FALSE),""),"")</f>
        <v/>
      </c>
      <c r="AN392" s="40"/>
      <c r="AO392" s="40"/>
      <c r="AP392" s="3" t="str">
        <f>IF(AND(G392&lt;&gt;"LIBSETS_SETTYPE_BATTLEGROUND",G392&lt;&gt;"LIBSETS_SETTYPE_SPECIAL"),IF(AQ392&lt;&gt;"",VLOOKUP(AQ392,'ESO zone constants'!$D$5:$H$4955,5,FALSE),""),"")</f>
        <v/>
      </c>
      <c r="AS392" s="40"/>
      <c r="AT392" s="40"/>
      <c r="AU392" s="3" t="str">
        <f>IF(AND(G392&lt;&gt;"LIBSETS_SETTYPE_BATTLEGROUND",G392&lt;&gt;"LIBSETS_SETTYPE_SPECIAL"),IF(AV392&lt;&gt;"",VLOOKUP(AV392,'ESO zone constants'!$D$5:$H$4955,5,FALSE),""),"")</f>
        <v/>
      </c>
      <c r="AX392" s="40"/>
      <c r="AY392" s="38"/>
      <c r="AZ392" s="79" t="s">
        <v>2658</v>
      </c>
      <c r="BA392" s="79"/>
      <c r="BB392" s="79"/>
      <c r="BC392" s="79"/>
      <c r="BD392" s="21" t="str">
        <f t="shared" si="42"/>
        <v>[445] = {wayshrines={399,399,399,}, dlcId=DLC_ELSWEYR</v>
      </c>
      <c r="BE392" s="21" t="str">
        <f t="shared" si="43"/>
        <v>, zoneIds={1121,1086,1086}, veteran=false</v>
      </c>
      <c r="BF392" s="21" t="str">
        <f t="shared" si="41"/>
        <v>, setType=LIBSETS_SETTYPE_TRIAL</v>
      </c>
      <c r="BG392" s="21" t="str">
        <f t="shared" si="44"/>
        <v>, dropMechanic={LIBSETS_DROP_MECHANIC_TRIAL_BOSS,LIBSETS_DROP_MECHANIC_TRIAL_BOSS}, dropMechanicDropLocationNames={['en']={'','Bosses in trial dungeons','','','','',},['de']={'','Bosse in Prüfungen','','','','',},}</v>
      </c>
      <c r="BH392" s="21" t="str">
        <f t="shared" si="45"/>
        <v>}, --Tooth of Lokkestiiz / Zahn von Lokkestiiz   [Sunspire, Northern Elsweyr, Northern Elsweyr]</v>
      </c>
    </row>
    <row r="393" spans="1:60" x14ac:dyDescent="0.25">
      <c r="A393" s="12">
        <v>446</v>
      </c>
      <c r="B393" t="s">
        <v>1430</v>
      </c>
      <c r="C393" t="s">
        <v>1353</v>
      </c>
      <c r="D393" s="3">
        <f t="shared" si="40"/>
        <v>446</v>
      </c>
      <c r="G393" s="8" t="s">
        <v>1479</v>
      </c>
      <c r="I393" t="s">
        <v>91</v>
      </c>
      <c r="J393" t="s">
        <v>91</v>
      </c>
      <c r="K393">
        <v>399</v>
      </c>
      <c r="L393">
        <v>399</v>
      </c>
      <c r="M393">
        <v>399</v>
      </c>
      <c r="O393" s="62" t="s">
        <v>1345</v>
      </c>
      <c r="Q393" s="3">
        <f>IF(AND(P393&lt;&gt;"",ISNUMBER(P393),NOT(ISNA(P393))),P393,IF(R393&lt;&gt;"",VLOOKUP(R393,'ESO zone constants'!$D$5:$H$10003,5,FALSE),""))</f>
        <v>1121</v>
      </c>
      <c r="R393" t="str">
        <f>IF(AND(O393&lt;&gt;"",NOT(ISERROR(O393))),O393,
IF(AND(P393&lt;&gt;"",ISNUMBER(P393),P393&gt;0,NOT(ISNA(P393))),VLOOKUP(P393,'ESO zone constants'!$A$5:$D$10001,4,FALSE),
IF(AND(K393&lt;&gt;"",K393&gt;0,NOT(ISERROR(K393))),VLOOKUP(K393,'ESO dumped WayshrineInfo'!$K$3:$N$9996,4,FALSE),"")))</f>
        <v>Sunspire</v>
      </c>
      <c r="T393" s="19" t="str">
        <f>IF(AND(S393&lt;&gt;"",NOT(ISERROR(S393))),S393,IF(Q393&lt;&gt;"",IF(NOT(ISERROR(VLOOKUP(Q393,'ESO Dungeon constants'!$D$3:$H$9999,5,FALSE))),VLOOKUP(Q393,'ESO Dungeon constants'!$D$3:$I$9999,6,FALSE),VLOOKUP(Q393,'ESO zone constants'!$H$3:$K$9989,4,FALSE)),""))</f>
        <v>DLC_ELSWEYR</v>
      </c>
      <c r="U393" s="3" t="str">
        <f>IF(T393&lt;&gt;"",VLOOKUP(T393,'LibSets constants'!$B$4:$C$1012,2,FALSE),"")</f>
        <v>Elsweyr</v>
      </c>
      <c r="V393" s="33" t="s">
        <v>3313</v>
      </c>
      <c r="Y393" s="62"/>
      <c r="Z393" s="3">
        <f>IF(AND(G393&lt;&gt;"LIBSETS_SETTYPE_BATTLEGROUND",G393&lt;&gt;"LIBSETS_SETTYPE_SPECIAL"),
IF(AND(Y393&lt;&gt;"",ISNUMBER(Y393),NOT(ISNA(Y393))),Y393,
   IF(AND(L393&lt;&gt;"",ISNUMBER(L393),L393&gt;0,NOT(ISNA(L393))),VLOOKUP(L393,'ESO dumped WayshrineInfo'!$K$3:$L$9996,2,FALSE),"")
),"")</f>
        <v>1086</v>
      </c>
      <c r="AA393" t="str">
        <f>IF(AND(Z393&lt;&gt;"",ISNUMBER(Z393),NOT(ISNA(Z393))),VLOOKUP(Z393,'ESO zone constants'!$A$5:$D$10001,4,FALSE),"")</f>
        <v>Northern Elsweyr</v>
      </c>
      <c r="AB393" s="33" t="s">
        <v>3313</v>
      </c>
      <c r="AC393" s="41" t="str">
        <f>IF(AB393&lt;&gt;"",IF(AB393&lt;&gt;"LIBSETS_DROP_MECHANIC_MONSTER_NAME",VLOOKUP(AB393,'LibSets constants'!$I$4:$L$1012,3,FALSE),""),"")</f>
        <v>Bosses in trial dungeons</v>
      </c>
      <c r="AD393" s="41" t="str">
        <f>IF(AB393&lt;&gt;"",IF(AB393&lt;&gt;"LIBSETS_DROP_MECHANIC_MONSTER_NAME",VLOOKUP(AB393,'LibSets constants'!$I$4:$L$1012,4,FALSE),""),"")</f>
        <v>Bosse in Prüfungen</v>
      </c>
      <c r="AE393" s="40"/>
      <c r="AF393" s="3">
        <f>IF(AND(G393&lt;&gt;"LIBSETS_SETTYPE_BATTLEGROUND",G393&lt;&gt;"LIBSETS_SETTYPE_SPECIAL"),
IF(AND(AE393&lt;&gt;"",ISNUMBER(AE393),NOT(ISNA(AE393))),AE393,
   IF(AND(M393&lt;&gt;"",ISNUMBER(M393),M393&gt;0,NOT(ISNA(M393))),VLOOKUP(M393,'ESO dumped WayshrineInfo'!$K$3:$L$9996,2,FALSE),"")
),"")</f>
        <v>1086</v>
      </c>
      <c r="AG393" t="str">
        <f>IF(AND(AF393&lt;&gt;"",ISNUMBER(AF393),NOT(ISNA(AF393))),VLOOKUP(AF393,'ESO zone constants'!$A$5:$D$10001,4,FALSE),"")</f>
        <v>Northern Elsweyr</v>
      </c>
      <c r="AH393" s="42"/>
      <c r="AI393" s="40"/>
      <c r="AJ393" s="40"/>
      <c r="AK393" s="3" t="str">
        <f>IF(AND(G393&lt;&gt;"LIBSETS_SETTYPE_BATTLEGROUND",G393&lt;&gt;"LIBSETS_SETTYPE_SPECIAL"),IF(AL393&lt;&gt;"",VLOOKUP(AL393,'ESO zone constants'!$D$5:$H$4955,5,FALSE),""),"")</f>
        <v/>
      </c>
      <c r="AN393" s="40"/>
      <c r="AO393" s="40"/>
      <c r="AP393" s="3" t="str">
        <f>IF(AND(G393&lt;&gt;"LIBSETS_SETTYPE_BATTLEGROUND",G393&lt;&gt;"LIBSETS_SETTYPE_SPECIAL"),IF(AQ393&lt;&gt;"",VLOOKUP(AQ393,'ESO zone constants'!$D$5:$H$4955,5,FALSE),""),"")</f>
        <v/>
      </c>
      <c r="AS393" s="40"/>
      <c r="AT393" s="40"/>
      <c r="AU393" s="3" t="str">
        <f>IF(AND(G393&lt;&gt;"LIBSETS_SETTYPE_BATTLEGROUND",G393&lt;&gt;"LIBSETS_SETTYPE_SPECIAL"),IF(AV393&lt;&gt;"",VLOOKUP(AV393,'ESO zone constants'!$D$5:$H$4955,5,FALSE),""),"")</f>
        <v/>
      </c>
      <c r="AX393" s="40"/>
      <c r="AY393" s="38"/>
      <c r="AZ393" s="79" t="s">
        <v>2658</v>
      </c>
      <c r="BA393" s="79"/>
      <c r="BB393" s="79"/>
      <c r="BC393" s="79"/>
      <c r="BD393" s="21" t="str">
        <f t="shared" si="42"/>
        <v>[446] = {wayshrines={399,399,399,}, dlcId=DLC_ELSWEYR</v>
      </c>
      <c r="BE393" s="21" t="str">
        <f t="shared" si="43"/>
        <v>, zoneIds={1121,1086,1086}, veteran=false</v>
      </c>
      <c r="BF393" s="21" t="str">
        <f t="shared" si="41"/>
        <v>, setType=LIBSETS_SETTYPE_TRIAL</v>
      </c>
      <c r="BG393" s="21" t="str">
        <f t="shared" si="44"/>
        <v>, dropMechanic={LIBSETS_DROP_MECHANIC_TRIAL_BOSS,LIBSETS_DROP_MECHANIC_TRIAL_BOSS}, dropMechanicDropLocationNames={['en']={'','Bosses in trial dungeons','','','','',},['de']={'','Bosse in Prüfungen','','','','',},}</v>
      </c>
      <c r="BH393" s="21" t="str">
        <f t="shared" si="45"/>
        <v>}, --Claw of Yolnakhriin / Kralle von Yolnahkriin   [Sunspire, Northern Elsweyr, Northern Elsweyr]</v>
      </c>
    </row>
    <row r="394" spans="1:60" x14ac:dyDescent="0.25">
      <c r="A394" s="5">
        <v>448</v>
      </c>
      <c r="B394" t="s">
        <v>1461</v>
      </c>
      <c r="C394" t="s">
        <v>2783</v>
      </c>
      <c r="D394" s="3">
        <f t="shared" si="40"/>
        <v>448</v>
      </c>
      <c r="G394" s="8" t="s">
        <v>1479</v>
      </c>
      <c r="I394" t="s">
        <v>92</v>
      </c>
      <c r="J394" t="s">
        <v>91</v>
      </c>
      <c r="K394">
        <v>399</v>
      </c>
      <c r="L394">
        <v>399</v>
      </c>
      <c r="M394">
        <v>399</v>
      </c>
      <c r="O394" s="62" t="s">
        <v>1345</v>
      </c>
      <c r="Q394" s="3">
        <f>IF(AND(P394&lt;&gt;"",ISNUMBER(P394),NOT(ISNA(P394))),P394,IF(R394&lt;&gt;"",VLOOKUP(R394,'ESO zone constants'!$D$5:$H$10003,5,FALSE),""))</f>
        <v>1121</v>
      </c>
      <c r="R394" t="str">
        <f>IF(AND(O394&lt;&gt;"",NOT(ISERROR(O394))),O394,
IF(AND(P394&lt;&gt;"",ISNUMBER(P394),P394&gt;0,NOT(ISNA(P394))),VLOOKUP(P394,'ESO zone constants'!$A$5:$D$10001,4,FALSE),
IF(AND(K394&lt;&gt;"",K394&gt;0,NOT(ISERROR(K394))),VLOOKUP(K394,'ESO dumped WayshrineInfo'!$K$3:$N$9996,4,FALSE),"")))</f>
        <v>Sunspire</v>
      </c>
      <c r="T394" s="19" t="str">
        <f>IF(AND(S394&lt;&gt;"",NOT(ISERROR(S394))),S394,IF(Q394&lt;&gt;"",IF(NOT(ISERROR(VLOOKUP(Q394,'ESO Dungeon constants'!$D$3:$H$9999,5,FALSE))),VLOOKUP(Q394,'ESO Dungeon constants'!$D$3:$I$9999,6,FALSE),VLOOKUP(Q394,'ESO zone constants'!$H$3:$K$9989,4,FALSE)),""))</f>
        <v>DLC_ELSWEYR</v>
      </c>
      <c r="U394" s="3" t="str">
        <f>IF(T394&lt;&gt;"",VLOOKUP(T394,'LibSets constants'!$B$4:$C$1012,2,FALSE),"")</f>
        <v>Elsweyr</v>
      </c>
      <c r="V394" s="33" t="s">
        <v>3313</v>
      </c>
      <c r="Y394" s="62"/>
      <c r="Z394" s="3">
        <f>IF(AND(G394&lt;&gt;"LIBSETS_SETTYPE_BATTLEGROUND",G394&lt;&gt;"LIBSETS_SETTYPE_SPECIAL"),
IF(AND(Y394&lt;&gt;"",ISNUMBER(Y394),NOT(ISNA(Y394))),Y394,
   IF(AND(L394&lt;&gt;"",ISNUMBER(L394),L394&gt;0,NOT(ISNA(L394))),VLOOKUP(L394,'ESO dumped WayshrineInfo'!$K$3:$L$9996,2,FALSE),"")
),"")</f>
        <v>1086</v>
      </c>
      <c r="AA394" t="str">
        <f>IF(AND(Z394&lt;&gt;"",ISNUMBER(Z394),NOT(ISNA(Z394))),VLOOKUP(Z394,'ESO zone constants'!$A$5:$D$10001,4,FALSE),"")</f>
        <v>Northern Elsweyr</v>
      </c>
      <c r="AB394" s="33" t="s">
        <v>3313</v>
      </c>
      <c r="AC394" s="41" t="str">
        <f>IF(AB394&lt;&gt;"",IF(AB394&lt;&gt;"LIBSETS_DROP_MECHANIC_MONSTER_NAME",VLOOKUP(AB394,'LibSets constants'!$I$4:$L$1012,3,FALSE),""),"")</f>
        <v>Bosses in trial dungeons</v>
      </c>
      <c r="AD394" s="41" t="str">
        <f>IF(AB394&lt;&gt;"",IF(AB394&lt;&gt;"LIBSETS_DROP_MECHANIC_MONSTER_NAME",VLOOKUP(AB394,'LibSets constants'!$I$4:$L$1012,4,FALSE),""),"")</f>
        <v>Bosse in Prüfungen</v>
      </c>
      <c r="AE394" s="40"/>
      <c r="AF394" s="3">
        <f>IF(AND(G394&lt;&gt;"LIBSETS_SETTYPE_BATTLEGROUND",G394&lt;&gt;"LIBSETS_SETTYPE_SPECIAL"),
IF(AND(AE394&lt;&gt;"",ISNUMBER(AE394),NOT(ISNA(AE394))),AE394,
   IF(AND(M394&lt;&gt;"",ISNUMBER(M394),M394&gt;0,NOT(ISNA(M394))),VLOOKUP(M394,'ESO dumped WayshrineInfo'!$K$3:$L$9996,2,FALSE),"")
),"")</f>
        <v>1086</v>
      </c>
      <c r="AG394" t="str">
        <f>IF(AND(AF394&lt;&gt;"",ISNUMBER(AF394),NOT(ISNA(AF394))),VLOOKUP(AF394,'ESO zone constants'!$A$5:$D$10001,4,FALSE),"")</f>
        <v>Northern Elsweyr</v>
      </c>
      <c r="AH394" s="42"/>
      <c r="AI394" s="40"/>
      <c r="AJ394" s="40"/>
      <c r="AK394" s="3" t="str">
        <f>IF(AND(G394&lt;&gt;"LIBSETS_SETTYPE_BATTLEGROUND",G394&lt;&gt;"LIBSETS_SETTYPE_SPECIAL"),IF(AL394&lt;&gt;"",VLOOKUP(AL394,'ESO zone constants'!$D$5:$H$4955,5,FALSE),""),"")</f>
        <v/>
      </c>
      <c r="AN394" s="40"/>
      <c r="AO394" s="40"/>
      <c r="AP394" s="3" t="str">
        <f>IF(AND(G394&lt;&gt;"LIBSETS_SETTYPE_BATTLEGROUND",G394&lt;&gt;"LIBSETS_SETTYPE_SPECIAL"),IF(AQ394&lt;&gt;"",VLOOKUP(AQ394,'ESO zone constants'!$D$5:$H$4955,5,FALSE),""),"")</f>
        <v/>
      </c>
      <c r="AS394" s="40"/>
      <c r="AT394" s="40"/>
      <c r="AU394" s="3" t="str">
        <f>IF(AND(G394&lt;&gt;"LIBSETS_SETTYPE_BATTLEGROUND",G394&lt;&gt;"LIBSETS_SETTYPE_SPECIAL"),IF(AV394&lt;&gt;"",VLOOKUP(AV394,'ESO zone constants'!$D$5:$H$4955,5,FALSE),""),"")</f>
        <v/>
      </c>
      <c r="AX394" s="40"/>
      <c r="AY394" s="38"/>
      <c r="AZ394" s="79" t="s">
        <v>2658</v>
      </c>
      <c r="BA394" s="79"/>
      <c r="BB394" s="79"/>
      <c r="BC394" s="79"/>
      <c r="BD394" s="21" t="str">
        <f t="shared" si="42"/>
        <v>[448] = {wayshrines={399,399,399,}, dlcId=DLC_ELSWEYR</v>
      </c>
      <c r="BE394" s="21" t="str">
        <f t="shared" si="43"/>
        <v>, zoneIds={1121,1086,1086}, veteran=true</v>
      </c>
      <c r="BF394" s="21" t="str">
        <f t="shared" si="41"/>
        <v>, setType=LIBSETS_SETTYPE_TRIAL</v>
      </c>
      <c r="BG394" s="21" t="str">
        <f t="shared" si="44"/>
        <v>, dropMechanic={LIBSETS_DROP_MECHANIC_TRIAL_BOSS,LIBSETS_DROP_MECHANIC_TRIAL_BOSS}, dropMechanicDropLocationNames={['en']={'','Bosses in trial dungeons','','','','',},['de']={'','Bosse in Prüfungen','','','','',},}</v>
      </c>
      <c r="BH394" s="21" t="str">
        <f t="shared" si="45"/>
        <v>}, --Perfected Eye of Nahviintaas / Perfektioniertes Auge von Nahviintaas   [Sunspire, Northern Elsweyr, Northern Elsweyr]</v>
      </c>
    </row>
    <row r="395" spans="1:60" x14ac:dyDescent="0.25">
      <c r="A395" s="5">
        <v>449</v>
      </c>
      <c r="B395" t="s">
        <v>1458</v>
      </c>
      <c r="C395" t="s">
        <v>2634</v>
      </c>
      <c r="D395" s="3">
        <f t="shared" si="40"/>
        <v>449</v>
      </c>
      <c r="G395" s="8" t="s">
        <v>1479</v>
      </c>
      <c r="I395" t="s">
        <v>92</v>
      </c>
      <c r="J395" t="s">
        <v>91</v>
      </c>
      <c r="K395">
        <v>399</v>
      </c>
      <c r="L395">
        <v>399</v>
      </c>
      <c r="M395">
        <v>399</v>
      </c>
      <c r="O395" s="62" t="s">
        <v>1345</v>
      </c>
      <c r="Q395" s="3">
        <f>IF(AND(P395&lt;&gt;"",ISNUMBER(P395),NOT(ISNA(P395))),P395,IF(R395&lt;&gt;"",VLOOKUP(R395,'ESO zone constants'!$D$5:$H$10003,5,FALSE),""))</f>
        <v>1121</v>
      </c>
      <c r="R395" t="str">
        <f>IF(AND(O395&lt;&gt;"",NOT(ISERROR(O395))),O395,
IF(AND(P395&lt;&gt;"",ISNUMBER(P395),P395&gt;0,NOT(ISNA(P395))),VLOOKUP(P395,'ESO zone constants'!$A$5:$D$10001,4,FALSE),
IF(AND(K395&lt;&gt;"",K395&gt;0,NOT(ISERROR(K395))),VLOOKUP(K395,'ESO dumped WayshrineInfo'!$K$3:$N$9996,4,FALSE),"")))</f>
        <v>Sunspire</v>
      </c>
      <c r="T395" s="19" t="str">
        <f>IF(AND(S395&lt;&gt;"",NOT(ISERROR(S395))),S395,IF(Q395&lt;&gt;"",IF(NOT(ISERROR(VLOOKUP(Q395,'ESO Dungeon constants'!$D$3:$H$9999,5,FALSE))),VLOOKUP(Q395,'ESO Dungeon constants'!$D$3:$I$9999,6,FALSE),VLOOKUP(Q395,'ESO zone constants'!$H$3:$K$9989,4,FALSE)),""))</f>
        <v>DLC_ELSWEYR</v>
      </c>
      <c r="U395" s="3" t="str">
        <f>IF(T395&lt;&gt;"",VLOOKUP(T395,'LibSets constants'!$B$4:$C$1012,2,FALSE),"")</f>
        <v>Elsweyr</v>
      </c>
      <c r="V395" s="33" t="s">
        <v>3313</v>
      </c>
      <c r="Y395" s="62"/>
      <c r="Z395" s="3">
        <f>IF(AND(G395&lt;&gt;"LIBSETS_SETTYPE_BATTLEGROUND",G395&lt;&gt;"LIBSETS_SETTYPE_SPECIAL"),
IF(AND(Y395&lt;&gt;"",ISNUMBER(Y395),NOT(ISNA(Y395))),Y395,
   IF(AND(L395&lt;&gt;"",ISNUMBER(L395),L395&gt;0,NOT(ISNA(L395))),VLOOKUP(L395,'ESO dumped WayshrineInfo'!$K$3:$L$9996,2,FALSE),"")
),"")</f>
        <v>1086</v>
      </c>
      <c r="AA395" t="str">
        <f>IF(AND(Z395&lt;&gt;"",ISNUMBER(Z395),NOT(ISNA(Z395))),VLOOKUP(Z395,'ESO zone constants'!$A$5:$D$10001,4,FALSE),"")</f>
        <v>Northern Elsweyr</v>
      </c>
      <c r="AB395" s="33" t="s">
        <v>3313</v>
      </c>
      <c r="AC395" s="41" t="str">
        <f>IF(AB395&lt;&gt;"",IF(AB395&lt;&gt;"LIBSETS_DROP_MECHANIC_MONSTER_NAME",VLOOKUP(AB395,'LibSets constants'!$I$4:$L$1012,3,FALSE),""),"")</f>
        <v>Bosses in trial dungeons</v>
      </c>
      <c r="AD395" s="41" t="str">
        <f>IF(AB395&lt;&gt;"",IF(AB395&lt;&gt;"LIBSETS_DROP_MECHANIC_MONSTER_NAME",VLOOKUP(AB395,'LibSets constants'!$I$4:$L$1012,4,FALSE),""),"")</f>
        <v>Bosse in Prüfungen</v>
      </c>
      <c r="AE395" s="40"/>
      <c r="AF395" s="3">
        <f>IF(AND(G395&lt;&gt;"LIBSETS_SETTYPE_BATTLEGROUND",G395&lt;&gt;"LIBSETS_SETTYPE_SPECIAL"),
IF(AND(AE395&lt;&gt;"",ISNUMBER(AE395),NOT(ISNA(AE395))),AE395,
   IF(AND(M395&lt;&gt;"",ISNUMBER(M395),M395&gt;0,NOT(ISNA(M395))),VLOOKUP(M395,'ESO dumped WayshrineInfo'!$K$3:$L$9996,2,FALSE),"")
),"")</f>
        <v>1086</v>
      </c>
      <c r="AG395" t="str">
        <f>IF(AND(AF395&lt;&gt;"",ISNUMBER(AF395),NOT(ISNA(AF395))),VLOOKUP(AF395,'ESO zone constants'!$A$5:$D$10001,4,FALSE),"")</f>
        <v>Northern Elsweyr</v>
      </c>
      <c r="AH395" s="42"/>
      <c r="AI395" s="40"/>
      <c r="AJ395" s="40"/>
      <c r="AK395" s="3" t="str">
        <f>IF(AND(G395&lt;&gt;"LIBSETS_SETTYPE_BATTLEGROUND",G395&lt;&gt;"LIBSETS_SETTYPE_SPECIAL"),IF(AL395&lt;&gt;"",VLOOKUP(AL395,'ESO zone constants'!$D$5:$H$4955,5,FALSE),""),"")</f>
        <v/>
      </c>
      <c r="AN395" s="40"/>
      <c r="AO395" s="40"/>
      <c r="AP395" s="3" t="str">
        <f>IF(AND(G395&lt;&gt;"LIBSETS_SETTYPE_BATTLEGROUND",G395&lt;&gt;"LIBSETS_SETTYPE_SPECIAL"),IF(AQ395&lt;&gt;"",VLOOKUP(AQ395,'ESO zone constants'!$D$5:$H$4955,5,FALSE),""),"")</f>
        <v/>
      </c>
      <c r="AS395" s="40"/>
      <c r="AT395" s="40"/>
      <c r="AU395" s="3" t="str">
        <f>IF(AND(G395&lt;&gt;"LIBSETS_SETTYPE_BATTLEGROUND",G395&lt;&gt;"LIBSETS_SETTYPE_SPECIAL"),IF(AV395&lt;&gt;"",VLOOKUP(AV395,'ESO zone constants'!$D$5:$H$4955,5,FALSE),""),"")</f>
        <v/>
      </c>
      <c r="AX395" s="40"/>
      <c r="AY395" s="38"/>
      <c r="AZ395" s="79" t="s">
        <v>2658</v>
      </c>
      <c r="BA395" s="79"/>
      <c r="BB395" s="79"/>
      <c r="BC395" s="79"/>
      <c r="BD395" s="21" t="str">
        <f t="shared" si="42"/>
        <v>[449] = {wayshrines={399,399,399,}, dlcId=DLC_ELSWEYR</v>
      </c>
      <c r="BE395" s="21" t="str">
        <f t="shared" si="43"/>
        <v>, zoneIds={1121,1086,1086}, veteran=true</v>
      </c>
      <c r="BF395" s="21" t="str">
        <f t="shared" si="41"/>
        <v>, setType=LIBSETS_SETTYPE_TRIAL</v>
      </c>
      <c r="BG395" s="21" t="str">
        <f t="shared" si="44"/>
        <v>, dropMechanic={LIBSETS_DROP_MECHANIC_TRIAL_BOSS,LIBSETS_DROP_MECHANIC_TRIAL_BOSS}, dropMechanicDropLocationNames={['en']={'','Bosses in trial dungeons','','','','',},['de']={'','Bosse in Prüfungen','','','','',},}</v>
      </c>
      <c r="BH395" s="21" t="str">
        <f t="shared" si="45"/>
        <v>}, --Perfected False God\'s Devotion / Perfektionierte Ergebenheit zum falschen Gott   [Sunspire, Northern Elsweyr, Northern Elsweyr]</v>
      </c>
    </row>
    <row r="396" spans="1:60" x14ac:dyDescent="0.25">
      <c r="A396" s="5">
        <v>450</v>
      </c>
      <c r="B396" t="s">
        <v>1459</v>
      </c>
      <c r="C396" t="s">
        <v>1354</v>
      </c>
      <c r="D396" s="3">
        <f t="shared" si="40"/>
        <v>450</v>
      </c>
      <c r="G396" s="8" t="s">
        <v>1479</v>
      </c>
      <c r="I396" t="s">
        <v>92</v>
      </c>
      <c r="J396" t="s">
        <v>91</v>
      </c>
      <c r="K396">
        <v>399</v>
      </c>
      <c r="L396">
        <v>399</v>
      </c>
      <c r="M396">
        <v>399</v>
      </c>
      <c r="O396" s="62" t="s">
        <v>1345</v>
      </c>
      <c r="Q396" s="3">
        <f>IF(AND(P396&lt;&gt;"",ISNUMBER(P396),NOT(ISNA(P396))),P396,IF(R396&lt;&gt;"",VLOOKUP(R396,'ESO zone constants'!$D$5:$H$10003,5,FALSE),""))</f>
        <v>1121</v>
      </c>
      <c r="R396" t="str">
        <f>IF(AND(O396&lt;&gt;"",NOT(ISERROR(O396))),O396,
IF(AND(P396&lt;&gt;"",ISNUMBER(P396),P396&gt;0,NOT(ISNA(P396))),VLOOKUP(P396,'ESO zone constants'!$A$5:$D$10001,4,FALSE),
IF(AND(K396&lt;&gt;"",K396&gt;0,NOT(ISERROR(K396))),VLOOKUP(K396,'ESO dumped WayshrineInfo'!$K$3:$N$9996,4,FALSE),"")))</f>
        <v>Sunspire</v>
      </c>
      <c r="T396" s="19" t="str">
        <f>IF(AND(S396&lt;&gt;"",NOT(ISERROR(S396))),S396,IF(Q396&lt;&gt;"",IF(NOT(ISERROR(VLOOKUP(Q396,'ESO Dungeon constants'!$D$3:$H$9999,5,FALSE))),VLOOKUP(Q396,'ESO Dungeon constants'!$D$3:$I$9999,6,FALSE),VLOOKUP(Q396,'ESO zone constants'!$H$3:$K$9989,4,FALSE)),""))</f>
        <v>DLC_ELSWEYR</v>
      </c>
      <c r="U396" s="3" t="str">
        <f>IF(T396&lt;&gt;"",VLOOKUP(T396,'LibSets constants'!$B$4:$C$1012,2,FALSE),"")</f>
        <v>Elsweyr</v>
      </c>
      <c r="V396" s="33" t="s">
        <v>3313</v>
      </c>
      <c r="Y396" s="62"/>
      <c r="Z396" s="3">
        <f>IF(AND(G396&lt;&gt;"LIBSETS_SETTYPE_BATTLEGROUND",G396&lt;&gt;"LIBSETS_SETTYPE_SPECIAL"),
IF(AND(Y396&lt;&gt;"",ISNUMBER(Y396),NOT(ISNA(Y396))),Y396,
   IF(AND(L396&lt;&gt;"",ISNUMBER(L396),L396&gt;0,NOT(ISNA(L396))),VLOOKUP(L396,'ESO dumped WayshrineInfo'!$K$3:$L$9996,2,FALSE),"")
),"")</f>
        <v>1086</v>
      </c>
      <c r="AA396" t="str">
        <f>IF(AND(Z396&lt;&gt;"",ISNUMBER(Z396),NOT(ISNA(Z396))),VLOOKUP(Z396,'ESO zone constants'!$A$5:$D$10001,4,FALSE),"")</f>
        <v>Northern Elsweyr</v>
      </c>
      <c r="AB396" s="33" t="s">
        <v>3313</v>
      </c>
      <c r="AC396" s="41" t="str">
        <f>IF(AB396&lt;&gt;"",IF(AB396&lt;&gt;"LIBSETS_DROP_MECHANIC_MONSTER_NAME",VLOOKUP(AB396,'LibSets constants'!$I$4:$L$1012,3,FALSE),""),"")</f>
        <v>Bosses in trial dungeons</v>
      </c>
      <c r="AD396" s="41" t="str">
        <f>IF(AB396&lt;&gt;"",IF(AB396&lt;&gt;"LIBSETS_DROP_MECHANIC_MONSTER_NAME",VLOOKUP(AB396,'LibSets constants'!$I$4:$L$1012,4,FALSE),""),"")</f>
        <v>Bosse in Prüfungen</v>
      </c>
      <c r="AE396" s="40"/>
      <c r="AF396" s="3">
        <f>IF(AND(G396&lt;&gt;"LIBSETS_SETTYPE_BATTLEGROUND",G396&lt;&gt;"LIBSETS_SETTYPE_SPECIAL"),
IF(AND(AE396&lt;&gt;"",ISNUMBER(AE396),NOT(ISNA(AE396))),AE396,
   IF(AND(M396&lt;&gt;"",ISNUMBER(M396),M396&gt;0,NOT(ISNA(M396))),VLOOKUP(M396,'ESO dumped WayshrineInfo'!$K$3:$L$9996,2,FALSE),"")
),"")</f>
        <v>1086</v>
      </c>
      <c r="AG396" t="str">
        <f>IF(AND(AF396&lt;&gt;"",ISNUMBER(AF396),NOT(ISNA(AF396))),VLOOKUP(AF396,'ESO zone constants'!$A$5:$D$10001,4,FALSE),"")</f>
        <v>Northern Elsweyr</v>
      </c>
      <c r="AH396" s="42"/>
      <c r="AI396" s="40"/>
      <c r="AJ396" s="40"/>
      <c r="AK396" s="3" t="str">
        <f>IF(AND(G396&lt;&gt;"LIBSETS_SETTYPE_BATTLEGROUND",G396&lt;&gt;"LIBSETS_SETTYPE_SPECIAL"),IF(AL396&lt;&gt;"",VLOOKUP(AL396,'ESO zone constants'!$D$5:$H$4955,5,FALSE),""),"")</f>
        <v/>
      </c>
      <c r="AN396" s="40"/>
      <c r="AO396" s="40"/>
      <c r="AP396" s="3" t="str">
        <f>IF(AND(G396&lt;&gt;"LIBSETS_SETTYPE_BATTLEGROUND",G396&lt;&gt;"LIBSETS_SETTYPE_SPECIAL"),IF(AQ396&lt;&gt;"",VLOOKUP(AQ396,'ESO zone constants'!$D$5:$H$4955,5,FALSE),""),"")</f>
        <v/>
      </c>
      <c r="AS396" s="40"/>
      <c r="AT396" s="40"/>
      <c r="AU396" s="3" t="str">
        <f>IF(AND(G396&lt;&gt;"LIBSETS_SETTYPE_BATTLEGROUND",G396&lt;&gt;"LIBSETS_SETTYPE_SPECIAL"),IF(AV396&lt;&gt;"",VLOOKUP(AV396,'ESO zone constants'!$D$5:$H$4955,5,FALSE),""),"")</f>
        <v/>
      </c>
      <c r="AX396" s="40"/>
      <c r="AY396" s="38"/>
      <c r="AZ396" s="79" t="s">
        <v>2658</v>
      </c>
      <c r="BA396" s="79"/>
      <c r="BB396" s="79"/>
      <c r="BC396" s="79"/>
      <c r="BD396" s="21" t="str">
        <f t="shared" si="42"/>
        <v>[450] = {wayshrines={399,399,399,}, dlcId=DLC_ELSWEYR</v>
      </c>
      <c r="BE396" s="21" t="str">
        <f t="shared" si="43"/>
        <v>, zoneIds={1121,1086,1086}, veteran=true</v>
      </c>
      <c r="BF396" s="21" t="str">
        <f t="shared" si="41"/>
        <v>, setType=LIBSETS_SETTYPE_TRIAL</v>
      </c>
      <c r="BG396" s="21" t="str">
        <f t="shared" si="44"/>
        <v>, dropMechanic={LIBSETS_DROP_MECHANIC_TRIAL_BOSS,LIBSETS_DROP_MECHANIC_TRIAL_BOSS}, dropMechanicDropLocationNames={['en']={'','Bosses in trial dungeons','','','','',},['de']={'','Bosse in Prüfungen','','','','',},}</v>
      </c>
      <c r="BH396" s="21" t="str">
        <f t="shared" si="45"/>
        <v>}, --Perfected Tooth of Lokkestiiz / Perfektionierter Zahn von Lokkestiiz   [Sunspire, Northern Elsweyr, Northern Elsweyr]</v>
      </c>
    </row>
    <row r="397" spans="1:60" x14ac:dyDescent="0.25">
      <c r="A397" s="5">
        <v>451</v>
      </c>
      <c r="B397" t="s">
        <v>1457</v>
      </c>
      <c r="C397" t="s">
        <v>1355</v>
      </c>
      <c r="D397" s="3">
        <f t="shared" si="40"/>
        <v>451</v>
      </c>
      <c r="G397" s="8" t="s">
        <v>1479</v>
      </c>
      <c r="I397" t="s">
        <v>92</v>
      </c>
      <c r="J397" t="s">
        <v>91</v>
      </c>
      <c r="K397">
        <v>399</v>
      </c>
      <c r="L397">
        <v>399</v>
      </c>
      <c r="M397">
        <v>399</v>
      </c>
      <c r="O397" s="62" t="s">
        <v>1345</v>
      </c>
      <c r="Q397" s="3">
        <f>IF(AND(P397&lt;&gt;"",ISNUMBER(P397),NOT(ISNA(P397))),P397,IF(R397&lt;&gt;"",VLOOKUP(R397,'ESO zone constants'!$D$5:$H$10003,5,FALSE),""))</f>
        <v>1121</v>
      </c>
      <c r="R397" t="str">
        <f>IF(AND(O397&lt;&gt;"",NOT(ISERROR(O397))),O397,
IF(AND(P397&lt;&gt;"",ISNUMBER(P397),P397&gt;0,NOT(ISNA(P397))),VLOOKUP(P397,'ESO zone constants'!$A$5:$D$10001,4,FALSE),
IF(AND(K397&lt;&gt;"",K397&gt;0,NOT(ISERROR(K397))),VLOOKUP(K397,'ESO dumped WayshrineInfo'!$K$3:$N$9996,4,FALSE),"")))</f>
        <v>Sunspire</v>
      </c>
      <c r="T397" s="19" t="str">
        <f>IF(AND(S397&lt;&gt;"",NOT(ISERROR(S397))),S397,IF(Q397&lt;&gt;"",IF(NOT(ISERROR(VLOOKUP(Q397,'ESO Dungeon constants'!$D$3:$H$9999,5,FALSE))),VLOOKUP(Q397,'ESO Dungeon constants'!$D$3:$I$9999,6,FALSE),VLOOKUP(Q397,'ESO zone constants'!$H$3:$K$9989,4,FALSE)),""))</f>
        <v>DLC_ELSWEYR</v>
      </c>
      <c r="U397" s="3" t="str">
        <f>IF(T397&lt;&gt;"",VLOOKUP(T397,'LibSets constants'!$B$4:$C$1012,2,FALSE),"")</f>
        <v>Elsweyr</v>
      </c>
      <c r="V397" s="33" t="s">
        <v>3313</v>
      </c>
      <c r="Y397" s="62"/>
      <c r="Z397" s="3">
        <f>IF(AND(G397&lt;&gt;"LIBSETS_SETTYPE_BATTLEGROUND",G397&lt;&gt;"LIBSETS_SETTYPE_SPECIAL"),
IF(AND(Y397&lt;&gt;"",ISNUMBER(Y397),NOT(ISNA(Y397))),Y397,
   IF(AND(L397&lt;&gt;"",ISNUMBER(L397),L397&gt;0,NOT(ISNA(L397))),VLOOKUP(L397,'ESO dumped WayshrineInfo'!$K$3:$L$9996,2,FALSE),"")
),"")</f>
        <v>1086</v>
      </c>
      <c r="AA397" t="str">
        <f>IF(AND(Z397&lt;&gt;"",ISNUMBER(Z397),NOT(ISNA(Z397))),VLOOKUP(Z397,'ESO zone constants'!$A$5:$D$10001,4,FALSE),"")</f>
        <v>Northern Elsweyr</v>
      </c>
      <c r="AB397" s="33" t="s">
        <v>3313</v>
      </c>
      <c r="AC397" s="41" t="str">
        <f>IF(AB397&lt;&gt;"",IF(AB397&lt;&gt;"LIBSETS_DROP_MECHANIC_MONSTER_NAME",VLOOKUP(AB397,'LibSets constants'!$I$4:$L$1012,3,FALSE),""),"")</f>
        <v>Bosses in trial dungeons</v>
      </c>
      <c r="AD397" s="41" t="str">
        <f>IF(AB397&lt;&gt;"",IF(AB397&lt;&gt;"LIBSETS_DROP_MECHANIC_MONSTER_NAME",VLOOKUP(AB397,'LibSets constants'!$I$4:$L$1012,4,FALSE),""),"")</f>
        <v>Bosse in Prüfungen</v>
      </c>
      <c r="AE397" s="40"/>
      <c r="AF397" s="3">
        <f>IF(AND(G397&lt;&gt;"LIBSETS_SETTYPE_BATTLEGROUND",G397&lt;&gt;"LIBSETS_SETTYPE_SPECIAL"),
IF(AND(AE397&lt;&gt;"",ISNUMBER(AE397),NOT(ISNA(AE397))),AE397,
   IF(AND(M397&lt;&gt;"",ISNUMBER(M397),M397&gt;0,NOT(ISNA(M397))),VLOOKUP(M397,'ESO dumped WayshrineInfo'!$K$3:$L$9996,2,FALSE),"")
),"")</f>
        <v>1086</v>
      </c>
      <c r="AG397" t="str">
        <f>IF(AND(AF397&lt;&gt;"",ISNUMBER(AF397),NOT(ISNA(AF397))),VLOOKUP(AF397,'ESO zone constants'!$A$5:$D$10001,4,FALSE),"")</f>
        <v>Northern Elsweyr</v>
      </c>
      <c r="AH397" s="42"/>
      <c r="AI397" s="40"/>
      <c r="AJ397" s="40"/>
      <c r="AK397" s="3" t="str">
        <f>IF(AND(G397&lt;&gt;"LIBSETS_SETTYPE_BATTLEGROUND",G397&lt;&gt;"LIBSETS_SETTYPE_SPECIAL"),IF(AL397&lt;&gt;"",VLOOKUP(AL397,'ESO zone constants'!$D$5:$H$4955,5,FALSE),""),"")</f>
        <v/>
      </c>
      <c r="AN397" s="40"/>
      <c r="AO397" s="40"/>
      <c r="AP397" s="3" t="str">
        <f>IF(AND(G397&lt;&gt;"LIBSETS_SETTYPE_BATTLEGROUND",G397&lt;&gt;"LIBSETS_SETTYPE_SPECIAL"),IF(AQ397&lt;&gt;"",VLOOKUP(AQ397,'ESO zone constants'!$D$5:$H$4955,5,FALSE),""),"")</f>
        <v/>
      </c>
      <c r="AS397" s="40"/>
      <c r="AT397" s="40"/>
      <c r="AU397" s="3" t="str">
        <f>IF(AND(G397&lt;&gt;"LIBSETS_SETTYPE_BATTLEGROUND",G397&lt;&gt;"LIBSETS_SETTYPE_SPECIAL"),IF(AV397&lt;&gt;"",VLOOKUP(AV397,'ESO zone constants'!$D$5:$H$4955,5,FALSE),""),"")</f>
        <v/>
      </c>
      <c r="AX397" s="40"/>
      <c r="AY397" s="38"/>
      <c r="AZ397" s="79" t="s">
        <v>2658</v>
      </c>
      <c r="BA397" s="79"/>
      <c r="BB397" s="79"/>
      <c r="BC397" s="79"/>
      <c r="BD397" s="21" t="str">
        <f t="shared" si="42"/>
        <v>[451] = {wayshrines={399,399,399,}, dlcId=DLC_ELSWEYR</v>
      </c>
      <c r="BE397" s="21" t="str">
        <f t="shared" si="43"/>
        <v>, zoneIds={1121,1086,1086}, veteran=true</v>
      </c>
      <c r="BF397" s="21" t="str">
        <f t="shared" si="41"/>
        <v>, setType=LIBSETS_SETTYPE_TRIAL</v>
      </c>
      <c r="BG397" s="21" t="str">
        <f t="shared" si="44"/>
        <v>, dropMechanic={LIBSETS_DROP_MECHANIC_TRIAL_BOSS,LIBSETS_DROP_MECHANIC_TRIAL_BOSS}, dropMechanicDropLocationNames={['en']={'','Bosses in trial dungeons','','','','',},['de']={'','Bosse in Prüfungen','','','','',},}</v>
      </c>
      <c r="BH397" s="21" t="str">
        <f t="shared" si="45"/>
        <v>}, --Perfected Claw of Yolnakhriin / Perfektionierte Kralle von Yolnahkriin   [Sunspire, Northern Elsweyr, Northern Elsweyr]</v>
      </c>
    </row>
    <row r="398" spans="1:60" x14ac:dyDescent="0.25">
      <c r="A398" s="5">
        <v>452</v>
      </c>
      <c r="B398" t="s">
        <v>1498</v>
      </c>
      <c r="C398" t="s">
        <v>1497</v>
      </c>
      <c r="D398" s="3">
        <f t="shared" si="40"/>
        <v>452</v>
      </c>
      <c r="G398" s="3" t="s">
        <v>1475</v>
      </c>
      <c r="I398" t="s">
        <v>91</v>
      </c>
      <c r="J398" t="s">
        <v>91</v>
      </c>
      <c r="K398">
        <v>391</v>
      </c>
      <c r="L398">
        <v>391</v>
      </c>
      <c r="M398">
        <v>391</v>
      </c>
      <c r="O398" s="62" t="s">
        <v>1484</v>
      </c>
      <c r="Q398" s="3">
        <f>IF(AND(P398&lt;&gt;"",ISNUMBER(P398),NOT(ISNA(P398))),P398,IF(R398&lt;&gt;"",VLOOKUP(R398,'ESO zone constants'!$D$5:$H$10003,5,FALSE),""))</f>
        <v>1122</v>
      </c>
      <c r="R398" t="str">
        <f>IF(AND(O398&lt;&gt;"",NOT(ISERROR(O398))),O398,
IF(AND(P398&lt;&gt;"",ISNUMBER(P398),P398&gt;0,NOT(ISNA(P398))),VLOOKUP(P398,'ESO zone constants'!$A$5:$D$10001,4,FALSE),
IF(AND(K398&lt;&gt;"",K398&gt;0,NOT(ISERROR(K398))),VLOOKUP(K398,'ESO dumped WayshrineInfo'!$K$3:$N$9996,4,FALSE),"")))</f>
        <v>Moongrave Fane</v>
      </c>
      <c r="T398" s="19" t="str">
        <f>IF(AND(S398&lt;&gt;"",NOT(ISERROR(S398))),S398,IF(Q398&lt;&gt;"",IF(NOT(ISERROR(VLOOKUP(Q398,'ESO Dungeon constants'!$D$3:$H$9999,5,FALSE))),VLOOKUP(Q398,'ESO Dungeon constants'!$D$3:$I$9999,6,FALSE),VLOOKUP(Q398,'ESO zone constants'!$H$3:$K$9989,4,FALSE)),""))</f>
        <v>DLC_SCALEBREAKER</v>
      </c>
      <c r="U398" s="3" t="str">
        <f>IF(T398&lt;&gt;"",VLOOKUP(T398,'LibSets constants'!$B$4:$C$1012,2,FALSE),"")</f>
        <v>Scalebraker</v>
      </c>
      <c r="V398" s="33" t="s">
        <v>3332</v>
      </c>
      <c r="Y398" s="62"/>
      <c r="Z398" s="3">
        <f>IF(AND(G398&lt;&gt;"LIBSETS_SETTYPE_BATTLEGROUND",G398&lt;&gt;"LIBSETS_SETTYPE_SPECIAL"),
IF(AND(Y398&lt;&gt;"",ISNUMBER(Y398),NOT(ISNA(Y398))),Y398,
   IF(AND(L398&lt;&gt;"",ISNUMBER(L398),L398&gt;0,NOT(ISNA(L398))),VLOOKUP(L398,'ESO dumped WayshrineInfo'!$K$3:$L$9996,2,FALSE),"")
),"")</f>
        <v>1086</v>
      </c>
      <c r="AA398" t="str">
        <f>IF(AND(Z398&lt;&gt;"",ISNUMBER(Z398),NOT(ISNA(Z398))),VLOOKUP(Z398,'ESO zone constants'!$A$5:$D$10001,4,FALSE),"")</f>
        <v>Northern Elsweyr</v>
      </c>
      <c r="AB398" s="33" t="s">
        <v>3332</v>
      </c>
      <c r="AC398" s="39"/>
      <c r="AD398" s="39"/>
      <c r="AE398" s="39"/>
      <c r="AF398" s="3">
        <f>IF(AND(G398&lt;&gt;"LIBSETS_SETTYPE_BATTLEGROUND",G398&lt;&gt;"LIBSETS_SETTYPE_SPECIAL"),
IF(AND(AE398&lt;&gt;"",ISNUMBER(AE398),NOT(ISNA(AE398))),AE398,
   IF(AND(M398&lt;&gt;"",ISNUMBER(M398),M398&gt;0,NOT(ISNA(M398))),VLOOKUP(M398,'ESO dumped WayshrineInfo'!$K$3:$L$9996,2,FALSE),"")
),"")</f>
        <v>1086</v>
      </c>
      <c r="AG398" t="str">
        <f>IF(AND(AF398&lt;&gt;"",ISNUMBER(AF398),NOT(ISNA(AF398))),VLOOKUP(AF398,'ESO zone constants'!$A$5:$D$10001,4,FALSE),"")</f>
        <v>Northern Elsweyr</v>
      </c>
      <c r="AH398" s="42"/>
      <c r="AI398" s="39"/>
      <c r="AJ398" s="39"/>
      <c r="AK398" s="3" t="str">
        <f>IF(AND(G398&lt;&gt;"LIBSETS_SETTYPE_BATTLEGROUND",G398&lt;&gt;"LIBSETS_SETTYPE_SPECIAL"),IF(AL398&lt;&gt;"",VLOOKUP(AL398,'ESO zone constants'!$D$5:$H$4955,5,FALSE),""),"")</f>
        <v/>
      </c>
      <c r="AN398" s="39"/>
      <c r="AO398" s="39"/>
      <c r="AP398" s="3" t="str">
        <f>IF(AND(G398&lt;&gt;"LIBSETS_SETTYPE_BATTLEGROUND",G398&lt;&gt;"LIBSETS_SETTYPE_SPECIAL"),IF(AQ398&lt;&gt;"",VLOOKUP(AQ398,'ESO zone constants'!$D$5:$H$4955,5,FALSE),""),"")</f>
        <v/>
      </c>
      <c r="AS398" s="39"/>
      <c r="AT398" s="39"/>
      <c r="AU398" s="3" t="str">
        <f>IF(AND(G398&lt;&gt;"LIBSETS_SETTYPE_BATTLEGROUND",G398&lt;&gt;"LIBSETS_SETTYPE_SPECIAL"),IF(AV398&lt;&gt;"",VLOOKUP(AV398,'ESO zone constants'!$D$5:$H$4955,5,FALSE),""),"")</f>
        <v/>
      </c>
      <c r="AX398" s="39"/>
      <c r="AY398" s="41"/>
      <c r="AZ398" s="79" t="s">
        <v>2658</v>
      </c>
      <c r="BA398" s="79"/>
      <c r="BB398" s="79"/>
      <c r="BC398" s="79"/>
      <c r="BD398" s="21" t="str">
        <f t="shared" si="42"/>
        <v>[452] = {wayshrines={391,391,391,}, dlcId=DLC_SCALEBREAKER</v>
      </c>
      <c r="BE398" s="21" t="str">
        <f t="shared" si="43"/>
        <v>, zoneIds={1122,1086,1086}, veteran=false</v>
      </c>
      <c r="BF398" s="21" t="str">
        <f t="shared" si="41"/>
        <v>, setType=LIBSETS_SETTYPE_DUNGEON</v>
      </c>
      <c r="BG398" s="21" t="str">
        <f t="shared" si="44"/>
        <v>, dropMechanic={LIBSETS_DROP_MECHANIC_GROUP_DUNGEON_BOSS,LIBSETS_DROP_MECHANIC_GROUP_DUNGEON_BOSS}</v>
      </c>
      <c r="BH398" s="21" t="str">
        <f t="shared" si="45"/>
        <v>}, --Hollowfang Thirst / Hohlzahndurst   [Moongrave Fane, Northern Elsweyr, Northern Elsweyr]</v>
      </c>
    </row>
    <row r="399" spans="1:60" x14ac:dyDescent="0.25">
      <c r="A399" s="5">
        <v>453</v>
      </c>
      <c r="B399" t="s">
        <v>1499</v>
      </c>
      <c r="C399" t="s">
        <v>2635</v>
      </c>
      <c r="D399" s="3">
        <f t="shared" si="40"/>
        <v>453</v>
      </c>
      <c r="G399" s="3" t="s">
        <v>1475</v>
      </c>
      <c r="I399" t="s">
        <v>91</v>
      </c>
      <c r="J399" t="s">
        <v>91</v>
      </c>
      <c r="K399">
        <v>391</v>
      </c>
      <c r="L399">
        <v>391</v>
      </c>
      <c r="M399">
        <v>391</v>
      </c>
      <c r="O399" s="62" t="s">
        <v>1484</v>
      </c>
      <c r="Q399" s="3">
        <f>IF(AND(P399&lt;&gt;"",ISNUMBER(P399),NOT(ISNA(P399))),P399,IF(R399&lt;&gt;"",VLOOKUP(R399,'ESO zone constants'!$D$5:$H$10003,5,FALSE),""))</f>
        <v>1122</v>
      </c>
      <c r="R399" t="str">
        <f>IF(AND(O399&lt;&gt;"",NOT(ISERROR(O399))),O399,
IF(AND(P399&lt;&gt;"",ISNUMBER(P399),P399&gt;0,NOT(ISNA(P399))),VLOOKUP(P399,'ESO zone constants'!$A$5:$D$10001,4,FALSE),
IF(AND(K399&lt;&gt;"",K399&gt;0,NOT(ISERROR(K399))),VLOOKUP(K399,'ESO dumped WayshrineInfo'!$K$3:$N$9996,4,FALSE),"")))</f>
        <v>Moongrave Fane</v>
      </c>
      <c r="T399" s="19" t="str">
        <f>IF(AND(S399&lt;&gt;"",NOT(ISERROR(S399))),S399,IF(Q399&lt;&gt;"",IF(NOT(ISERROR(VLOOKUP(Q399,'ESO Dungeon constants'!$D$3:$H$9999,5,FALSE))),VLOOKUP(Q399,'ESO Dungeon constants'!$D$3:$I$9999,6,FALSE),VLOOKUP(Q399,'ESO zone constants'!$H$3:$K$9989,4,FALSE)),""))</f>
        <v>DLC_SCALEBREAKER</v>
      </c>
      <c r="U399" s="3" t="str">
        <f>IF(T399&lt;&gt;"",VLOOKUP(T399,'LibSets constants'!$B$4:$C$1012,2,FALSE),"")</f>
        <v>Scalebraker</v>
      </c>
      <c r="V399" s="33" t="s">
        <v>3332</v>
      </c>
      <c r="Y399" s="62"/>
      <c r="Z399" s="3">
        <f>IF(AND(G399&lt;&gt;"LIBSETS_SETTYPE_BATTLEGROUND",G399&lt;&gt;"LIBSETS_SETTYPE_SPECIAL"),
IF(AND(Y399&lt;&gt;"",ISNUMBER(Y399),NOT(ISNA(Y399))),Y399,
   IF(AND(L399&lt;&gt;"",ISNUMBER(L399),L399&gt;0,NOT(ISNA(L399))),VLOOKUP(L399,'ESO dumped WayshrineInfo'!$K$3:$L$9996,2,FALSE),"")
),"")</f>
        <v>1086</v>
      </c>
      <c r="AA399" t="str">
        <f>IF(AND(Z399&lt;&gt;"",ISNUMBER(Z399),NOT(ISNA(Z399))),VLOOKUP(Z399,'ESO zone constants'!$A$5:$D$10001,4,FALSE),"")</f>
        <v>Northern Elsweyr</v>
      </c>
      <c r="AB399" s="33" t="s">
        <v>3332</v>
      </c>
      <c r="AC399" s="39"/>
      <c r="AD399" s="39"/>
      <c r="AE399" s="39"/>
      <c r="AF399" s="3">
        <f>IF(AND(G399&lt;&gt;"LIBSETS_SETTYPE_BATTLEGROUND",G399&lt;&gt;"LIBSETS_SETTYPE_SPECIAL"),
IF(AND(AE399&lt;&gt;"",ISNUMBER(AE399),NOT(ISNA(AE399))),AE399,
   IF(AND(M399&lt;&gt;"",ISNUMBER(M399),M399&gt;0,NOT(ISNA(M399))),VLOOKUP(M399,'ESO dumped WayshrineInfo'!$K$3:$L$9996,2,FALSE),"")
),"")</f>
        <v>1086</v>
      </c>
      <c r="AG399" t="str">
        <f>IF(AND(AF399&lt;&gt;"",ISNUMBER(AF399),NOT(ISNA(AF399))),VLOOKUP(AF399,'ESO zone constants'!$A$5:$D$10001,4,FALSE),"")</f>
        <v>Northern Elsweyr</v>
      </c>
      <c r="AH399" s="42"/>
      <c r="AI399" s="39"/>
      <c r="AJ399" s="39"/>
      <c r="AK399" s="3" t="str">
        <f>IF(AND(G399&lt;&gt;"LIBSETS_SETTYPE_BATTLEGROUND",G399&lt;&gt;"LIBSETS_SETTYPE_SPECIAL"),IF(AL399&lt;&gt;"",VLOOKUP(AL399,'ESO zone constants'!$D$5:$H$4955,5,FALSE),""),"")</f>
        <v/>
      </c>
      <c r="AN399" s="39"/>
      <c r="AO399" s="39"/>
      <c r="AP399" s="3" t="str">
        <f>IF(AND(G399&lt;&gt;"LIBSETS_SETTYPE_BATTLEGROUND",G399&lt;&gt;"LIBSETS_SETTYPE_SPECIAL"),IF(AQ399&lt;&gt;"",VLOOKUP(AQ399,'ESO zone constants'!$D$5:$H$4955,5,FALSE),""),"")</f>
        <v/>
      </c>
      <c r="AS399" s="39"/>
      <c r="AT399" s="39"/>
      <c r="AU399" s="3" t="str">
        <f>IF(AND(G399&lt;&gt;"LIBSETS_SETTYPE_BATTLEGROUND",G399&lt;&gt;"LIBSETS_SETTYPE_SPECIAL"),IF(AV399&lt;&gt;"",VLOOKUP(AV399,'ESO zone constants'!$D$5:$H$4955,5,FALSE),""),"")</f>
        <v/>
      </c>
      <c r="AX399" s="39"/>
      <c r="AY399" s="41"/>
      <c r="AZ399" s="79" t="s">
        <v>2658</v>
      </c>
      <c r="BA399" s="79"/>
      <c r="BB399" s="79"/>
      <c r="BC399" s="79"/>
      <c r="BD399" s="21" t="str">
        <f t="shared" si="42"/>
        <v>[453] = {wayshrines={391,391,391,}, dlcId=DLC_SCALEBREAKER</v>
      </c>
      <c r="BE399" s="21" t="str">
        <f t="shared" si="43"/>
        <v>, zoneIds={1122,1086,1086}, veteran=false</v>
      </c>
      <c r="BF399" s="21" t="str">
        <f t="shared" si="41"/>
        <v>, setType=LIBSETS_SETTYPE_DUNGEON</v>
      </c>
      <c r="BG399" s="21" t="str">
        <f t="shared" si="44"/>
        <v>, dropMechanic={LIBSETS_DROP_MECHANIC_GROUP_DUNGEON_BOSS,LIBSETS_DROP_MECHANIC_GROUP_DUNGEON_BOSS}</v>
      </c>
      <c r="BH399" s="21" t="str">
        <f t="shared" si="45"/>
        <v>}, --Dro\'Zakar\'s Claws / Dro'Zakars Krallen   [Moongrave Fane, Northern Elsweyr, Northern Elsweyr]</v>
      </c>
    </row>
    <row r="400" spans="1:60" x14ac:dyDescent="0.25">
      <c r="A400" s="5">
        <v>454</v>
      </c>
      <c r="B400" t="s">
        <v>1500</v>
      </c>
      <c r="C400" t="s">
        <v>2636</v>
      </c>
      <c r="D400" s="3">
        <f t="shared" si="40"/>
        <v>454</v>
      </c>
      <c r="G400" s="3" t="s">
        <v>1475</v>
      </c>
      <c r="I400" t="s">
        <v>91</v>
      </c>
      <c r="J400" t="s">
        <v>91</v>
      </c>
      <c r="K400">
        <v>391</v>
      </c>
      <c r="L400">
        <v>391</v>
      </c>
      <c r="M400">
        <v>391</v>
      </c>
      <c r="O400" s="62" t="s">
        <v>1484</v>
      </c>
      <c r="Q400" s="3">
        <f>IF(AND(P400&lt;&gt;"",ISNUMBER(P400),NOT(ISNA(P400))),P400,IF(R400&lt;&gt;"",VLOOKUP(R400,'ESO zone constants'!$D$5:$H$10003,5,FALSE),""))</f>
        <v>1122</v>
      </c>
      <c r="R400" t="str">
        <f>IF(AND(O400&lt;&gt;"",NOT(ISERROR(O400))),O400,
IF(AND(P400&lt;&gt;"",ISNUMBER(P400),P400&gt;0,NOT(ISNA(P400))),VLOOKUP(P400,'ESO zone constants'!$A$5:$D$10001,4,FALSE),
IF(AND(K400&lt;&gt;"",K400&gt;0,NOT(ISERROR(K400))),VLOOKUP(K400,'ESO dumped WayshrineInfo'!$K$3:$N$9996,4,FALSE),"")))</f>
        <v>Moongrave Fane</v>
      </c>
      <c r="T400" s="19" t="str">
        <f>IF(AND(S400&lt;&gt;"",NOT(ISERROR(S400))),S400,IF(Q400&lt;&gt;"",IF(NOT(ISERROR(VLOOKUP(Q400,'ESO Dungeon constants'!$D$3:$H$9999,5,FALSE))),VLOOKUP(Q400,'ESO Dungeon constants'!$D$3:$I$9999,6,FALSE),VLOOKUP(Q400,'ESO zone constants'!$H$3:$K$9989,4,FALSE)),""))</f>
        <v>DLC_SCALEBREAKER</v>
      </c>
      <c r="U400" s="3" t="str">
        <f>IF(T400&lt;&gt;"",VLOOKUP(T400,'LibSets constants'!$B$4:$C$1012,2,FALSE),"")</f>
        <v>Scalebraker</v>
      </c>
      <c r="V400" s="33" t="s">
        <v>3332</v>
      </c>
      <c r="Y400" s="62"/>
      <c r="Z400" s="3">
        <f>IF(AND(G400&lt;&gt;"LIBSETS_SETTYPE_BATTLEGROUND",G400&lt;&gt;"LIBSETS_SETTYPE_SPECIAL"),
IF(AND(Y400&lt;&gt;"",ISNUMBER(Y400),NOT(ISNA(Y400))),Y400,
   IF(AND(L400&lt;&gt;"",ISNUMBER(L400),L400&gt;0,NOT(ISNA(L400))),VLOOKUP(L400,'ESO dumped WayshrineInfo'!$K$3:$L$9996,2,FALSE),"")
),"")</f>
        <v>1086</v>
      </c>
      <c r="AA400" t="str">
        <f>IF(AND(Z400&lt;&gt;"",ISNUMBER(Z400),NOT(ISNA(Z400))),VLOOKUP(Z400,'ESO zone constants'!$A$5:$D$10001,4,FALSE),"")</f>
        <v>Northern Elsweyr</v>
      </c>
      <c r="AB400" s="33" t="s">
        <v>3332</v>
      </c>
      <c r="AC400" s="39"/>
      <c r="AD400" s="39"/>
      <c r="AE400" s="39"/>
      <c r="AF400" s="3">
        <f>IF(AND(G400&lt;&gt;"LIBSETS_SETTYPE_BATTLEGROUND",G400&lt;&gt;"LIBSETS_SETTYPE_SPECIAL"),
IF(AND(AE400&lt;&gt;"",ISNUMBER(AE400),NOT(ISNA(AE400))),AE400,
   IF(AND(M400&lt;&gt;"",ISNUMBER(M400),M400&gt;0,NOT(ISNA(M400))),VLOOKUP(M400,'ESO dumped WayshrineInfo'!$K$3:$L$9996,2,FALSE),"")
),"")</f>
        <v>1086</v>
      </c>
      <c r="AG400" t="str">
        <f>IF(AND(AF400&lt;&gt;"",ISNUMBER(AF400),NOT(ISNA(AF400))),VLOOKUP(AF400,'ESO zone constants'!$A$5:$D$10001,4,FALSE),"")</f>
        <v>Northern Elsweyr</v>
      </c>
      <c r="AH400" s="42"/>
      <c r="AI400" s="39"/>
      <c r="AJ400" s="39"/>
      <c r="AK400" s="3" t="str">
        <f>IF(AND(G400&lt;&gt;"LIBSETS_SETTYPE_BATTLEGROUND",G400&lt;&gt;"LIBSETS_SETTYPE_SPECIAL"),IF(AL400&lt;&gt;"",VLOOKUP(AL400,'ESO zone constants'!$D$5:$H$4955,5,FALSE),""),"")</f>
        <v/>
      </c>
      <c r="AN400" s="39"/>
      <c r="AO400" s="39"/>
      <c r="AP400" s="3" t="str">
        <f>IF(AND(G400&lt;&gt;"LIBSETS_SETTYPE_BATTLEGROUND",G400&lt;&gt;"LIBSETS_SETTYPE_SPECIAL"),IF(AQ400&lt;&gt;"",VLOOKUP(AQ400,'ESO zone constants'!$D$5:$H$4955,5,FALSE),""),"")</f>
        <v/>
      </c>
      <c r="AS400" s="39"/>
      <c r="AT400" s="39"/>
      <c r="AU400" s="3" t="str">
        <f>IF(AND(G400&lt;&gt;"LIBSETS_SETTYPE_BATTLEGROUND",G400&lt;&gt;"LIBSETS_SETTYPE_SPECIAL"),IF(AV400&lt;&gt;"",VLOOKUP(AV400,'ESO zone constants'!$D$5:$H$4955,5,FALSE),""),"")</f>
        <v/>
      </c>
      <c r="AX400" s="39"/>
      <c r="AY400" s="41"/>
      <c r="AZ400" s="79" t="s">
        <v>2658</v>
      </c>
      <c r="BA400" s="79"/>
      <c r="BB400" s="79"/>
      <c r="BC400" s="79"/>
      <c r="BD400" s="21" t="str">
        <f t="shared" si="42"/>
        <v>[454] = {wayshrines={391,391,391,}, dlcId=DLC_SCALEBREAKER</v>
      </c>
      <c r="BE400" s="21" t="str">
        <f t="shared" si="43"/>
        <v>, zoneIds={1122,1086,1086}, veteran=false</v>
      </c>
      <c r="BF400" s="21" t="str">
        <f t="shared" si="41"/>
        <v>, setType=LIBSETS_SETTYPE_DUNGEON</v>
      </c>
      <c r="BG400" s="21" t="str">
        <f t="shared" si="44"/>
        <v>, dropMechanic={LIBSETS_DROP_MECHANIC_GROUP_DUNGEON_BOSS,LIBSETS_DROP_MECHANIC_GROUP_DUNGEON_BOSS}</v>
      </c>
      <c r="BH400" s="21" t="str">
        <f t="shared" si="45"/>
        <v>}, --Renald\'s Resolve / Renalds Entschlossenheit   [Moongrave Fane, Northern Elsweyr, Northern Elsweyr]</v>
      </c>
    </row>
    <row r="401" spans="1:60" x14ac:dyDescent="0.25">
      <c r="A401" s="5">
        <v>455</v>
      </c>
      <c r="B401" t="s">
        <v>1501</v>
      </c>
      <c r="C401" t="s">
        <v>2637</v>
      </c>
      <c r="D401" s="3">
        <f t="shared" si="40"/>
        <v>455</v>
      </c>
      <c r="G401" s="3" t="s">
        <v>1475</v>
      </c>
      <c r="I401" t="s">
        <v>91</v>
      </c>
      <c r="J401" t="s">
        <v>91</v>
      </c>
      <c r="K401">
        <v>398</v>
      </c>
      <c r="L401">
        <v>398</v>
      </c>
      <c r="M401">
        <v>398</v>
      </c>
      <c r="O401" s="62" t="s">
        <v>1485</v>
      </c>
      <c r="Q401" s="3">
        <f>IF(AND(P401&lt;&gt;"",ISNUMBER(P401),NOT(ISNA(P401))),P401,IF(R401&lt;&gt;"",VLOOKUP(R401,'ESO zone constants'!$D$5:$H$10003,5,FALSE),""))</f>
        <v>1123</v>
      </c>
      <c r="R401" t="str">
        <f>IF(AND(O401&lt;&gt;"",NOT(ISERROR(O401))),O401,
IF(AND(P401&lt;&gt;"",ISNUMBER(P401),P401&gt;0,NOT(ISNA(P401))),VLOOKUP(P401,'ESO zone constants'!$A$5:$D$10001,4,FALSE),
IF(AND(K401&lt;&gt;"",K401&gt;0,NOT(ISERROR(K401))),VLOOKUP(K401,'ESO dumped WayshrineInfo'!$K$3:$N$9996,4,FALSE),"")))</f>
        <v>Lair of Maarselok</v>
      </c>
      <c r="T401" s="19" t="str">
        <f>IF(AND(S401&lt;&gt;"",NOT(ISERROR(S401))),S401,IF(Q401&lt;&gt;"",IF(NOT(ISERROR(VLOOKUP(Q401,'ESO Dungeon constants'!$D$3:$H$9999,5,FALSE))),VLOOKUP(Q401,'ESO Dungeon constants'!$D$3:$I$9999,6,FALSE),VLOOKUP(Q401,'ESO zone constants'!$H$3:$K$9989,4,FALSE)),""))</f>
        <v>DLC_SCALEBREAKER</v>
      </c>
      <c r="U401" s="3" t="str">
        <f>IF(T401&lt;&gt;"",VLOOKUP(T401,'LibSets constants'!$B$4:$C$1012,2,FALSE),"")</f>
        <v>Scalebraker</v>
      </c>
      <c r="V401" s="33" t="s">
        <v>3332</v>
      </c>
      <c r="W401" s="38"/>
      <c r="X401" s="38"/>
      <c r="Z401" s="3">
        <f>IF(AND(G401&lt;&gt;"LIBSETS_SETTYPE_BATTLEGROUND",G401&lt;&gt;"LIBSETS_SETTYPE_SPECIAL"),
IF(AND(Y401&lt;&gt;"",ISNUMBER(Y401),NOT(ISNA(Y401))),Y401,
   IF(AND(L401&lt;&gt;"",ISNUMBER(L401),L401&gt;0,NOT(ISNA(L401))),VLOOKUP(L401,'ESO dumped WayshrineInfo'!$K$3:$L$9996,2,FALSE),"")
),"")</f>
        <v>383</v>
      </c>
      <c r="AA401" t="str">
        <f>IF(AND(Z401&lt;&gt;"",ISNUMBER(Z401),NOT(ISNA(Z401))),VLOOKUP(Z401,'ESO zone constants'!$A$5:$D$10001,4,FALSE),"")</f>
        <v>Grahtwood</v>
      </c>
      <c r="AB401" s="33" t="s">
        <v>3332</v>
      </c>
      <c r="AC401" s="39"/>
      <c r="AD401" s="39"/>
      <c r="AE401" s="39"/>
      <c r="AF401" s="3">
        <f>IF(AND(G401&lt;&gt;"LIBSETS_SETTYPE_BATTLEGROUND",G401&lt;&gt;"LIBSETS_SETTYPE_SPECIAL"),
IF(AND(AE401&lt;&gt;"",ISNUMBER(AE401),NOT(ISNA(AE401))),AE401,
   IF(AND(M401&lt;&gt;"",ISNUMBER(M401),M401&gt;0,NOT(ISNA(M401))),VLOOKUP(M401,'ESO dumped WayshrineInfo'!$K$3:$L$9996,2,FALSE),"")
),"")</f>
        <v>383</v>
      </c>
      <c r="AG401" t="str">
        <f>IF(AND(AF401&lt;&gt;"",ISNUMBER(AF401),NOT(ISNA(AF401))),VLOOKUP(AF401,'ESO zone constants'!$A$5:$D$10001,4,FALSE),"")</f>
        <v>Grahtwood</v>
      </c>
      <c r="AH401" s="42"/>
      <c r="AI401" s="39"/>
      <c r="AJ401" s="39"/>
      <c r="AK401" s="3" t="str">
        <f>IF(AND(G401&lt;&gt;"LIBSETS_SETTYPE_BATTLEGROUND",G401&lt;&gt;"LIBSETS_SETTYPE_SPECIAL"),IF(AL401&lt;&gt;"",VLOOKUP(AL401,'ESO zone constants'!$D$5:$H$4955,5,FALSE),""),"")</f>
        <v/>
      </c>
      <c r="AN401" s="39"/>
      <c r="AO401" s="39"/>
      <c r="AP401" s="3" t="str">
        <f>IF(AND(G401&lt;&gt;"LIBSETS_SETTYPE_BATTLEGROUND",G401&lt;&gt;"LIBSETS_SETTYPE_SPECIAL"),IF(AQ401&lt;&gt;"",VLOOKUP(AQ401,'ESO zone constants'!$D$5:$H$4955,5,FALSE),""),"")</f>
        <v/>
      </c>
      <c r="AS401" s="39"/>
      <c r="AT401" s="39"/>
      <c r="AU401" s="3" t="str">
        <f>IF(AND(G401&lt;&gt;"LIBSETS_SETTYPE_BATTLEGROUND",G401&lt;&gt;"LIBSETS_SETTYPE_SPECIAL"),IF(AV401&lt;&gt;"",VLOOKUP(AV401,'ESO zone constants'!$D$5:$H$4955,5,FALSE),""),"")</f>
        <v/>
      </c>
      <c r="AX401" s="39"/>
      <c r="AY401" s="41"/>
      <c r="AZ401" s="79" t="s">
        <v>2658</v>
      </c>
      <c r="BA401" s="79"/>
      <c r="BB401" s="79"/>
      <c r="BC401" s="79"/>
      <c r="BD401" s="21" t="str">
        <f t="shared" si="42"/>
        <v>[455] = {wayshrines={398,398,398,}, dlcId=DLC_SCALEBREAKER</v>
      </c>
      <c r="BE401" s="21" t="str">
        <f t="shared" si="43"/>
        <v>, zoneIds={1123,383,383}, veteran=false</v>
      </c>
      <c r="BF401" s="21" t="str">
        <f t="shared" si="41"/>
        <v>, setType=LIBSETS_SETTYPE_DUNGEON</v>
      </c>
      <c r="BG401" s="21" t="str">
        <f t="shared" si="44"/>
        <v>, dropMechanic={LIBSETS_DROP_MECHANIC_GROUP_DUNGEON_BOSS,LIBSETS_DROP_MECHANIC_GROUP_DUNGEON_BOSS}</v>
      </c>
      <c r="BH401" s="21" t="str">
        <f t="shared" si="45"/>
        <v>}, --Z\'en\'s Redress / Z'ens Wiedergutmachung   [Lair of Maarselok, Grahtwood, Grahtwood]</v>
      </c>
    </row>
    <row r="402" spans="1:60" x14ac:dyDescent="0.25">
      <c r="A402" s="5">
        <v>456</v>
      </c>
      <c r="B402" t="s">
        <v>1503</v>
      </c>
      <c r="C402" t="s">
        <v>1502</v>
      </c>
      <c r="D402" s="3">
        <f t="shared" si="40"/>
        <v>456</v>
      </c>
      <c r="G402" s="3" t="s">
        <v>1475</v>
      </c>
      <c r="I402" t="s">
        <v>91</v>
      </c>
      <c r="J402" t="s">
        <v>91</v>
      </c>
      <c r="K402">
        <v>398</v>
      </c>
      <c r="L402">
        <v>398</v>
      </c>
      <c r="M402">
        <v>398</v>
      </c>
      <c r="O402" s="62" t="s">
        <v>1485</v>
      </c>
      <c r="Q402" s="3">
        <f>IF(AND(P402&lt;&gt;"",ISNUMBER(P402),NOT(ISNA(P402))),P402,IF(R402&lt;&gt;"",VLOOKUP(R402,'ESO zone constants'!$D$5:$H$10003,5,FALSE),""))</f>
        <v>1123</v>
      </c>
      <c r="R402" t="str">
        <f>IF(AND(O402&lt;&gt;"",NOT(ISERROR(O402))),O402,
IF(AND(P402&lt;&gt;"",ISNUMBER(P402),P402&gt;0,NOT(ISNA(P402))),VLOOKUP(P402,'ESO zone constants'!$A$5:$D$10001,4,FALSE),
IF(AND(K402&lt;&gt;"",K402&gt;0,NOT(ISERROR(K402))),VLOOKUP(K402,'ESO dumped WayshrineInfo'!$K$3:$N$9996,4,FALSE),"")))</f>
        <v>Lair of Maarselok</v>
      </c>
      <c r="T402" s="19" t="str">
        <f>IF(AND(S402&lt;&gt;"",NOT(ISERROR(S402))),S402,IF(Q402&lt;&gt;"",IF(NOT(ISERROR(VLOOKUP(Q402,'ESO Dungeon constants'!$D$3:$H$9999,5,FALSE))),VLOOKUP(Q402,'ESO Dungeon constants'!$D$3:$I$9999,6,FALSE),VLOOKUP(Q402,'ESO zone constants'!$H$3:$K$9989,4,FALSE)),""))</f>
        <v>DLC_SCALEBREAKER</v>
      </c>
      <c r="U402" s="3" t="str">
        <f>IF(T402&lt;&gt;"",VLOOKUP(T402,'LibSets constants'!$B$4:$C$1012,2,FALSE),"")</f>
        <v>Scalebraker</v>
      </c>
      <c r="V402" s="33" t="s">
        <v>3332</v>
      </c>
      <c r="Y402" s="62"/>
      <c r="Z402" s="3">
        <f>IF(AND(G402&lt;&gt;"LIBSETS_SETTYPE_BATTLEGROUND",G402&lt;&gt;"LIBSETS_SETTYPE_SPECIAL"),
IF(AND(Y402&lt;&gt;"",ISNUMBER(Y402),NOT(ISNA(Y402))),Y402,
   IF(AND(L402&lt;&gt;"",ISNUMBER(L402),L402&gt;0,NOT(ISNA(L402))),VLOOKUP(L402,'ESO dumped WayshrineInfo'!$K$3:$L$9996,2,FALSE),"")
),"")</f>
        <v>383</v>
      </c>
      <c r="AA402" t="str">
        <f>IF(AND(Z402&lt;&gt;"",ISNUMBER(Z402),NOT(ISNA(Z402))),VLOOKUP(Z402,'ESO zone constants'!$A$5:$D$10001,4,FALSE),"")</f>
        <v>Grahtwood</v>
      </c>
      <c r="AB402" s="33" t="s">
        <v>3332</v>
      </c>
      <c r="AC402" s="39"/>
      <c r="AD402" s="39"/>
      <c r="AE402" s="39"/>
      <c r="AF402" s="3">
        <f>IF(AND(G402&lt;&gt;"LIBSETS_SETTYPE_BATTLEGROUND",G402&lt;&gt;"LIBSETS_SETTYPE_SPECIAL"),
IF(AND(AE402&lt;&gt;"",ISNUMBER(AE402),NOT(ISNA(AE402))),AE402,
   IF(AND(M402&lt;&gt;"",ISNUMBER(M402),M402&gt;0,NOT(ISNA(M402))),VLOOKUP(M402,'ESO dumped WayshrineInfo'!$K$3:$L$9996,2,FALSE),"")
),"")</f>
        <v>383</v>
      </c>
      <c r="AG402" t="str">
        <f>IF(AND(AF402&lt;&gt;"",ISNUMBER(AF402),NOT(ISNA(AF402))),VLOOKUP(AF402,'ESO zone constants'!$A$5:$D$10001,4,FALSE),"")</f>
        <v>Grahtwood</v>
      </c>
      <c r="AH402" s="42"/>
      <c r="AI402" s="39"/>
      <c r="AJ402" s="39"/>
      <c r="AK402" s="3" t="str">
        <f>IF(AND(G402&lt;&gt;"LIBSETS_SETTYPE_BATTLEGROUND",G402&lt;&gt;"LIBSETS_SETTYPE_SPECIAL"),IF(AL402&lt;&gt;"",VLOOKUP(AL402,'ESO zone constants'!$D$5:$H$4955,5,FALSE),""),"")</f>
        <v/>
      </c>
      <c r="AN402" s="39"/>
      <c r="AO402" s="39"/>
      <c r="AP402" s="3" t="str">
        <f>IF(AND(G402&lt;&gt;"LIBSETS_SETTYPE_BATTLEGROUND",G402&lt;&gt;"LIBSETS_SETTYPE_SPECIAL"),IF(AQ402&lt;&gt;"",VLOOKUP(AQ402,'ESO zone constants'!$D$5:$H$4955,5,FALSE),""),"")</f>
        <v/>
      </c>
      <c r="AS402" s="39"/>
      <c r="AT402" s="39"/>
      <c r="AU402" s="3" t="str">
        <f>IF(AND(G402&lt;&gt;"LIBSETS_SETTYPE_BATTLEGROUND",G402&lt;&gt;"LIBSETS_SETTYPE_SPECIAL"),IF(AV402&lt;&gt;"",VLOOKUP(AV402,'ESO zone constants'!$D$5:$H$4955,5,FALSE),""),"")</f>
        <v/>
      </c>
      <c r="AX402" s="39"/>
      <c r="AY402" s="41"/>
      <c r="AZ402" s="79" t="s">
        <v>2658</v>
      </c>
      <c r="BA402" s="79"/>
      <c r="BB402" s="79"/>
      <c r="BC402" s="79"/>
      <c r="BD402" s="21" t="str">
        <f t="shared" si="42"/>
        <v>[456] = {wayshrines={398,398,398,}, dlcId=DLC_SCALEBREAKER</v>
      </c>
      <c r="BE402" s="21" t="str">
        <f t="shared" si="43"/>
        <v>, zoneIds={1123,383,383}, veteran=false</v>
      </c>
      <c r="BF402" s="21" t="str">
        <f t="shared" si="41"/>
        <v>, setType=LIBSETS_SETTYPE_DUNGEON</v>
      </c>
      <c r="BG402" s="21" t="str">
        <f t="shared" si="44"/>
        <v>, dropMechanic={LIBSETS_DROP_MECHANIC_GROUP_DUNGEON_BOSS,LIBSETS_DROP_MECHANIC_GROUP_DUNGEON_BOSS}</v>
      </c>
      <c r="BH402" s="21" t="str">
        <f t="shared" si="45"/>
        <v>}, --Azureblight Reaper / Azurfäuleschnitter   [Lair of Maarselok, Grahtwood, Grahtwood]</v>
      </c>
    </row>
    <row r="403" spans="1:60" x14ac:dyDescent="0.25">
      <c r="A403" s="5">
        <v>457</v>
      </c>
      <c r="B403" t="s">
        <v>1504</v>
      </c>
      <c r="C403" t="s">
        <v>2638</v>
      </c>
      <c r="D403" s="3">
        <f t="shared" si="40"/>
        <v>457</v>
      </c>
      <c r="G403" s="3" t="s">
        <v>1475</v>
      </c>
      <c r="I403" t="s">
        <v>91</v>
      </c>
      <c r="J403" t="s">
        <v>91</v>
      </c>
      <c r="K403">
        <v>398</v>
      </c>
      <c r="L403">
        <v>398</v>
      </c>
      <c r="M403">
        <v>398</v>
      </c>
      <c r="O403" s="62" t="s">
        <v>1485</v>
      </c>
      <c r="Q403" s="3">
        <f>IF(AND(P403&lt;&gt;"",ISNUMBER(P403),NOT(ISNA(P403))),P403,IF(R403&lt;&gt;"",VLOOKUP(R403,'ESO zone constants'!$D$5:$H$10003,5,FALSE),""))</f>
        <v>1123</v>
      </c>
      <c r="R403" t="str">
        <f>IF(AND(O403&lt;&gt;"",NOT(ISERROR(O403))),O403,
IF(AND(P403&lt;&gt;"",ISNUMBER(P403),P403&gt;0,NOT(ISNA(P403))),VLOOKUP(P403,'ESO zone constants'!$A$5:$D$10001,4,FALSE),
IF(AND(K403&lt;&gt;"",K403&gt;0,NOT(ISERROR(K403))),VLOOKUP(K403,'ESO dumped WayshrineInfo'!$K$3:$N$9996,4,FALSE),"")))</f>
        <v>Lair of Maarselok</v>
      </c>
      <c r="T403" s="19" t="str">
        <f>IF(AND(S403&lt;&gt;"",NOT(ISERROR(S403))),S403,IF(Q403&lt;&gt;"",IF(NOT(ISERROR(VLOOKUP(Q403,'ESO Dungeon constants'!$D$3:$H$9999,5,FALSE))),VLOOKUP(Q403,'ESO Dungeon constants'!$D$3:$I$9999,6,FALSE),VLOOKUP(Q403,'ESO zone constants'!$H$3:$K$9989,4,FALSE)),""))</f>
        <v>DLC_SCALEBREAKER</v>
      </c>
      <c r="U403" s="3" t="str">
        <f>IF(T403&lt;&gt;"",VLOOKUP(T403,'LibSets constants'!$B$4:$C$1012,2,FALSE),"")</f>
        <v>Scalebraker</v>
      </c>
      <c r="V403" s="33" t="s">
        <v>3332</v>
      </c>
      <c r="Y403" s="62"/>
      <c r="Z403" s="3">
        <f>IF(AND(G403&lt;&gt;"LIBSETS_SETTYPE_BATTLEGROUND",G403&lt;&gt;"LIBSETS_SETTYPE_SPECIAL"),
IF(AND(Y403&lt;&gt;"",ISNUMBER(Y403),NOT(ISNA(Y403))),Y403,
   IF(AND(L403&lt;&gt;"",ISNUMBER(L403),L403&gt;0,NOT(ISNA(L403))),VLOOKUP(L403,'ESO dumped WayshrineInfo'!$K$3:$L$9996,2,FALSE),"")
),"")</f>
        <v>383</v>
      </c>
      <c r="AA403" t="str">
        <f>IF(AND(Z403&lt;&gt;"",ISNUMBER(Z403),NOT(ISNA(Z403))),VLOOKUP(Z403,'ESO zone constants'!$A$5:$D$10001,4,FALSE),"")</f>
        <v>Grahtwood</v>
      </c>
      <c r="AB403" s="33" t="s">
        <v>3332</v>
      </c>
      <c r="AC403" s="39"/>
      <c r="AD403" s="39"/>
      <c r="AE403" s="39"/>
      <c r="AF403" s="3">
        <f>IF(AND(G403&lt;&gt;"LIBSETS_SETTYPE_BATTLEGROUND",G403&lt;&gt;"LIBSETS_SETTYPE_SPECIAL"),
IF(AND(AE403&lt;&gt;"",ISNUMBER(AE403),NOT(ISNA(AE403))),AE403,
   IF(AND(M403&lt;&gt;"",ISNUMBER(M403),M403&gt;0,NOT(ISNA(M403))),VLOOKUP(M403,'ESO dumped WayshrineInfo'!$K$3:$L$9996,2,FALSE),"")
),"")</f>
        <v>383</v>
      </c>
      <c r="AG403" t="str">
        <f>IF(AND(AF403&lt;&gt;"",ISNUMBER(AF403),NOT(ISNA(AF403))),VLOOKUP(AF403,'ESO zone constants'!$A$5:$D$10001,4,FALSE),"")</f>
        <v>Grahtwood</v>
      </c>
      <c r="AH403" s="42"/>
      <c r="AI403" s="39"/>
      <c r="AJ403" s="39"/>
      <c r="AK403" s="3" t="str">
        <f>IF(AND(G403&lt;&gt;"LIBSETS_SETTYPE_BATTLEGROUND",G403&lt;&gt;"LIBSETS_SETTYPE_SPECIAL"),IF(AL403&lt;&gt;"",VLOOKUP(AL403,'ESO zone constants'!$D$5:$H$4955,5,FALSE),""),"")</f>
        <v/>
      </c>
      <c r="AN403" s="39"/>
      <c r="AO403" s="39"/>
      <c r="AP403" s="3" t="str">
        <f>IF(AND(G403&lt;&gt;"LIBSETS_SETTYPE_BATTLEGROUND",G403&lt;&gt;"LIBSETS_SETTYPE_SPECIAL"),IF(AQ403&lt;&gt;"",VLOOKUP(AQ403,'ESO zone constants'!$D$5:$H$4955,5,FALSE),""),"")</f>
        <v/>
      </c>
      <c r="AS403" s="39"/>
      <c r="AT403" s="39"/>
      <c r="AU403" s="3" t="str">
        <f>IF(AND(G403&lt;&gt;"LIBSETS_SETTYPE_BATTLEGROUND",G403&lt;&gt;"LIBSETS_SETTYPE_SPECIAL"),IF(AV403&lt;&gt;"",VLOOKUP(AV403,'ESO zone constants'!$D$5:$H$4955,5,FALSE),""),"")</f>
        <v/>
      </c>
      <c r="AX403" s="39"/>
      <c r="AY403" s="41"/>
      <c r="AZ403" s="79" t="s">
        <v>2658</v>
      </c>
      <c r="BA403" s="79"/>
      <c r="BB403" s="79"/>
      <c r="BC403" s="79"/>
      <c r="BD403" s="21" t="str">
        <f t="shared" si="42"/>
        <v>[457] = {wayshrines={398,398,398,}, dlcId=DLC_SCALEBREAKER</v>
      </c>
      <c r="BE403" s="21" t="str">
        <f t="shared" si="43"/>
        <v>, zoneIds={1123,383,383}, veteran=false</v>
      </c>
      <c r="BF403" s="21" t="str">
        <f t="shared" si="41"/>
        <v>, setType=LIBSETS_SETTYPE_DUNGEON</v>
      </c>
      <c r="BG403" s="21" t="str">
        <f t="shared" si="44"/>
        <v>, dropMechanic={LIBSETS_DROP_MECHANIC_GROUP_DUNGEON_BOSS,LIBSETS_DROP_MECHANIC_GROUP_DUNGEON_BOSS}</v>
      </c>
      <c r="BH403" s="21" t="str">
        <f t="shared" si="45"/>
        <v>}, --Dragon\'s Defilement / Drachenschändung   [Lair of Maarselok, Grahtwood, Grahtwood]</v>
      </c>
    </row>
    <row r="404" spans="1:60" x14ac:dyDescent="0.25">
      <c r="A404" s="5">
        <v>458</v>
      </c>
      <c r="B404" t="s">
        <v>1505</v>
      </c>
      <c r="C404" t="s">
        <v>1505</v>
      </c>
      <c r="D404" s="3">
        <f t="shared" si="40"/>
        <v>458</v>
      </c>
      <c r="G404" s="3" t="s">
        <v>1477</v>
      </c>
      <c r="H404" s="87">
        <v>3</v>
      </c>
      <c r="I404" t="s">
        <v>1464</v>
      </c>
      <c r="J404" t="s">
        <v>91</v>
      </c>
      <c r="K404">
        <v>391</v>
      </c>
      <c r="L404">
        <v>391</v>
      </c>
      <c r="M404">
        <v>391</v>
      </c>
      <c r="O404" s="62" t="s">
        <v>1484</v>
      </c>
      <c r="Q404" s="3">
        <f>IF(AND(P404&lt;&gt;"",ISNUMBER(P404),NOT(ISNA(P404))),P404,IF(R404&lt;&gt;"",VLOOKUP(R404,'ESO zone constants'!$D$5:$H$10003,5,FALSE),""))</f>
        <v>1122</v>
      </c>
      <c r="R404" t="str">
        <f>IF(AND(O404&lt;&gt;"",NOT(ISERROR(O404))),O404,
IF(AND(P404&lt;&gt;"",ISNUMBER(P404),P404&gt;0,NOT(ISNA(P404))),VLOOKUP(P404,'ESO zone constants'!$A$5:$D$10001,4,FALSE),
IF(AND(K404&lt;&gt;"",K404&gt;0,NOT(ISERROR(K404))),VLOOKUP(K404,'ESO dumped WayshrineInfo'!$K$3:$N$9996,4,FALSE),"")))</f>
        <v>Moongrave Fane</v>
      </c>
      <c r="T404" s="19" t="str">
        <f>IF(AND(S404&lt;&gt;"",NOT(ISERROR(S404))),S404,IF(Q404&lt;&gt;"",IF(NOT(ISERROR(VLOOKUP(Q404,'ESO Dungeon constants'!$D$3:$H$9999,5,FALSE))),VLOOKUP(Q404,'ESO Dungeon constants'!$D$3:$I$9999,6,FALSE),VLOOKUP(Q404,'ESO zone constants'!$H$3:$K$9989,4,FALSE)),""))</f>
        <v>DLC_SCALEBREAKER</v>
      </c>
      <c r="U404" s="3" t="str">
        <f>IF(T404&lt;&gt;"",VLOOKUP(T404,'LibSets constants'!$B$4:$C$1012,2,FALSE),"")</f>
        <v>Scalebraker</v>
      </c>
      <c r="V404" s="33" t="s">
        <v>1540</v>
      </c>
      <c r="W404" s="3" t="s">
        <v>1505</v>
      </c>
      <c r="X404" s="3" t="s">
        <v>1505</v>
      </c>
      <c r="Y404" s="62"/>
      <c r="Z404" s="3">
        <f>IF(AND(G404&lt;&gt;"LIBSETS_SETTYPE_BATTLEGROUND",G404&lt;&gt;"LIBSETS_SETTYPE_SPECIAL"),
IF(AND(Y404&lt;&gt;"",ISNUMBER(Y404),NOT(ISNA(Y404))),Y404,
   IF(AND(L404&lt;&gt;"",ISNUMBER(L404),L404&gt;0,NOT(ISNA(L404))),VLOOKUP(L404,'ESO dumped WayshrineInfo'!$K$3:$L$9996,2,FALSE),"")
),"")</f>
        <v>1086</v>
      </c>
      <c r="AA404" t="str">
        <f>IF(AND(Z404&lt;&gt;"",ISNUMBER(Z404),NOT(ISNA(Z404))),VLOOKUP(Z404,'ESO zone constants'!$A$5:$D$10001,4,FALSE),"")</f>
        <v>Northern Elsweyr</v>
      </c>
      <c r="AC404" s="40"/>
      <c r="AD404" s="40"/>
      <c r="AE404" s="40"/>
      <c r="AF404" s="3">
        <f>IF(AND(G404&lt;&gt;"LIBSETS_SETTYPE_BATTLEGROUND",G404&lt;&gt;"LIBSETS_SETTYPE_SPECIAL"),
IF(AND(AE404&lt;&gt;"",ISNUMBER(AE404),NOT(ISNA(AE404))),AE404,
   IF(AND(M404&lt;&gt;"",ISNUMBER(M404),M404&gt;0,NOT(ISNA(M404))),VLOOKUP(M404,'ESO dumped WayshrineInfo'!$K$3:$L$9996,2,FALSE),"")
),"")</f>
        <v>1086</v>
      </c>
      <c r="AG404" t="str">
        <f>IF(AND(AF404&lt;&gt;"",ISNUMBER(AF404),NOT(ISNA(AF404))),VLOOKUP(AF404,'ESO zone constants'!$A$5:$D$10001,4,FALSE),"")</f>
        <v>Northern Elsweyr</v>
      </c>
      <c r="AH404" s="42"/>
      <c r="AI404" s="40"/>
      <c r="AJ404" s="40"/>
      <c r="AK404" s="3" t="str">
        <f>IF(AND(G404&lt;&gt;"LIBSETS_SETTYPE_BATTLEGROUND",G404&lt;&gt;"LIBSETS_SETTYPE_SPECIAL"),IF(AL404&lt;&gt;"",VLOOKUP(AL404,'ESO zone constants'!$D$5:$H$4955,5,FALSE),""),"")</f>
        <v/>
      </c>
      <c r="AN404" s="40"/>
      <c r="AO404" s="40"/>
      <c r="AP404" s="3" t="str">
        <f>IF(AND(G404&lt;&gt;"LIBSETS_SETTYPE_BATTLEGROUND",G404&lt;&gt;"LIBSETS_SETTYPE_SPECIAL"),IF(AQ404&lt;&gt;"",VLOOKUP(AQ404,'ESO zone constants'!$D$5:$H$4955,5,FALSE),""),"")</f>
        <v/>
      </c>
      <c r="AS404" s="40"/>
      <c r="AT404" s="40"/>
      <c r="AU404" s="3" t="str">
        <f>IF(AND(G404&lt;&gt;"LIBSETS_SETTYPE_BATTLEGROUND",G404&lt;&gt;"LIBSETS_SETTYPE_SPECIAL"),IF(AV404&lt;&gt;"",VLOOKUP(AV404,'ESO zone constants'!$D$5:$H$4955,5,FALSE),""),"")</f>
        <v/>
      </c>
      <c r="AX404" s="40"/>
      <c r="AY404" s="41"/>
      <c r="AZ404" s="79" t="s">
        <v>2658</v>
      </c>
      <c r="BA404" s="79"/>
      <c r="BB404" s="79"/>
      <c r="BC404" s="79"/>
      <c r="BD404" s="21" t="str">
        <f t="shared" si="42"/>
        <v>[458] = {wayshrines={391,391,391,}, dlcId=DLC_SCALEBREAKER</v>
      </c>
      <c r="BE404" s="21" t="str">
        <f t="shared" si="43"/>
        <v>, zoneIds={1122,1086,1086}, veteran={[EQUIP_TYPE_HEAD]=true, [EQUIP_TYPE_SHOULDERS]=false}</v>
      </c>
      <c r="BF404" s="21" t="str">
        <f t="shared" si="41"/>
        <v>, setType=LIBSETS_SETTYPE_MONSTER, undauntedChestId=3</v>
      </c>
      <c r="BG404" s="21" t="str">
        <f t="shared" si="44"/>
        <v>, dropMechanic={LIBSETS_DROP_MECHANIC_MONSTER_NAME}, dropMechanicDropLocationNames={['en']={'Grundwulf','','','','','',},['de']={'Grundwulf','','','','','',},}</v>
      </c>
      <c r="BH404" s="21" t="str">
        <f t="shared" si="45"/>
        <v>}, --Grundwulf / Grundwulf   [Moongrave Fane, Northern Elsweyr, Northern Elsweyr]</v>
      </c>
    </row>
    <row r="405" spans="1:60" x14ac:dyDescent="0.25">
      <c r="A405" s="5">
        <v>459</v>
      </c>
      <c r="B405" t="s">
        <v>1506</v>
      </c>
      <c r="C405" t="s">
        <v>1506</v>
      </c>
      <c r="D405" s="3">
        <f t="shared" si="40"/>
        <v>459</v>
      </c>
      <c r="G405" s="3" t="s">
        <v>1477</v>
      </c>
      <c r="H405" s="87">
        <v>3</v>
      </c>
      <c r="I405" t="s">
        <v>1464</v>
      </c>
      <c r="J405" t="s">
        <v>91</v>
      </c>
      <c r="K405">
        <v>398</v>
      </c>
      <c r="L405">
        <v>398</v>
      </c>
      <c r="M405">
        <v>398</v>
      </c>
      <c r="O405" s="62" t="s">
        <v>1485</v>
      </c>
      <c r="Q405" s="3">
        <f>IF(AND(P405&lt;&gt;"",ISNUMBER(P405),NOT(ISNA(P405))),P405,IF(R405&lt;&gt;"",VLOOKUP(R405,'ESO zone constants'!$D$5:$H$10003,5,FALSE),""))</f>
        <v>1123</v>
      </c>
      <c r="R405" t="str">
        <f>IF(AND(O405&lt;&gt;"",NOT(ISERROR(O405))),O405,
IF(AND(P405&lt;&gt;"",ISNUMBER(P405),P405&gt;0,NOT(ISNA(P405))),VLOOKUP(P405,'ESO zone constants'!$A$5:$D$10001,4,FALSE),
IF(AND(K405&lt;&gt;"",K405&gt;0,NOT(ISERROR(K405))),VLOOKUP(K405,'ESO dumped WayshrineInfo'!$K$3:$N$9996,4,FALSE),"")))</f>
        <v>Lair of Maarselok</v>
      </c>
      <c r="T405" s="19" t="str">
        <f>IF(AND(S405&lt;&gt;"",NOT(ISERROR(S405))),S405,IF(Q405&lt;&gt;"",IF(NOT(ISERROR(VLOOKUP(Q405,'ESO Dungeon constants'!$D$3:$H$9999,5,FALSE))),VLOOKUP(Q405,'ESO Dungeon constants'!$D$3:$I$9999,6,FALSE),VLOOKUP(Q405,'ESO zone constants'!$H$3:$K$9989,4,FALSE)),""))</f>
        <v>DLC_SCALEBREAKER</v>
      </c>
      <c r="U405" s="3" t="str">
        <f>IF(T405&lt;&gt;"",VLOOKUP(T405,'LibSets constants'!$B$4:$C$1012,2,FALSE),"")</f>
        <v>Scalebraker</v>
      </c>
      <c r="V405" s="33" t="s">
        <v>1540</v>
      </c>
      <c r="W405" s="3" t="s">
        <v>1506</v>
      </c>
      <c r="X405" s="3" t="s">
        <v>1506</v>
      </c>
      <c r="Y405" s="62"/>
      <c r="Z405" s="3">
        <f>IF(AND(G405&lt;&gt;"LIBSETS_SETTYPE_BATTLEGROUND",G405&lt;&gt;"LIBSETS_SETTYPE_SPECIAL"),
IF(AND(Y405&lt;&gt;"",ISNUMBER(Y405),NOT(ISNA(Y405))),Y405,
   IF(AND(L405&lt;&gt;"",ISNUMBER(L405),L405&gt;0,NOT(ISNA(L405))),VLOOKUP(L405,'ESO dumped WayshrineInfo'!$K$3:$L$9996,2,FALSE),"")
),"")</f>
        <v>383</v>
      </c>
      <c r="AA405" t="str">
        <f>IF(AND(Z405&lt;&gt;"",ISNUMBER(Z405),NOT(ISNA(Z405))),VLOOKUP(Z405,'ESO zone constants'!$A$5:$D$10001,4,FALSE),"")</f>
        <v>Grahtwood</v>
      </c>
      <c r="AC405" s="40"/>
      <c r="AD405" s="40"/>
      <c r="AE405" s="40"/>
      <c r="AF405" s="3">
        <f>IF(AND(G405&lt;&gt;"LIBSETS_SETTYPE_BATTLEGROUND",G405&lt;&gt;"LIBSETS_SETTYPE_SPECIAL"),
IF(AND(AE405&lt;&gt;"",ISNUMBER(AE405),NOT(ISNA(AE405))),AE405,
   IF(AND(M405&lt;&gt;"",ISNUMBER(M405),M405&gt;0,NOT(ISNA(M405))),VLOOKUP(M405,'ESO dumped WayshrineInfo'!$K$3:$L$9996,2,FALSE),"")
),"")</f>
        <v>383</v>
      </c>
      <c r="AG405" t="str">
        <f>IF(AND(AF405&lt;&gt;"",ISNUMBER(AF405),NOT(ISNA(AF405))),VLOOKUP(AF405,'ESO zone constants'!$A$5:$D$10001,4,FALSE),"")</f>
        <v>Grahtwood</v>
      </c>
      <c r="AH405" s="42"/>
      <c r="AI405" s="40"/>
      <c r="AJ405" s="40"/>
      <c r="AK405" s="3" t="str">
        <f>IF(AND(G405&lt;&gt;"LIBSETS_SETTYPE_BATTLEGROUND",G405&lt;&gt;"LIBSETS_SETTYPE_SPECIAL"),IF(AL405&lt;&gt;"",VLOOKUP(AL405,'ESO zone constants'!$D$5:$H$4955,5,FALSE),""),"")</f>
        <v/>
      </c>
      <c r="AN405" s="40"/>
      <c r="AO405" s="40"/>
      <c r="AP405" s="3" t="str">
        <f>IF(AND(G405&lt;&gt;"LIBSETS_SETTYPE_BATTLEGROUND",G405&lt;&gt;"LIBSETS_SETTYPE_SPECIAL"),IF(AQ405&lt;&gt;"",VLOOKUP(AQ405,'ESO zone constants'!$D$5:$H$4955,5,FALSE),""),"")</f>
        <v/>
      </c>
      <c r="AS405" s="40"/>
      <c r="AT405" s="40"/>
      <c r="AU405" s="3" t="str">
        <f>IF(AND(G405&lt;&gt;"LIBSETS_SETTYPE_BATTLEGROUND",G405&lt;&gt;"LIBSETS_SETTYPE_SPECIAL"),IF(AV405&lt;&gt;"",VLOOKUP(AV405,'ESO zone constants'!$D$5:$H$4955,5,FALSE),""),"")</f>
        <v/>
      </c>
      <c r="AX405" s="40"/>
      <c r="AY405" s="41"/>
      <c r="AZ405" s="79" t="s">
        <v>2658</v>
      </c>
      <c r="BA405" s="79"/>
      <c r="BB405" s="79"/>
      <c r="BC405" s="79"/>
      <c r="BD405" s="21" t="str">
        <f t="shared" si="42"/>
        <v>[459] = {wayshrines={398,398,398,}, dlcId=DLC_SCALEBREAKER</v>
      </c>
      <c r="BE405" s="21" t="str">
        <f t="shared" si="43"/>
        <v>, zoneIds={1123,383,383}, veteran={[EQUIP_TYPE_HEAD]=true, [EQUIP_TYPE_SHOULDERS]=false}</v>
      </c>
      <c r="BF405" s="21" t="str">
        <f t="shared" si="41"/>
        <v>, setType=LIBSETS_SETTYPE_MONSTER, undauntedChestId=3</v>
      </c>
      <c r="BG405" s="21" t="str">
        <f t="shared" si="44"/>
        <v>, dropMechanic={LIBSETS_DROP_MECHANIC_MONSTER_NAME}, dropMechanicDropLocationNames={['en']={'Maarselok','','','','','',},['de']={'Maarselok','','','','','',},}</v>
      </c>
      <c r="BH405" s="21" t="str">
        <f t="shared" si="45"/>
        <v>}, --Maarselok / Maarselok   [Lair of Maarselok, Grahtwood, Grahtwood]</v>
      </c>
    </row>
    <row r="406" spans="1:60" x14ac:dyDescent="0.25">
      <c r="A406" s="5">
        <v>465</v>
      </c>
      <c r="B406" t="s">
        <v>1597</v>
      </c>
      <c r="C406" t="s">
        <v>1598</v>
      </c>
      <c r="D406" s="3">
        <f t="shared" si="40"/>
        <v>465</v>
      </c>
      <c r="G406" s="8" t="s">
        <v>1478</v>
      </c>
      <c r="I406" t="s">
        <v>91</v>
      </c>
      <c r="J406" t="s">
        <v>91</v>
      </c>
      <c r="K406">
        <v>402</v>
      </c>
      <c r="L406">
        <v>402</v>
      </c>
      <c r="M406">
        <v>402</v>
      </c>
      <c r="O406" s="62" t="s">
        <v>1582</v>
      </c>
      <c r="Q406" s="3">
        <f>IF(AND(P406&lt;&gt;"",ISNUMBER(P406),NOT(ISNA(P406))),P406,IF(R406&lt;&gt;"",VLOOKUP(R406,'ESO zone constants'!$D$5:$H$10003,5,FALSE),""))</f>
        <v>1133</v>
      </c>
      <c r="R406" t="str">
        <f>IF(AND(O406&lt;&gt;"",NOT(ISERROR(O406))),O406,
IF(AND(P406&lt;&gt;"",ISNUMBER(P406),P406&gt;0,NOT(ISNA(P406))),VLOOKUP(P406,'ESO zone constants'!$A$5:$D$10001,4,FALSE),
IF(AND(K406&lt;&gt;"",K406&gt;0,NOT(ISERROR(K406))),VLOOKUP(K406,'ESO dumped WayshrineInfo'!$K$3:$N$9996,4,FALSE),"")))</f>
        <v>Southern Elsweyr</v>
      </c>
      <c r="T406" s="19" t="str">
        <f>IF(AND(S406&lt;&gt;"",NOT(ISERROR(S406))),S406,IF(Q406&lt;&gt;"",IF(NOT(ISERROR(VLOOKUP(Q406,'ESO Dungeon constants'!$D$3:$H$9999,5,FALSE))),VLOOKUP(Q406,'ESO Dungeon constants'!$D$3:$I$9999,6,FALSE),VLOOKUP(Q406,'ESO zone constants'!$H$3:$K$9989,4,FALSE)),""))</f>
        <v>DLC_DRAGONHOLD</v>
      </c>
      <c r="U406" s="3" t="str">
        <f>IF(T406&lt;&gt;"",VLOOKUP(T406,'LibSets constants'!$B$4:$C$1012,2,FALSE),"")</f>
        <v>Dragonhold</v>
      </c>
      <c r="V406" s="33" t="s">
        <v>1556</v>
      </c>
      <c r="Y406" s="62"/>
      <c r="Z406" s="3">
        <f>IF(AND(G406&lt;&gt;"LIBSETS_SETTYPE_BATTLEGROUND",G406&lt;&gt;"LIBSETS_SETTYPE_SPECIAL"),
IF(AND(Y406&lt;&gt;"",ISNUMBER(Y406),NOT(ISNA(Y406))),Y406,
   IF(AND(L406&lt;&gt;"",ISNUMBER(L406),L406&gt;0,NOT(ISNA(L406))),VLOOKUP(L406,'ESO dumped WayshrineInfo'!$K$3:$L$9996,2,FALSE),"")
),"")</f>
        <v>1133</v>
      </c>
      <c r="AA406" t="str">
        <f>IF(AND(Z406&lt;&gt;"",ISNUMBER(Z406),NOT(ISNA(Z406))),VLOOKUP(Z406,'ESO zone constants'!$A$5:$D$10001,4,FALSE),"")</f>
        <v>Southern Elsweyr</v>
      </c>
      <c r="AB406" s="33" t="s">
        <v>1556</v>
      </c>
      <c r="AC406" s="39"/>
      <c r="AD406" s="39"/>
      <c r="AE406" s="39"/>
      <c r="AF406" s="3">
        <f>IF(AND(G406&lt;&gt;"LIBSETS_SETTYPE_BATTLEGROUND",G406&lt;&gt;"LIBSETS_SETTYPE_SPECIAL"),
IF(AND(AE406&lt;&gt;"",ISNUMBER(AE406),NOT(ISNA(AE406))),AE406,
   IF(AND(M406&lt;&gt;"",ISNUMBER(M406),M406&gt;0,NOT(ISNA(M406))),VLOOKUP(M406,'ESO dumped WayshrineInfo'!$K$3:$L$9996,2,FALSE),"")
),"")</f>
        <v>1133</v>
      </c>
      <c r="AG406" t="str">
        <f>IF(AND(AF406&lt;&gt;"",ISNUMBER(AF406),NOT(ISNA(AF406))),VLOOKUP(AF406,'ESO zone constants'!$A$5:$D$10001,4,FALSE),"")</f>
        <v>Southern Elsweyr</v>
      </c>
      <c r="AH406" s="42" t="s">
        <v>1558</v>
      </c>
      <c r="AI406" s="39"/>
      <c r="AJ406" s="39"/>
      <c r="AK406" s="3">
        <f>IF(AND(G406&lt;&gt;"LIBSETS_SETTYPE_BATTLEGROUND",G406&lt;&gt;"LIBSETS_SETTYPE_SPECIAL"),IF(AL406&lt;&gt;"",VLOOKUP(AL406,'ESO zone constants'!$D$5:$H$4955,5,FALSE),""),"")</f>
        <v>1133</v>
      </c>
      <c r="AL406" t="s">
        <v>1582</v>
      </c>
      <c r="AM406" s="33" t="s">
        <v>1559</v>
      </c>
      <c r="AN406" s="39"/>
      <c r="AO406" s="39"/>
      <c r="AP406" s="3" t="str">
        <f>IF(AND(G406&lt;&gt;"LIBSETS_SETTYPE_BATTLEGROUND",G406&lt;&gt;"LIBSETS_SETTYPE_SPECIAL"),IF(AQ406&lt;&gt;"",VLOOKUP(AQ406,'ESO zone constants'!$D$5:$H$4955,5,FALSE),""),"")</f>
        <v/>
      </c>
      <c r="AS406" s="39"/>
      <c r="AT406" s="39"/>
      <c r="AU406" s="3" t="str">
        <f>IF(AND(G406&lt;&gt;"LIBSETS_SETTYPE_BATTLEGROUND",G406&lt;&gt;"LIBSETS_SETTYPE_SPECIAL"),IF(AV406&lt;&gt;"",VLOOKUP(AV406,'ESO zone constants'!$D$5:$H$4955,5,FALSE),""),"")</f>
        <v/>
      </c>
      <c r="AX406" s="39"/>
      <c r="AY406" s="41"/>
      <c r="AZ406" s="79" t="s">
        <v>2658</v>
      </c>
      <c r="BA406" s="79"/>
      <c r="BB406" s="79"/>
      <c r="BC406" s="79"/>
      <c r="BD406" s="21" t="str">
        <f t="shared" si="42"/>
        <v>[465] = {wayshrines={402,402,402,}, dlcId=DLC_DRAGONHOLD</v>
      </c>
      <c r="BE406" s="21" t="str">
        <f t="shared" si="43"/>
        <v>, zoneIds={1133,1133,1133,1133}, veteran=false</v>
      </c>
      <c r="BF406" s="21" t="str">
        <f t="shared" si="41"/>
        <v>, setType=LIBSETS_SETTYPE_OVERLAND</v>
      </c>
      <c r="BG406" s="21" t="str">
        <f t="shared" si="44"/>
        <v>, dropMechanic={LIBSETS_DROP_MECHANIC_OVERLAND_BOSS_DELVE,LIBSETS_DROP_MECHANIC_OVERLAND_BOSS_DELVE,LIBSETS_DROP_MECHANIC_OVERLAND_BOSS_PUBLIC_DUNGEON,LIBSETS_DROP_MECHANIC_OVERLAND_CHEST}</v>
      </c>
      <c r="BH406" s="21" t="str">
        <f t="shared" si="45"/>
        <v>}, --Senchal Defender / Verteidiger von Senchal   [Southern Elsweyr, Southern Elsweyr, Southern Elsweyr, Southern Elsweyr]</v>
      </c>
    </row>
    <row r="407" spans="1:60" x14ac:dyDescent="0.25">
      <c r="A407" s="5">
        <v>466</v>
      </c>
      <c r="B407" t="s">
        <v>1607</v>
      </c>
      <c r="C407" t="s">
        <v>2639</v>
      </c>
      <c r="D407" s="3">
        <f t="shared" si="40"/>
        <v>466</v>
      </c>
      <c r="G407" s="8" t="s">
        <v>1478</v>
      </c>
      <c r="I407" t="s">
        <v>91</v>
      </c>
      <c r="J407" t="s">
        <v>91</v>
      </c>
      <c r="K407">
        <v>402</v>
      </c>
      <c r="L407">
        <v>402</v>
      </c>
      <c r="M407">
        <v>402</v>
      </c>
      <c r="O407" s="62" t="s">
        <v>1582</v>
      </c>
      <c r="Q407" s="3">
        <f>IF(AND(P407&lt;&gt;"",ISNUMBER(P407),NOT(ISNA(P407))),P407,IF(R407&lt;&gt;"",VLOOKUP(R407,'ESO zone constants'!$D$5:$H$10003,5,FALSE),""))</f>
        <v>1133</v>
      </c>
      <c r="R407" t="str">
        <f>IF(AND(O407&lt;&gt;"",NOT(ISERROR(O407))),O407,
IF(AND(P407&lt;&gt;"",ISNUMBER(P407),P407&gt;0,NOT(ISNA(P407))),VLOOKUP(P407,'ESO zone constants'!$A$5:$D$10001,4,FALSE),
IF(AND(K407&lt;&gt;"",K407&gt;0,NOT(ISERROR(K407))),VLOOKUP(K407,'ESO dumped WayshrineInfo'!$K$3:$N$9996,4,FALSE),"")))</f>
        <v>Southern Elsweyr</v>
      </c>
      <c r="T407" s="19" t="str">
        <f>IF(AND(S407&lt;&gt;"",NOT(ISERROR(S407))),S407,IF(Q407&lt;&gt;"",IF(NOT(ISERROR(VLOOKUP(Q407,'ESO Dungeon constants'!$D$3:$H$9999,5,FALSE))),VLOOKUP(Q407,'ESO Dungeon constants'!$D$3:$I$9999,6,FALSE),VLOOKUP(Q407,'ESO zone constants'!$H$3:$K$9989,4,FALSE)),""))</f>
        <v>DLC_DRAGONHOLD</v>
      </c>
      <c r="U407" s="3" t="str">
        <f>IF(T407&lt;&gt;"",VLOOKUP(T407,'LibSets constants'!$B$4:$C$1012,2,FALSE),"")</f>
        <v>Dragonhold</v>
      </c>
      <c r="V407" s="33" t="s">
        <v>1556</v>
      </c>
      <c r="Y407" s="62"/>
      <c r="Z407" s="3">
        <f>IF(AND(G407&lt;&gt;"LIBSETS_SETTYPE_BATTLEGROUND",G407&lt;&gt;"LIBSETS_SETTYPE_SPECIAL"),
IF(AND(Y407&lt;&gt;"",ISNUMBER(Y407),NOT(ISNA(Y407))),Y407,
   IF(AND(L407&lt;&gt;"",ISNUMBER(L407),L407&gt;0,NOT(ISNA(L407))),VLOOKUP(L407,'ESO dumped WayshrineInfo'!$K$3:$L$9996,2,FALSE),"")
),"")</f>
        <v>1133</v>
      </c>
      <c r="AA407" t="str">
        <f>IF(AND(Z407&lt;&gt;"",ISNUMBER(Z407),NOT(ISNA(Z407))),VLOOKUP(Z407,'ESO zone constants'!$A$5:$D$10001,4,FALSE),"")</f>
        <v>Southern Elsweyr</v>
      </c>
      <c r="AB407" s="33" t="s">
        <v>1556</v>
      </c>
      <c r="AC407" s="39"/>
      <c r="AD407" s="39"/>
      <c r="AE407" s="39"/>
      <c r="AF407" s="3">
        <f>IF(AND(G407&lt;&gt;"LIBSETS_SETTYPE_BATTLEGROUND",G407&lt;&gt;"LIBSETS_SETTYPE_SPECIAL"),
IF(AND(AE407&lt;&gt;"",ISNUMBER(AE407),NOT(ISNA(AE407))),AE407,
   IF(AND(M407&lt;&gt;"",ISNUMBER(M407),M407&gt;0,NOT(ISNA(M407))),VLOOKUP(M407,'ESO dumped WayshrineInfo'!$K$3:$L$9996,2,FALSE),"")
),"")</f>
        <v>1133</v>
      </c>
      <c r="AG407" t="str">
        <f>IF(AND(AF407&lt;&gt;"",ISNUMBER(AF407),NOT(ISNA(AF407))),VLOOKUP(AF407,'ESO zone constants'!$A$5:$D$10001,4,FALSE),"")</f>
        <v>Southern Elsweyr</v>
      </c>
      <c r="AH407" s="42" t="s">
        <v>1558</v>
      </c>
      <c r="AI407" s="39"/>
      <c r="AJ407" s="39"/>
      <c r="AK407" s="3">
        <f>IF(AND(G407&lt;&gt;"LIBSETS_SETTYPE_BATTLEGROUND",G407&lt;&gt;"LIBSETS_SETTYPE_SPECIAL"),IF(AL407&lt;&gt;"",VLOOKUP(AL407,'ESO zone constants'!$D$5:$H$4955,5,FALSE),""),"")</f>
        <v>1133</v>
      </c>
      <c r="AL407" t="s">
        <v>1582</v>
      </c>
      <c r="AM407" s="33" t="s">
        <v>1559</v>
      </c>
      <c r="AN407" s="39"/>
      <c r="AO407" s="39"/>
      <c r="AP407" s="3" t="str">
        <f>IF(AND(G407&lt;&gt;"LIBSETS_SETTYPE_BATTLEGROUND",G407&lt;&gt;"LIBSETS_SETTYPE_SPECIAL"),IF(AQ407&lt;&gt;"",VLOOKUP(AQ407,'ESO zone constants'!$D$5:$H$4955,5,FALSE),""),"")</f>
        <v/>
      </c>
      <c r="AS407" s="39"/>
      <c r="AT407" s="39"/>
      <c r="AU407" s="3" t="str">
        <f>IF(AND(G407&lt;&gt;"LIBSETS_SETTYPE_BATTLEGROUND",G407&lt;&gt;"LIBSETS_SETTYPE_SPECIAL"),IF(AV407&lt;&gt;"",VLOOKUP(AV407,'ESO zone constants'!$D$5:$H$4955,5,FALSE),""),"")</f>
        <v/>
      </c>
      <c r="AX407" s="39"/>
      <c r="AY407" s="41"/>
      <c r="AZ407" s="79" t="s">
        <v>2658</v>
      </c>
      <c r="BA407" s="79"/>
      <c r="BB407" s="79"/>
      <c r="BC407" s="79"/>
      <c r="BD407" s="21" t="str">
        <f t="shared" si="42"/>
        <v>[466] = {wayshrines={402,402,402,}, dlcId=DLC_DRAGONHOLD</v>
      </c>
      <c r="BE407" s="21" t="str">
        <f t="shared" si="43"/>
        <v>, zoneIds={1133,1133,1133,1133}, veteran=false</v>
      </c>
      <c r="BF407" s="21" t="str">
        <f t="shared" si="41"/>
        <v>, setType=LIBSETS_SETTYPE_OVERLAND</v>
      </c>
      <c r="BG407" s="21" t="str">
        <f t="shared" si="44"/>
        <v>, dropMechanic={LIBSETS_DROP_MECHANIC_OVERLAND_BOSS_DELVE,LIBSETS_DROP_MECHANIC_OVERLAND_BOSS_DELVE,LIBSETS_DROP_MECHANIC_OVERLAND_BOSS_PUBLIC_DUNGEON,LIBSETS_DROP_MECHANIC_OVERLAND_CHEST}</v>
      </c>
      <c r="BH407" s="21" t="str">
        <f t="shared" si="45"/>
        <v>}, --Marauder\'s Haste / Marodeurshast   [Southern Elsweyr, Southern Elsweyr, Southern Elsweyr, Southern Elsweyr]</v>
      </c>
    </row>
    <row r="408" spans="1:60" x14ac:dyDescent="0.25">
      <c r="A408" s="5">
        <v>467</v>
      </c>
      <c r="B408" t="s">
        <v>1606</v>
      </c>
      <c r="C408" t="s">
        <v>1599</v>
      </c>
      <c r="D408" s="3">
        <f t="shared" si="40"/>
        <v>467</v>
      </c>
      <c r="G408" s="8" t="s">
        <v>1478</v>
      </c>
      <c r="I408" t="s">
        <v>91</v>
      </c>
      <c r="J408" t="s">
        <v>91</v>
      </c>
      <c r="K408">
        <v>402</v>
      </c>
      <c r="L408">
        <v>402</v>
      </c>
      <c r="M408">
        <v>402</v>
      </c>
      <c r="O408" s="62" t="s">
        <v>1582</v>
      </c>
      <c r="Q408" s="3">
        <f>IF(AND(P408&lt;&gt;"",ISNUMBER(P408),NOT(ISNA(P408))),P408,IF(R408&lt;&gt;"",VLOOKUP(R408,'ESO zone constants'!$D$5:$H$10003,5,FALSE),""))</f>
        <v>1133</v>
      </c>
      <c r="R408" t="str">
        <f>IF(AND(O408&lt;&gt;"",NOT(ISERROR(O408))),O408,
IF(AND(P408&lt;&gt;"",ISNUMBER(P408),P408&gt;0,NOT(ISNA(P408))),VLOOKUP(P408,'ESO zone constants'!$A$5:$D$10001,4,FALSE),
IF(AND(K408&lt;&gt;"",K408&gt;0,NOT(ISERROR(K408))),VLOOKUP(K408,'ESO dumped WayshrineInfo'!$K$3:$N$9996,4,FALSE),"")))</f>
        <v>Southern Elsweyr</v>
      </c>
      <c r="T408" s="19" t="str">
        <f>IF(AND(S408&lt;&gt;"",NOT(ISERROR(S408))),S408,IF(Q408&lt;&gt;"",IF(NOT(ISERROR(VLOOKUP(Q408,'ESO Dungeon constants'!$D$3:$H$9999,5,FALSE))),VLOOKUP(Q408,'ESO Dungeon constants'!$D$3:$I$9999,6,FALSE),VLOOKUP(Q408,'ESO zone constants'!$H$3:$K$9989,4,FALSE)),""))</f>
        <v>DLC_DRAGONHOLD</v>
      </c>
      <c r="U408" s="3" t="str">
        <f>IF(T408&lt;&gt;"",VLOOKUP(T408,'LibSets constants'!$B$4:$C$1012,2,FALSE),"")</f>
        <v>Dragonhold</v>
      </c>
      <c r="V408" s="33" t="s">
        <v>1556</v>
      </c>
      <c r="Y408" s="62"/>
      <c r="Z408" s="3">
        <f>IF(AND(G408&lt;&gt;"LIBSETS_SETTYPE_BATTLEGROUND",G408&lt;&gt;"LIBSETS_SETTYPE_SPECIAL"),
IF(AND(Y408&lt;&gt;"",ISNUMBER(Y408),NOT(ISNA(Y408))),Y408,
   IF(AND(L408&lt;&gt;"",ISNUMBER(L408),L408&gt;0,NOT(ISNA(L408))),VLOOKUP(L408,'ESO dumped WayshrineInfo'!$K$3:$L$9996,2,FALSE),"")
),"")</f>
        <v>1133</v>
      </c>
      <c r="AA408" t="str">
        <f>IF(AND(Z408&lt;&gt;"",ISNUMBER(Z408),NOT(ISNA(Z408))),VLOOKUP(Z408,'ESO zone constants'!$A$5:$D$10001,4,FALSE),"")</f>
        <v>Southern Elsweyr</v>
      </c>
      <c r="AB408" s="33" t="s">
        <v>1556</v>
      </c>
      <c r="AC408" s="39"/>
      <c r="AD408" s="39"/>
      <c r="AE408" s="39"/>
      <c r="AF408" s="3">
        <f>IF(AND(G408&lt;&gt;"LIBSETS_SETTYPE_BATTLEGROUND",G408&lt;&gt;"LIBSETS_SETTYPE_SPECIAL"),
IF(AND(AE408&lt;&gt;"",ISNUMBER(AE408),NOT(ISNA(AE408))),AE408,
   IF(AND(M408&lt;&gt;"",ISNUMBER(M408),M408&gt;0,NOT(ISNA(M408))),VLOOKUP(M408,'ESO dumped WayshrineInfo'!$K$3:$L$9996,2,FALSE),"")
),"")</f>
        <v>1133</v>
      </c>
      <c r="AG408" t="str">
        <f>IF(AND(AF408&lt;&gt;"",ISNUMBER(AF408),NOT(ISNA(AF408))),VLOOKUP(AF408,'ESO zone constants'!$A$5:$D$10001,4,FALSE),"")</f>
        <v>Southern Elsweyr</v>
      </c>
      <c r="AH408" s="42" t="s">
        <v>1558</v>
      </c>
      <c r="AI408" s="39"/>
      <c r="AJ408" s="39"/>
      <c r="AK408" s="3">
        <f>IF(AND(G408&lt;&gt;"LIBSETS_SETTYPE_BATTLEGROUND",G408&lt;&gt;"LIBSETS_SETTYPE_SPECIAL"),IF(AL408&lt;&gt;"",VLOOKUP(AL408,'ESO zone constants'!$D$5:$H$4955,5,FALSE),""),"")</f>
        <v>1133</v>
      </c>
      <c r="AL408" t="s">
        <v>1582</v>
      </c>
      <c r="AM408" s="33" t="s">
        <v>1559</v>
      </c>
      <c r="AN408" s="39"/>
      <c r="AO408" s="39"/>
      <c r="AP408" s="3" t="str">
        <f>IF(AND(G408&lt;&gt;"LIBSETS_SETTYPE_BATTLEGROUND",G408&lt;&gt;"LIBSETS_SETTYPE_SPECIAL"),IF(AQ408&lt;&gt;"",VLOOKUP(AQ408,'ESO zone constants'!$D$5:$H$4955,5,FALSE),""),"")</f>
        <v/>
      </c>
      <c r="AS408" s="39"/>
      <c r="AT408" s="39"/>
      <c r="AU408" s="3" t="str">
        <f>IF(AND(G408&lt;&gt;"LIBSETS_SETTYPE_BATTLEGROUND",G408&lt;&gt;"LIBSETS_SETTYPE_SPECIAL"),IF(AV408&lt;&gt;"",VLOOKUP(AV408,'ESO zone constants'!$D$5:$H$4955,5,FALSE),""),"")</f>
        <v/>
      </c>
      <c r="AX408" s="39"/>
      <c r="AY408" s="41"/>
      <c r="AZ408" s="79" t="s">
        <v>2658</v>
      </c>
      <c r="BA408" s="79"/>
      <c r="BB408" s="79"/>
      <c r="BC408" s="79"/>
      <c r="BD408" s="21" t="str">
        <f t="shared" si="42"/>
        <v>[467] = {wayshrines={402,402,402,}, dlcId=DLC_DRAGONHOLD</v>
      </c>
      <c r="BE408" s="21" t="str">
        <f t="shared" si="43"/>
        <v>, zoneIds={1133,1133,1133,1133}, veteran=false</v>
      </c>
      <c r="BF408" s="21" t="str">
        <f t="shared" si="41"/>
        <v>, setType=LIBSETS_SETTYPE_OVERLAND</v>
      </c>
      <c r="BG408" s="21" t="str">
        <f t="shared" si="44"/>
        <v>, dropMechanic={LIBSETS_DROP_MECHANIC_OVERLAND_BOSS_DELVE,LIBSETS_DROP_MECHANIC_OVERLAND_BOSS_DELVE,LIBSETS_DROP_MECHANIC_OVERLAND_BOSS_PUBLIC_DUNGEON,LIBSETS_DROP_MECHANIC_OVERLAND_CHEST}</v>
      </c>
      <c r="BH408" s="21" t="str">
        <f t="shared" si="45"/>
        <v>}, --Dragonguard Elite / Drachengardeelite   [Southern Elsweyr, Southern Elsweyr, Southern Elsweyr, Southern Elsweyr]</v>
      </c>
    </row>
    <row r="409" spans="1:60" x14ac:dyDescent="0.25">
      <c r="A409" s="5">
        <v>468</v>
      </c>
      <c r="B409" t="s">
        <v>1605</v>
      </c>
      <c r="C409" t="s">
        <v>1600</v>
      </c>
      <c r="D409" s="3">
        <f t="shared" si="40"/>
        <v>468</v>
      </c>
      <c r="E409" s="40"/>
      <c r="G409" s="8" t="s">
        <v>1472</v>
      </c>
      <c r="I409" t="s">
        <v>91</v>
      </c>
      <c r="J409" t="s">
        <v>91</v>
      </c>
      <c r="K409">
        <v>403</v>
      </c>
      <c r="L409">
        <v>403</v>
      </c>
      <c r="M409">
        <v>403</v>
      </c>
      <c r="N409">
        <v>3</v>
      </c>
      <c r="Q409" s="3">
        <f>IF(AND(P409&lt;&gt;"",ISNUMBER(P409),NOT(ISNA(P409))),P409,IF(R409&lt;&gt;"",VLOOKUP(R409,'ESO zone constants'!$D$5:$H$10003,5,FALSE),""))</f>
        <v>1133</v>
      </c>
      <c r="R409" t="str">
        <f>IF(AND(O409&lt;&gt;"",NOT(ISERROR(O409))),O409,
IF(AND(P409&lt;&gt;"",ISNUMBER(P409),P409&gt;0,NOT(ISNA(P409))),VLOOKUP(P409,'ESO zone constants'!$A$5:$D$10001,4,FALSE),
IF(AND(K409&lt;&gt;"",K409&gt;0,NOT(ISERROR(K409))),VLOOKUP(K409,'ESO dumped WayshrineInfo'!$K$3:$N$9996,4,FALSE),"")))</f>
        <v>Southern Elsweyr</v>
      </c>
      <c r="T409" s="19" t="str">
        <f>IF(AND(S409&lt;&gt;"",NOT(ISERROR(S409))),S409,IF(Q409&lt;&gt;"",IF(NOT(ISERROR(VLOOKUP(Q409,'ESO Dungeon constants'!$D$3:$H$9999,5,FALSE))),VLOOKUP(Q409,'ESO Dungeon constants'!$D$3:$I$9999,6,FALSE),VLOOKUP(Q409,'ESO zone constants'!$H$3:$K$9989,4,FALSE)),""))</f>
        <v>DLC_DRAGONHOLD</v>
      </c>
      <c r="U409" s="3" t="str">
        <f>IF(T409&lt;&gt;"",VLOOKUP(T409,'LibSets constants'!$B$4:$C$1012,2,FALSE),"")</f>
        <v>Dragonhold</v>
      </c>
      <c r="V409" s="33" t="s">
        <v>3335</v>
      </c>
      <c r="Y409" s="62"/>
      <c r="Z409" s="3">
        <f>IF(AND(G409&lt;&gt;"LIBSETS_SETTYPE_BATTLEGROUND",G409&lt;&gt;"LIBSETS_SETTYPE_SPECIAL"),
IF(AND(Y409&lt;&gt;"",ISNUMBER(Y409),NOT(ISNA(Y409))),Y409,
   IF(AND(L409&lt;&gt;"",ISNUMBER(L409),L409&gt;0,NOT(ISNA(L409))),VLOOKUP(L409,'ESO dumped WayshrineInfo'!$K$3:$L$9996,2,FALSE),"")
),"")</f>
        <v>1133</v>
      </c>
      <c r="AA409" t="str">
        <f>IF(AND(Z409&lt;&gt;"",ISNUMBER(Z409),NOT(ISNA(Z409))),VLOOKUP(Z409,'ESO zone constants'!$A$5:$D$10001,4,FALSE),"")</f>
        <v>Southern Elsweyr</v>
      </c>
      <c r="AB409" s="33" t="s">
        <v>3335</v>
      </c>
      <c r="AC409" s="39"/>
      <c r="AD409" s="39"/>
      <c r="AE409" s="39"/>
      <c r="AF409" s="3">
        <f>IF(AND(G409&lt;&gt;"LIBSETS_SETTYPE_BATTLEGROUND",G409&lt;&gt;"LIBSETS_SETTYPE_SPECIAL"),
IF(AND(AE409&lt;&gt;"",ISNUMBER(AE409),NOT(ISNA(AE409))),AE409,
   IF(AND(M409&lt;&gt;"",ISNUMBER(M409),M409&gt;0,NOT(ISNA(M409))),VLOOKUP(M409,'ESO dumped WayshrineInfo'!$K$3:$L$9996,2,FALSE),"")
),"")</f>
        <v>1133</v>
      </c>
      <c r="AG409" t="str">
        <f>IF(AND(AF409&lt;&gt;"",ISNUMBER(AF409),NOT(ISNA(AF409))),VLOOKUP(AF409,'ESO zone constants'!$A$5:$D$10001,4,FALSE),"")</f>
        <v>Southern Elsweyr</v>
      </c>
      <c r="AH409" s="42"/>
      <c r="AI409" s="39"/>
      <c r="AJ409" s="39"/>
      <c r="AK409" s="3" t="str">
        <f>IF(AND(G409&lt;&gt;"LIBSETS_SETTYPE_BATTLEGROUND",G409&lt;&gt;"LIBSETS_SETTYPE_SPECIAL"),IF(AL409&lt;&gt;"",VLOOKUP(AL409,'ESO zone constants'!$D$5:$H$4955,5,FALSE),""),"")</f>
        <v/>
      </c>
      <c r="AN409" s="39"/>
      <c r="AO409" s="39"/>
      <c r="AP409" s="3" t="str">
        <f>IF(AND(G409&lt;&gt;"LIBSETS_SETTYPE_BATTLEGROUND",G409&lt;&gt;"LIBSETS_SETTYPE_SPECIAL"),IF(AQ409&lt;&gt;"",VLOOKUP(AQ409,'ESO zone constants'!$D$5:$H$4955,5,FALSE),""),"")</f>
        <v/>
      </c>
      <c r="AS409" s="39"/>
      <c r="AT409" s="39"/>
      <c r="AU409" s="3" t="str">
        <f>IF(AND(G409&lt;&gt;"LIBSETS_SETTYPE_BATTLEGROUND",G409&lt;&gt;"LIBSETS_SETTYPE_SPECIAL"),IF(AV409&lt;&gt;"",VLOOKUP(AV409,'ESO zone constants'!$D$5:$H$4955,5,FALSE),""),"")</f>
        <v/>
      </c>
      <c r="AX409" s="39"/>
      <c r="AY409" s="41"/>
      <c r="AZ409" s="79" t="s">
        <v>2658</v>
      </c>
      <c r="BA409" s="79"/>
      <c r="BB409" s="79"/>
      <c r="BC409" s="79"/>
      <c r="BD409" s="21" t="str">
        <f t="shared" si="42"/>
        <v>[468] = {wayshrines={403,403,403,}, traitsNeeded=3, dlcId=DLC_DRAGONHOLD</v>
      </c>
      <c r="BE409" s="21" t="str">
        <f t="shared" si="43"/>
        <v>, zoneIds={1133,1133,1133}, veteran=false</v>
      </c>
      <c r="BF409" s="21" t="str">
        <f t="shared" si="41"/>
        <v>, setType=LIBSETS_SETTYPE_CRAFTED</v>
      </c>
      <c r="BG409" s="21" t="str">
        <f t="shared" si="44"/>
        <v>, dropMechanic={LIBSETS_DROP_MECHANIC_CRAFTED,LIBSETS_DROP_MECHANIC_CRAFTED}</v>
      </c>
      <c r="BH409" s="21" t="str">
        <f t="shared" si="45"/>
        <v>}, --Daring Corsair / Kühner Korsar   [Southern Elsweyr, Southern Elsweyr, Southern Elsweyr]</v>
      </c>
    </row>
    <row r="410" spans="1:60" x14ac:dyDescent="0.25">
      <c r="A410" s="5">
        <v>469</v>
      </c>
      <c r="B410" t="s">
        <v>1604</v>
      </c>
      <c r="C410" t="s">
        <v>1601</v>
      </c>
      <c r="D410" s="3">
        <f t="shared" si="40"/>
        <v>469</v>
      </c>
      <c r="G410" s="8" t="s">
        <v>1472</v>
      </c>
      <c r="I410" t="s">
        <v>91</v>
      </c>
      <c r="J410" t="s">
        <v>91</v>
      </c>
      <c r="K410">
        <v>407</v>
      </c>
      <c r="L410">
        <v>407</v>
      </c>
      <c r="M410">
        <v>407</v>
      </c>
      <c r="N410">
        <v>6</v>
      </c>
      <c r="O410" s="62" t="s">
        <v>1582</v>
      </c>
      <c r="Q410" s="3">
        <f>IF(AND(P410&lt;&gt;"",ISNUMBER(P410),NOT(ISNA(P410))),P410,IF(R410&lt;&gt;"",VLOOKUP(R410,'ESO zone constants'!$D$5:$H$10003,5,FALSE),""))</f>
        <v>1133</v>
      </c>
      <c r="R410" t="str">
        <f>IF(AND(O410&lt;&gt;"",NOT(ISERROR(O410))),O410,
IF(AND(P410&lt;&gt;"",ISNUMBER(P410),P410&gt;0,NOT(ISNA(P410))),VLOOKUP(P410,'ESO zone constants'!$A$5:$D$10001,4,FALSE),
IF(AND(K410&lt;&gt;"",K410&gt;0,NOT(ISERROR(K410))),VLOOKUP(K410,'ESO dumped WayshrineInfo'!$K$3:$N$9996,4,FALSE),"")))</f>
        <v>Southern Elsweyr</v>
      </c>
      <c r="T410" s="19" t="str">
        <f>IF(AND(S410&lt;&gt;"",NOT(ISERROR(S410))),S410,IF(Q410&lt;&gt;"",IF(NOT(ISERROR(VLOOKUP(Q410,'ESO Dungeon constants'!$D$3:$H$9999,5,FALSE))),VLOOKUP(Q410,'ESO Dungeon constants'!$D$3:$I$9999,6,FALSE),VLOOKUP(Q410,'ESO zone constants'!$H$3:$K$9989,4,FALSE)),""))</f>
        <v>DLC_DRAGONHOLD</v>
      </c>
      <c r="U410" s="3" t="str">
        <f>IF(T410&lt;&gt;"",VLOOKUP(T410,'LibSets constants'!$B$4:$C$1012,2,FALSE),"")</f>
        <v>Dragonhold</v>
      </c>
      <c r="V410" s="33" t="s">
        <v>3335</v>
      </c>
      <c r="Y410" s="62"/>
      <c r="Z410" s="3">
        <f>IF(AND(G410&lt;&gt;"LIBSETS_SETTYPE_BATTLEGROUND",G410&lt;&gt;"LIBSETS_SETTYPE_SPECIAL"),
IF(AND(Y410&lt;&gt;"",ISNUMBER(Y410),NOT(ISNA(Y410))),Y410,
   IF(AND(L410&lt;&gt;"",ISNUMBER(L410),L410&gt;0,NOT(ISNA(L410))),VLOOKUP(L410,'ESO dumped WayshrineInfo'!$K$3:$L$9996,2,FALSE),"")
),"")</f>
        <v>1133</v>
      </c>
      <c r="AA410" t="str">
        <f>IF(AND(Z410&lt;&gt;"",ISNUMBER(Z410),NOT(ISNA(Z410))),VLOOKUP(Z410,'ESO zone constants'!$A$5:$D$10001,4,FALSE),"")</f>
        <v>Southern Elsweyr</v>
      </c>
      <c r="AB410" s="33" t="s">
        <v>3335</v>
      </c>
      <c r="AC410" s="39"/>
      <c r="AD410" s="39"/>
      <c r="AE410" s="39"/>
      <c r="AF410" s="3">
        <f>IF(AND(G410&lt;&gt;"LIBSETS_SETTYPE_BATTLEGROUND",G410&lt;&gt;"LIBSETS_SETTYPE_SPECIAL"),
IF(AND(AE410&lt;&gt;"",ISNUMBER(AE410),NOT(ISNA(AE410))),AE410,
   IF(AND(M410&lt;&gt;"",ISNUMBER(M410),M410&gt;0,NOT(ISNA(M410))),VLOOKUP(M410,'ESO dumped WayshrineInfo'!$K$3:$L$9996,2,FALSE),"")
),"")</f>
        <v>1133</v>
      </c>
      <c r="AG410" t="str">
        <f>IF(AND(AF410&lt;&gt;"",ISNUMBER(AF410),NOT(ISNA(AF410))),VLOOKUP(AF410,'ESO zone constants'!$A$5:$D$10001,4,FALSE),"")</f>
        <v>Southern Elsweyr</v>
      </c>
      <c r="AH410" s="42"/>
      <c r="AI410" s="39"/>
      <c r="AJ410" s="39"/>
      <c r="AK410" s="3" t="str">
        <f>IF(AND(G410&lt;&gt;"LIBSETS_SETTYPE_BATTLEGROUND",G410&lt;&gt;"LIBSETS_SETTYPE_SPECIAL"),IF(AL410&lt;&gt;"",VLOOKUP(AL410,'ESO zone constants'!$D$5:$H$4955,5,FALSE),""),"")</f>
        <v/>
      </c>
      <c r="AN410" s="39"/>
      <c r="AO410" s="39"/>
      <c r="AP410" s="3" t="str">
        <f>IF(AND(G410&lt;&gt;"LIBSETS_SETTYPE_BATTLEGROUND",G410&lt;&gt;"LIBSETS_SETTYPE_SPECIAL"),IF(AQ410&lt;&gt;"",VLOOKUP(AQ410,'ESO zone constants'!$D$5:$H$4955,5,FALSE),""),"")</f>
        <v/>
      </c>
      <c r="AS410" s="39"/>
      <c r="AT410" s="39"/>
      <c r="AU410" s="3" t="str">
        <f>IF(AND(G410&lt;&gt;"LIBSETS_SETTYPE_BATTLEGROUND",G410&lt;&gt;"LIBSETS_SETTYPE_SPECIAL"),IF(AV410&lt;&gt;"",VLOOKUP(AV410,'ESO zone constants'!$D$5:$H$4955,5,FALSE),""),"")</f>
        <v/>
      </c>
      <c r="AX410" s="39"/>
      <c r="AY410" s="41"/>
      <c r="AZ410" s="79" t="s">
        <v>2658</v>
      </c>
      <c r="BA410" s="79"/>
      <c r="BB410" s="79"/>
      <c r="BC410" s="79"/>
      <c r="BD410" s="21" t="str">
        <f t="shared" si="42"/>
        <v>[469] = {wayshrines={407,407,407,}, traitsNeeded=6, dlcId=DLC_DRAGONHOLD</v>
      </c>
      <c r="BE410" s="21" t="str">
        <f t="shared" si="43"/>
        <v>, zoneIds={1133,1133,1133}, veteran=false</v>
      </c>
      <c r="BF410" s="21" t="str">
        <f t="shared" si="41"/>
        <v>, setType=LIBSETS_SETTYPE_CRAFTED</v>
      </c>
      <c r="BG410" s="21" t="str">
        <f t="shared" si="44"/>
        <v>, dropMechanic={LIBSETS_DROP_MECHANIC_CRAFTED,LIBSETS_DROP_MECHANIC_CRAFTED}</v>
      </c>
      <c r="BH410" s="21" t="str">
        <f t="shared" si="45"/>
        <v>}, --Ancient Dragonguard / Alte Drachengarde   [Southern Elsweyr, Southern Elsweyr, Southern Elsweyr]</v>
      </c>
    </row>
    <row r="411" spans="1:60" x14ac:dyDescent="0.25">
      <c r="A411" s="5">
        <v>470</v>
      </c>
      <c r="B411" t="s">
        <v>1603</v>
      </c>
      <c r="C411" t="s">
        <v>1602</v>
      </c>
      <c r="D411" s="3">
        <f t="shared" si="40"/>
        <v>470</v>
      </c>
      <c r="G411" s="8" t="s">
        <v>1472</v>
      </c>
      <c r="I411" t="s">
        <v>91</v>
      </c>
      <c r="J411" t="s">
        <v>91</v>
      </c>
      <c r="K411">
        <v>406</v>
      </c>
      <c r="L411">
        <v>406</v>
      </c>
      <c r="M411">
        <v>406</v>
      </c>
      <c r="N411">
        <v>9</v>
      </c>
      <c r="Q411" s="3">
        <f>IF(AND(P411&lt;&gt;"",ISNUMBER(P411),NOT(ISNA(P411))),P411,IF(R411&lt;&gt;"",VLOOKUP(R411,'ESO zone constants'!$D$5:$H$10003,5,FALSE),""))</f>
        <v>1133</v>
      </c>
      <c r="R411" t="str">
        <f>IF(AND(O411&lt;&gt;"",NOT(ISERROR(O411))),O411,
IF(AND(P411&lt;&gt;"",ISNUMBER(P411),P411&gt;0,NOT(ISNA(P411))),VLOOKUP(P411,'ESO zone constants'!$A$5:$D$10001,4,FALSE),
IF(AND(K411&lt;&gt;"",K411&gt;0,NOT(ISERROR(K411))),VLOOKUP(K411,'ESO dumped WayshrineInfo'!$K$3:$N$9996,4,FALSE),"")))</f>
        <v>Southern Elsweyr</v>
      </c>
      <c r="T411" s="19" t="str">
        <f>IF(AND(S411&lt;&gt;"",NOT(ISERROR(S411))),S411,IF(Q411&lt;&gt;"",IF(NOT(ISERROR(VLOOKUP(Q411,'ESO Dungeon constants'!$D$3:$H$9999,5,FALSE))),VLOOKUP(Q411,'ESO Dungeon constants'!$D$3:$I$9999,6,FALSE),VLOOKUP(Q411,'ESO zone constants'!$H$3:$K$9989,4,FALSE)),""))</f>
        <v>DLC_DRAGONHOLD</v>
      </c>
      <c r="U411" s="3" t="str">
        <f>IF(T411&lt;&gt;"",VLOOKUP(T411,'LibSets constants'!$B$4:$C$1012,2,FALSE),"")</f>
        <v>Dragonhold</v>
      </c>
      <c r="V411" s="33" t="s">
        <v>3335</v>
      </c>
      <c r="Y411" s="62"/>
      <c r="Z411" s="3">
        <f>IF(AND(G411&lt;&gt;"LIBSETS_SETTYPE_BATTLEGROUND",G411&lt;&gt;"LIBSETS_SETTYPE_SPECIAL"),
IF(AND(Y411&lt;&gt;"",ISNUMBER(Y411),NOT(ISNA(Y411))),Y411,
   IF(AND(L411&lt;&gt;"",ISNUMBER(L411),L411&gt;0,NOT(ISNA(L411))),VLOOKUP(L411,'ESO dumped WayshrineInfo'!$K$3:$L$9996,2,FALSE),"")
),"")</f>
        <v>1133</v>
      </c>
      <c r="AA411" t="str">
        <f>IF(AND(Z411&lt;&gt;"",ISNUMBER(Z411),NOT(ISNA(Z411))),VLOOKUP(Z411,'ESO zone constants'!$A$5:$D$10001,4,FALSE),"")</f>
        <v>Southern Elsweyr</v>
      </c>
      <c r="AB411" s="33" t="s">
        <v>3335</v>
      </c>
      <c r="AC411" s="39"/>
      <c r="AD411" s="39"/>
      <c r="AE411" s="39"/>
      <c r="AF411" s="3">
        <f>IF(AND(G411&lt;&gt;"LIBSETS_SETTYPE_BATTLEGROUND",G411&lt;&gt;"LIBSETS_SETTYPE_SPECIAL"),
IF(AND(AE411&lt;&gt;"",ISNUMBER(AE411),NOT(ISNA(AE411))),AE411,
   IF(AND(M411&lt;&gt;"",ISNUMBER(M411),M411&gt;0,NOT(ISNA(M411))),VLOOKUP(M411,'ESO dumped WayshrineInfo'!$K$3:$L$9996,2,FALSE),"")
),"")</f>
        <v>1133</v>
      </c>
      <c r="AG411" t="str">
        <f>IF(AND(AF411&lt;&gt;"",ISNUMBER(AF411),NOT(ISNA(AF411))),VLOOKUP(AF411,'ESO zone constants'!$A$5:$D$10001,4,FALSE),"")</f>
        <v>Southern Elsweyr</v>
      </c>
      <c r="AH411" s="33" t="s">
        <v>3335</v>
      </c>
      <c r="AI411" s="39"/>
      <c r="AJ411" s="39"/>
      <c r="AK411" s="3" t="str">
        <f>IF(AND(G411&lt;&gt;"LIBSETS_SETTYPE_BATTLEGROUND",G411&lt;&gt;"LIBSETS_SETTYPE_SPECIAL"),IF(AL411&lt;&gt;"",VLOOKUP(AL411,'ESO zone constants'!$D$5:$H$4955,5,FALSE),""),"")</f>
        <v/>
      </c>
      <c r="AN411" s="39"/>
      <c r="AO411" s="39"/>
      <c r="AP411" s="3" t="str">
        <f>IF(AND(G411&lt;&gt;"LIBSETS_SETTYPE_BATTLEGROUND",G411&lt;&gt;"LIBSETS_SETTYPE_SPECIAL"),IF(AQ411&lt;&gt;"",VLOOKUP(AQ411,'ESO zone constants'!$D$5:$H$4955,5,FALSE),""),"")</f>
        <v/>
      </c>
      <c r="AS411" s="39"/>
      <c r="AT411" s="39"/>
      <c r="AU411" s="3" t="str">
        <f>IF(AND(G411&lt;&gt;"LIBSETS_SETTYPE_BATTLEGROUND",G411&lt;&gt;"LIBSETS_SETTYPE_SPECIAL"),IF(AV411&lt;&gt;"",VLOOKUP(AV411,'ESO zone constants'!$D$5:$H$4955,5,FALSE),""),"")</f>
        <v/>
      </c>
      <c r="AX411" s="39"/>
      <c r="AY411" s="41"/>
      <c r="AZ411" s="79" t="s">
        <v>2658</v>
      </c>
      <c r="BA411" s="79"/>
      <c r="BB411" s="79"/>
      <c r="BC411" s="79"/>
      <c r="BD411" s="21" t="str">
        <f t="shared" si="42"/>
        <v>[470] = {wayshrines={406,406,406,}, traitsNeeded=9, dlcId=DLC_DRAGONHOLD</v>
      </c>
      <c r="BE411" s="21" t="str">
        <f t="shared" si="43"/>
        <v>, zoneIds={1133,1133,1133}, veteran=false</v>
      </c>
      <c r="BF411" s="21" t="str">
        <f t="shared" si="41"/>
        <v>, setType=LIBSETS_SETTYPE_CRAFTED</v>
      </c>
      <c r="BG411" s="21" t="str">
        <f t="shared" si="44"/>
        <v>, dropMechanic={LIBSETS_DROP_MECHANIC_CRAFTED,LIBSETS_DROP_MECHANIC_CRAFTED,LIBSETS_DROP_MECHANIC_CRAFTED}</v>
      </c>
      <c r="BH411" s="21" t="str">
        <f t="shared" si="45"/>
        <v>}, --New Moon Acolyte / Akolythin des Neuen Mondes   [Southern Elsweyr, Southern Elsweyr, Southern Elsweyr]</v>
      </c>
    </row>
    <row r="412" spans="1:60" x14ac:dyDescent="0.25">
      <c r="A412" s="5">
        <v>471</v>
      </c>
      <c r="B412" t="s">
        <v>1661</v>
      </c>
      <c r="C412" t="s">
        <v>1660</v>
      </c>
      <c r="D412" s="3">
        <f t="shared" si="40"/>
        <v>471</v>
      </c>
      <c r="G412" s="3" t="s">
        <v>1475</v>
      </c>
      <c r="I412" t="s">
        <v>91</v>
      </c>
      <c r="J412" t="s">
        <v>91</v>
      </c>
      <c r="K412">
        <v>424</v>
      </c>
      <c r="L412">
        <v>424</v>
      </c>
      <c r="M412">
        <v>424</v>
      </c>
      <c r="O412" s="62" t="s">
        <v>1645</v>
      </c>
      <c r="Q412" s="3">
        <f>IF(AND(P412&lt;&gt;"",ISNUMBER(P412),NOT(ISNA(P412))),P412,IF(R412&lt;&gt;"",VLOOKUP(R412,'ESO zone constants'!$D$5:$H$10003,5,FALSE),""))</f>
        <v>1152</v>
      </c>
      <c r="R412" t="str">
        <f>IF(AND(O412&lt;&gt;"",NOT(ISERROR(O412))),O412,
IF(AND(P412&lt;&gt;"",ISNUMBER(P412),P412&gt;0,NOT(ISNA(P412))),VLOOKUP(P412,'ESO zone constants'!$A$5:$D$10001,4,FALSE),
IF(AND(K412&lt;&gt;"",K412&gt;0,NOT(ISERROR(K412))),VLOOKUP(K412,'ESO dumped WayshrineInfo'!$K$3:$N$9996,4,FALSE),"")))</f>
        <v>Icereach</v>
      </c>
      <c r="T412" s="19" t="str">
        <f>IF(AND(S412&lt;&gt;"",NOT(ISERROR(S412))),S412,IF(Q412&lt;&gt;"",IF(NOT(ISERROR(VLOOKUP(Q412,'ESO Dungeon constants'!$D$3:$H$9999,5,FALSE))),VLOOKUP(Q412,'ESO Dungeon constants'!$D$3:$I$9999,6,FALSE),VLOOKUP(Q412,'ESO zone constants'!$H$3:$K$9989,4,FALSE)),""))</f>
        <v>DLC_HARROWSTORM</v>
      </c>
      <c r="U412" s="3" t="str">
        <f>IF(T412&lt;&gt;"",VLOOKUP(T412,'LibSets constants'!$B$4:$C$1012,2,FALSE),"")</f>
        <v>Harrowstorm</v>
      </c>
      <c r="V412" s="33" t="s">
        <v>3332</v>
      </c>
      <c r="Y412" s="62"/>
      <c r="Z412" s="3">
        <f>IF(AND(G412&lt;&gt;"LIBSETS_SETTYPE_BATTLEGROUND",G412&lt;&gt;"LIBSETS_SETTYPE_SPECIAL"),
IF(AND(Y412&lt;&gt;"",ISNUMBER(Y412),NOT(ISNA(Y412))),Y412,
   IF(AND(L412&lt;&gt;"",ISNUMBER(L412),L412&gt;0,NOT(ISNA(L412))),VLOOKUP(L412,'ESO dumped WayshrineInfo'!$K$3:$L$9996,2,FALSE),"")
),"")</f>
        <v>684</v>
      </c>
      <c r="AA412" t="str">
        <f>IF(AND(Z412&lt;&gt;"",ISNUMBER(Z412),NOT(ISNA(Z412))),VLOOKUP(Z412,'ESO zone constants'!$A$5:$D$10001,4,FALSE),"")</f>
        <v>Wrothgar</v>
      </c>
      <c r="AB412" s="33" t="s">
        <v>3332</v>
      </c>
      <c r="AC412" s="40"/>
      <c r="AD412" s="40"/>
      <c r="AE412" s="40"/>
      <c r="AF412" s="3">
        <f>IF(AND(G412&lt;&gt;"LIBSETS_SETTYPE_BATTLEGROUND",G412&lt;&gt;"LIBSETS_SETTYPE_SPECIAL"),
IF(AND(AE412&lt;&gt;"",ISNUMBER(AE412),NOT(ISNA(AE412))),AE412,
   IF(AND(M412&lt;&gt;"",ISNUMBER(M412),M412&gt;0,NOT(ISNA(M412))),VLOOKUP(M412,'ESO dumped WayshrineInfo'!$K$3:$L$9996,2,FALSE),"")
),"")</f>
        <v>684</v>
      </c>
      <c r="AG412" t="str">
        <f>IF(AND(AF412&lt;&gt;"",ISNUMBER(AF412),NOT(ISNA(AF412))),VLOOKUP(AF412,'ESO zone constants'!$A$5:$D$10001,4,FALSE),"")</f>
        <v>Wrothgar</v>
      </c>
      <c r="AH412" s="42"/>
      <c r="AI412" s="40"/>
      <c r="AJ412" s="40"/>
      <c r="AK412" s="3" t="str">
        <f>IF(AND(G412&lt;&gt;"LIBSETS_SETTYPE_BATTLEGROUND",G412&lt;&gt;"LIBSETS_SETTYPE_SPECIAL"),IF(AL412&lt;&gt;"",VLOOKUP(AL412,'ESO zone constants'!$D$5:$H$4955,5,FALSE),""),"")</f>
        <v/>
      </c>
      <c r="AN412" s="40"/>
      <c r="AO412" s="40"/>
      <c r="AP412" s="3" t="str">
        <f>IF(AND(G412&lt;&gt;"LIBSETS_SETTYPE_BATTLEGROUND",G412&lt;&gt;"LIBSETS_SETTYPE_SPECIAL"),IF(AQ412&lt;&gt;"",VLOOKUP(AQ412,'ESO zone constants'!$D$5:$H$4955,5,FALSE),""),"")</f>
        <v/>
      </c>
      <c r="AS412" s="40"/>
      <c r="AT412" s="40"/>
      <c r="AU412" s="3" t="str">
        <f>IF(AND(G412&lt;&gt;"LIBSETS_SETTYPE_BATTLEGROUND",G412&lt;&gt;"LIBSETS_SETTYPE_SPECIAL"),IF(AV412&lt;&gt;"",VLOOKUP(AV412,'ESO zone constants'!$D$5:$H$4955,5,FALSE),""),"")</f>
        <v/>
      </c>
      <c r="AX412" s="40"/>
      <c r="AY412" s="38"/>
      <c r="AZ412" s="79" t="s">
        <v>2658</v>
      </c>
      <c r="BA412" s="79"/>
      <c r="BB412" s="79"/>
      <c r="BC412" s="79"/>
      <c r="BD412" s="21" t="str">
        <f t="shared" si="42"/>
        <v>[471] = {wayshrines={424,424,424,}, dlcId=DLC_HARROWSTORM</v>
      </c>
      <c r="BE412" s="21" t="str">
        <f t="shared" si="43"/>
        <v>, zoneIds={1152,684,684}, veteran=false</v>
      </c>
      <c r="BF412" s="21" t="str">
        <f t="shared" si="41"/>
        <v>, setType=LIBSETS_SETTYPE_DUNGEON</v>
      </c>
      <c r="BG412" s="21" t="str">
        <f t="shared" si="44"/>
        <v>, dropMechanic={LIBSETS_DROP_MECHANIC_GROUP_DUNGEON_BOSS,LIBSETS_DROP_MECHANIC_GROUP_DUNGEON_BOSS}</v>
      </c>
      <c r="BH412" s="21" t="str">
        <f t="shared" si="45"/>
        <v>}, --Hiti\'s Hearth / Hitis Feuerstelle   [Icereach, Wrothgar, Wrothgar]</v>
      </c>
    </row>
    <row r="413" spans="1:60" x14ac:dyDescent="0.25">
      <c r="A413" s="5">
        <v>472</v>
      </c>
      <c r="B413" t="s">
        <v>1662</v>
      </c>
      <c r="C413" t="s">
        <v>1646</v>
      </c>
      <c r="D413" s="3">
        <f t="shared" si="40"/>
        <v>472</v>
      </c>
      <c r="G413" s="3" t="s">
        <v>1475</v>
      </c>
      <c r="I413" t="s">
        <v>91</v>
      </c>
      <c r="J413" t="s">
        <v>91</v>
      </c>
      <c r="K413">
        <v>424</v>
      </c>
      <c r="L413">
        <v>424</v>
      </c>
      <c r="M413">
        <v>424</v>
      </c>
      <c r="O413" s="62" t="s">
        <v>1645</v>
      </c>
      <c r="Q413" s="3">
        <f>IF(AND(P413&lt;&gt;"",ISNUMBER(P413),NOT(ISNA(P413))),P413,IF(R413&lt;&gt;"",VLOOKUP(R413,'ESO zone constants'!$D$5:$H$10003,5,FALSE),""))</f>
        <v>1152</v>
      </c>
      <c r="R413" t="str">
        <f>IF(AND(O413&lt;&gt;"",NOT(ISERROR(O413))),O413,
IF(AND(P413&lt;&gt;"",ISNUMBER(P413),P413&gt;0,NOT(ISNA(P413))),VLOOKUP(P413,'ESO zone constants'!$A$5:$D$10001,4,FALSE),
IF(AND(K413&lt;&gt;"",K413&gt;0,NOT(ISERROR(K413))),VLOOKUP(K413,'ESO dumped WayshrineInfo'!$K$3:$N$9996,4,FALSE),"")))</f>
        <v>Icereach</v>
      </c>
      <c r="T413" s="19" t="str">
        <f>IF(AND(S413&lt;&gt;"",NOT(ISERROR(S413))),S413,IF(Q413&lt;&gt;"",IF(NOT(ISERROR(VLOOKUP(Q413,'ESO Dungeon constants'!$D$3:$H$9999,5,FALSE))),VLOOKUP(Q413,'ESO Dungeon constants'!$D$3:$I$9999,6,FALSE),VLOOKUP(Q413,'ESO zone constants'!$H$3:$K$9989,4,FALSE)),""))</f>
        <v>DLC_HARROWSTORM</v>
      </c>
      <c r="U413" s="3" t="str">
        <f>IF(T413&lt;&gt;"",VLOOKUP(T413,'LibSets constants'!$B$4:$C$1012,2,FALSE),"")</f>
        <v>Harrowstorm</v>
      </c>
      <c r="V413" s="33" t="s">
        <v>3332</v>
      </c>
      <c r="Y413" s="62"/>
      <c r="Z413" s="3">
        <f>IF(AND(G413&lt;&gt;"LIBSETS_SETTYPE_BATTLEGROUND",G413&lt;&gt;"LIBSETS_SETTYPE_SPECIAL"),
IF(AND(Y413&lt;&gt;"",ISNUMBER(Y413),NOT(ISNA(Y413))),Y413,
   IF(AND(L413&lt;&gt;"",ISNUMBER(L413),L413&gt;0,NOT(ISNA(L413))),VLOOKUP(L413,'ESO dumped WayshrineInfo'!$K$3:$L$9996,2,FALSE),"")
),"")</f>
        <v>684</v>
      </c>
      <c r="AA413" t="str">
        <f>IF(AND(Z413&lt;&gt;"",ISNUMBER(Z413),NOT(ISNA(Z413))),VLOOKUP(Z413,'ESO zone constants'!$A$5:$D$10001,4,FALSE),"")</f>
        <v>Wrothgar</v>
      </c>
      <c r="AB413" s="33" t="s">
        <v>3332</v>
      </c>
      <c r="AC413" s="40"/>
      <c r="AD413" s="40"/>
      <c r="AE413" s="40"/>
      <c r="AF413" s="3">
        <f>IF(AND(G413&lt;&gt;"LIBSETS_SETTYPE_BATTLEGROUND",G413&lt;&gt;"LIBSETS_SETTYPE_SPECIAL"),
IF(AND(AE413&lt;&gt;"",ISNUMBER(AE413),NOT(ISNA(AE413))),AE413,
   IF(AND(M413&lt;&gt;"",ISNUMBER(M413),M413&gt;0,NOT(ISNA(M413))),VLOOKUP(M413,'ESO dumped WayshrineInfo'!$K$3:$L$9996,2,FALSE),"")
),"")</f>
        <v>684</v>
      </c>
      <c r="AG413" t="str">
        <f>IF(AND(AF413&lt;&gt;"",ISNUMBER(AF413),NOT(ISNA(AF413))),VLOOKUP(AF413,'ESO zone constants'!$A$5:$D$10001,4,FALSE),"")</f>
        <v>Wrothgar</v>
      </c>
      <c r="AH413" s="42"/>
      <c r="AI413" s="40"/>
      <c r="AJ413" s="40"/>
      <c r="AK413" s="3" t="str">
        <f>IF(AND(G413&lt;&gt;"LIBSETS_SETTYPE_BATTLEGROUND",G413&lt;&gt;"LIBSETS_SETTYPE_SPECIAL"),IF(AL413&lt;&gt;"",VLOOKUP(AL413,'ESO zone constants'!$D$5:$H$4955,5,FALSE),""),"")</f>
        <v/>
      </c>
      <c r="AN413" s="40"/>
      <c r="AO413" s="40"/>
      <c r="AP413" s="3" t="str">
        <f>IF(AND(G413&lt;&gt;"LIBSETS_SETTYPE_BATTLEGROUND",G413&lt;&gt;"LIBSETS_SETTYPE_SPECIAL"),IF(AQ413&lt;&gt;"",VLOOKUP(AQ413,'ESO zone constants'!$D$5:$H$4955,5,FALSE),""),"")</f>
        <v/>
      </c>
      <c r="AS413" s="40"/>
      <c r="AT413" s="40"/>
      <c r="AU413" s="3" t="str">
        <f>IF(AND(G413&lt;&gt;"LIBSETS_SETTYPE_BATTLEGROUND",G413&lt;&gt;"LIBSETS_SETTYPE_SPECIAL"),IF(AV413&lt;&gt;"",VLOOKUP(AV413,'ESO zone constants'!$D$5:$H$4955,5,FALSE),""),"")</f>
        <v/>
      </c>
      <c r="AX413" s="40"/>
      <c r="AY413" s="38"/>
      <c r="AZ413" s="79" t="s">
        <v>2658</v>
      </c>
      <c r="BA413" s="79"/>
      <c r="BB413" s="79"/>
      <c r="BC413" s="79"/>
      <c r="BD413" s="21" t="str">
        <f t="shared" si="42"/>
        <v>[472] = {wayshrines={424,424,424,}, dlcId=DLC_HARROWSTORM</v>
      </c>
      <c r="BE413" s="21" t="str">
        <f t="shared" si="43"/>
        <v>, zoneIds={1152,684,684}, veteran=false</v>
      </c>
      <c r="BF413" s="21" t="str">
        <f t="shared" si="41"/>
        <v>, setType=LIBSETS_SETTYPE_DUNGEON</v>
      </c>
      <c r="BG413" s="21" t="str">
        <f t="shared" si="44"/>
        <v>, dropMechanic={LIBSETS_DROP_MECHANIC_GROUP_DUNGEON_BOSS,LIBSETS_DROP_MECHANIC_GROUP_DUNGEON_BOSS}</v>
      </c>
      <c r="BH413" s="21" t="str">
        <f t="shared" si="45"/>
        <v>}, --Titanborn Strength / Titanenkinds Stärke   [Icereach, Wrothgar, Wrothgar]</v>
      </c>
    </row>
    <row r="414" spans="1:60" x14ac:dyDescent="0.25">
      <c r="A414" s="5">
        <v>473</v>
      </c>
      <c r="B414" t="s">
        <v>1663</v>
      </c>
      <c r="C414" t="s">
        <v>2762</v>
      </c>
      <c r="D414" s="3">
        <f t="shared" si="40"/>
        <v>473</v>
      </c>
      <c r="G414" s="3" t="s">
        <v>1475</v>
      </c>
      <c r="I414" t="s">
        <v>91</v>
      </c>
      <c r="J414" t="s">
        <v>91</v>
      </c>
      <c r="K414">
        <v>424</v>
      </c>
      <c r="L414">
        <v>424</v>
      </c>
      <c r="M414">
        <v>424</v>
      </c>
      <c r="O414" s="62" t="s">
        <v>1645</v>
      </c>
      <c r="Q414" s="3">
        <f>IF(AND(P414&lt;&gt;"",ISNUMBER(P414),NOT(ISNA(P414))),P414,IF(R414&lt;&gt;"",VLOOKUP(R414,'ESO zone constants'!$D$5:$H$10003,5,FALSE),""))</f>
        <v>1152</v>
      </c>
      <c r="R414" t="str">
        <f>IF(AND(O414&lt;&gt;"",NOT(ISERROR(O414))),O414,
IF(AND(P414&lt;&gt;"",ISNUMBER(P414),P414&gt;0,NOT(ISNA(P414))),VLOOKUP(P414,'ESO zone constants'!$A$5:$D$10001,4,FALSE),
IF(AND(K414&lt;&gt;"",K414&gt;0,NOT(ISERROR(K414))),VLOOKUP(K414,'ESO dumped WayshrineInfo'!$K$3:$N$9996,4,FALSE),"")))</f>
        <v>Icereach</v>
      </c>
      <c r="T414" s="19" t="str">
        <f>IF(AND(S414&lt;&gt;"",NOT(ISERROR(S414))),S414,IF(Q414&lt;&gt;"",IF(NOT(ISERROR(VLOOKUP(Q414,'ESO Dungeon constants'!$D$3:$H$9999,5,FALSE))),VLOOKUP(Q414,'ESO Dungeon constants'!$D$3:$I$9999,6,FALSE),VLOOKUP(Q414,'ESO zone constants'!$H$3:$K$9989,4,FALSE)),""))</f>
        <v>DLC_HARROWSTORM</v>
      </c>
      <c r="U414" s="3" t="str">
        <f>IF(T414&lt;&gt;"",VLOOKUP(T414,'LibSets constants'!$B$4:$C$1012,2,FALSE),"")</f>
        <v>Harrowstorm</v>
      </c>
      <c r="V414" s="33" t="s">
        <v>3332</v>
      </c>
      <c r="Y414" s="62"/>
      <c r="Z414" s="3">
        <f>IF(AND(G414&lt;&gt;"LIBSETS_SETTYPE_BATTLEGROUND",G414&lt;&gt;"LIBSETS_SETTYPE_SPECIAL"),
IF(AND(Y414&lt;&gt;"",ISNUMBER(Y414),NOT(ISNA(Y414))),Y414,
   IF(AND(L414&lt;&gt;"",ISNUMBER(L414),L414&gt;0,NOT(ISNA(L414))),VLOOKUP(L414,'ESO dumped WayshrineInfo'!$K$3:$L$9996,2,FALSE),"")
),"")</f>
        <v>684</v>
      </c>
      <c r="AA414" t="str">
        <f>IF(AND(Z414&lt;&gt;"",ISNUMBER(Z414),NOT(ISNA(Z414))),VLOOKUP(Z414,'ESO zone constants'!$A$5:$D$10001,4,FALSE),"")</f>
        <v>Wrothgar</v>
      </c>
      <c r="AB414" s="33" t="s">
        <v>3332</v>
      </c>
      <c r="AC414" s="40"/>
      <c r="AD414" s="40"/>
      <c r="AE414" s="40"/>
      <c r="AF414" s="3">
        <f>IF(AND(G414&lt;&gt;"LIBSETS_SETTYPE_BATTLEGROUND",G414&lt;&gt;"LIBSETS_SETTYPE_SPECIAL"),
IF(AND(AE414&lt;&gt;"",ISNUMBER(AE414),NOT(ISNA(AE414))),AE414,
   IF(AND(M414&lt;&gt;"",ISNUMBER(M414),M414&gt;0,NOT(ISNA(M414))),VLOOKUP(M414,'ESO dumped WayshrineInfo'!$K$3:$L$9996,2,FALSE),"")
),"")</f>
        <v>684</v>
      </c>
      <c r="AG414" t="str">
        <f>IF(AND(AF414&lt;&gt;"",ISNUMBER(AF414),NOT(ISNA(AF414))),VLOOKUP(AF414,'ESO zone constants'!$A$5:$D$10001,4,FALSE),"")</f>
        <v>Wrothgar</v>
      </c>
      <c r="AH414" s="42"/>
      <c r="AI414" s="40"/>
      <c r="AJ414" s="40"/>
      <c r="AK414" s="3" t="str">
        <f>IF(AND(G414&lt;&gt;"LIBSETS_SETTYPE_BATTLEGROUND",G414&lt;&gt;"LIBSETS_SETTYPE_SPECIAL"),IF(AL414&lt;&gt;"",VLOOKUP(AL414,'ESO zone constants'!$D$5:$H$4955,5,FALSE),""),"")</f>
        <v/>
      </c>
      <c r="AN414" s="40"/>
      <c r="AO414" s="40"/>
      <c r="AP414" s="3" t="str">
        <f>IF(AND(G414&lt;&gt;"LIBSETS_SETTYPE_BATTLEGROUND",G414&lt;&gt;"LIBSETS_SETTYPE_SPECIAL"),IF(AQ414&lt;&gt;"",VLOOKUP(AQ414,'ESO zone constants'!$D$5:$H$4955,5,FALSE),""),"")</f>
        <v/>
      </c>
      <c r="AS414" s="40"/>
      <c r="AT414" s="40"/>
      <c r="AU414" s="3" t="str">
        <f>IF(AND(G414&lt;&gt;"LIBSETS_SETTYPE_BATTLEGROUND",G414&lt;&gt;"LIBSETS_SETTYPE_SPECIAL"),IF(AV414&lt;&gt;"",VLOOKUP(AV414,'ESO zone constants'!$D$5:$H$4955,5,FALSE),""),"")</f>
        <v/>
      </c>
      <c r="AX414" s="40"/>
      <c r="AY414" s="38"/>
      <c r="AZ414" s="79" t="s">
        <v>2658</v>
      </c>
      <c r="BA414" s="79"/>
      <c r="BB414" s="79"/>
      <c r="BC414" s="79"/>
      <c r="BD414" s="21" t="str">
        <f t="shared" si="42"/>
        <v>[473] = {wayshrines={424,424,424,}, dlcId=DLC_HARROWSTORM</v>
      </c>
      <c r="BE414" s="21" t="str">
        <f t="shared" si="43"/>
        <v>, zoneIds={1152,684,684}, veteran=false</v>
      </c>
      <c r="BF414" s="21" t="str">
        <f t="shared" si="41"/>
        <v>, setType=LIBSETS_SETTYPE_DUNGEON</v>
      </c>
      <c r="BG414" s="21" t="str">
        <f t="shared" si="44"/>
        <v>, dropMechanic={LIBSETS_DROP_MECHANIC_GROUP_DUNGEON_BOSS,LIBSETS_DROP_MECHANIC_GROUP_DUNGEON_BOSS}</v>
      </c>
      <c r="BH414" s="21" t="str">
        <f t="shared" si="45"/>
        <v>}, --Bani\'s Torment / Banis Qual   [Icereach, Wrothgar, Wrothgar]</v>
      </c>
    </row>
    <row r="415" spans="1:60" x14ac:dyDescent="0.25">
      <c r="A415" s="5">
        <v>474</v>
      </c>
      <c r="B415" t="s">
        <v>1664</v>
      </c>
      <c r="C415" t="s">
        <v>2761</v>
      </c>
      <c r="D415" s="3">
        <f t="shared" si="40"/>
        <v>474</v>
      </c>
      <c r="G415" s="3" t="s">
        <v>1475</v>
      </c>
      <c r="I415" t="s">
        <v>91</v>
      </c>
      <c r="J415" t="s">
        <v>91</v>
      </c>
      <c r="K415">
        <v>425</v>
      </c>
      <c r="L415">
        <v>425</v>
      </c>
      <c r="M415">
        <v>425</v>
      </c>
      <c r="O415" s="62" t="s">
        <v>1644</v>
      </c>
      <c r="Q415" s="3">
        <f>IF(AND(P415&lt;&gt;"",ISNUMBER(P415),NOT(ISNA(P415))),P415,IF(R415&lt;&gt;"",VLOOKUP(R415,'ESO zone constants'!$D$5:$H$10003,5,FALSE),""))</f>
        <v>1153</v>
      </c>
      <c r="R415" t="str">
        <f>IF(AND(O415&lt;&gt;"",NOT(ISERROR(O415))),O415,
IF(AND(P415&lt;&gt;"",ISNUMBER(P415),P415&gt;0,NOT(ISNA(P415))),VLOOKUP(P415,'ESO zone constants'!$A$5:$D$10001,4,FALSE),
IF(AND(K415&lt;&gt;"",K415&gt;0,NOT(ISERROR(K415))),VLOOKUP(K415,'ESO dumped WayshrineInfo'!$K$3:$N$9996,4,FALSE),"")))</f>
        <v>Unhallowed Grave</v>
      </c>
      <c r="T415" s="19" t="str">
        <f>IF(AND(S415&lt;&gt;"",NOT(ISERROR(S415))),S415,IF(Q415&lt;&gt;"",IF(NOT(ISERROR(VLOOKUP(Q415,'ESO Dungeon constants'!$D$3:$H$9999,5,FALSE))),VLOOKUP(Q415,'ESO Dungeon constants'!$D$3:$I$9999,6,FALSE),VLOOKUP(Q415,'ESO zone constants'!$H$3:$K$9989,4,FALSE)),""))</f>
        <v>DLC_HARROWSTORM</v>
      </c>
      <c r="U415" s="3" t="str">
        <f>IF(T415&lt;&gt;"",VLOOKUP(T415,'LibSets constants'!$B$4:$C$1012,2,FALSE),"")</f>
        <v>Harrowstorm</v>
      </c>
      <c r="V415" s="33" t="s">
        <v>3332</v>
      </c>
      <c r="Y415" s="62"/>
      <c r="Z415" s="3">
        <f>IF(AND(G415&lt;&gt;"LIBSETS_SETTYPE_BATTLEGROUND",G415&lt;&gt;"LIBSETS_SETTYPE_SPECIAL"),
IF(AND(Y415&lt;&gt;"",ISNUMBER(Y415),NOT(ISNA(Y415))),Y415,
   IF(AND(L415&lt;&gt;"",ISNUMBER(L415),L415&gt;0,NOT(ISNA(L415))),VLOOKUP(L415,'ESO dumped WayshrineInfo'!$K$3:$L$9996,2,FALSE),"")
),"")</f>
        <v>92</v>
      </c>
      <c r="AA415" t="str">
        <f>IF(AND(Z415&lt;&gt;"",ISNUMBER(Z415),NOT(ISNA(Z415))),VLOOKUP(Z415,'ESO zone constants'!$A$5:$D$10001,4,FALSE),"")</f>
        <v>Bangkorai</v>
      </c>
      <c r="AB415" s="33" t="s">
        <v>3332</v>
      </c>
      <c r="AC415" s="40"/>
      <c r="AD415" s="40"/>
      <c r="AE415" s="40"/>
      <c r="AF415" s="3">
        <f>IF(AND(G415&lt;&gt;"LIBSETS_SETTYPE_BATTLEGROUND",G415&lt;&gt;"LIBSETS_SETTYPE_SPECIAL"),
IF(AND(AE415&lt;&gt;"",ISNUMBER(AE415),NOT(ISNA(AE415))),AE415,
   IF(AND(M415&lt;&gt;"",ISNUMBER(M415),M415&gt;0,NOT(ISNA(M415))),VLOOKUP(M415,'ESO dumped WayshrineInfo'!$K$3:$L$9996,2,FALSE),"")
),"")</f>
        <v>92</v>
      </c>
      <c r="AG415" t="str">
        <f>IF(AND(AF415&lt;&gt;"",ISNUMBER(AF415),NOT(ISNA(AF415))),VLOOKUP(AF415,'ESO zone constants'!$A$5:$D$10001,4,FALSE),"")</f>
        <v>Bangkorai</v>
      </c>
      <c r="AH415" s="42"/>
      <c r="AI415" s="40"/>
      <c r="AJ415" s="40"/>
      <c r="AK415" s="3" t="str">
        <f>IF(AND(G415&lt;&gt;"LIBSETS_SETTYPE_BATTLEGROUND",G415&lt;&gt;"LIBSETS_SETTYPE_SPECIAL"),IF(AL415&lt;&gt;"",VLOOKUP(AL415,'ESO zone constants'!$D$5:$H$4955,5,FALSE),""),"")</f>
        <v/>
      </c>
      <c r="AN415" s="40"/>
      <c r="AO415" s="40"/>
      <c r="AP415" s="3" t="str">
        <f>IF(AND(G415&lt;&gt;"LIBSETS_SETTYPE_BATTLEGROUND",G415&lt;&gt;"LIBSETS_SETTYPE_SPECIAL"),IF(AQ415&lt;&gt;"",VLOOKUP(AQ415,'ESO zone constants'!$D$5:$H$4955,5,FALSE),""),"")</f>
        <v/>
      </c>
      <c r="AS415" s="40"/>
      <c r="AT415" s="40"/>
      <c r="AU415" s="3" t="str">
        <f>IF(AND(G415&lt;&gt;"LIBSETS_SETTYPE_BATTLEGROUND",G415&lt;&gt;"LIBSETS_SETTYPE_SPECIAL"),IF(AV415&lt;&gt;"",VLOOKUP(AV415,'ESO zone constants'!$D$5:$H$4955,5,FALSE),""),"")</f>
        <v/>
      </c>
      <c r="AX415" s="40"/>
      <c r="AY415" s="38"/>
      <c r="AZ415" s="79" t="s">
        <v>2658</v>
      </c>
      <c r="BA415" s="79"/>
      <c r="BB415" s="79"/>
      <c r="BC415" s="79"/>
      <c r="BD415" s="21" t="str">
        <f t="shared" si="42"/>
        <v>[474] = {wayshrines={425,425,425,}, dlcId=DLC_HARROWSTORM</v>
      </c>
      <c r="BE415" s="21" t="str">
        <f t="shared" si="43"/>
        <v>, zoneIds={1153,92,92}, veteran=false</v>
      </c>
      <c r="BF415" s="21" t="str">
        <f t="shared" si="41"/>
        <v>, setType=LIBSETS_SETTYPE_DUNGEON</v>
      </c>
      <c r="BG415" s="21" t="str">
        <f t="shared" si="44"/>
        <v>, dropMechanic={LIBSETS_DROP_MECHANIC_GROUP_DUNGEON_BOSS,LIBSETS_DROP_MECHANIC_GROUP_DUNGEON_BOSS}</v>
      </c>
      <c r="BH415" s="21" t="str">
        <f t="shared" si="45"/>
        <v>}, --Draugrkin\'s Grip / Griff der Draugrbrut   [Unhallowed Grave, Bangkorai, Bangkorai]</v>
      </c>
    </row>
    <row r="416" spans="1:60" x14ac:dyDescent="0.25">
      <c r="A416" s="5">
        <v>475</v>
      </c>
      <c r="B416" t="s">
        <v>1665</v>
      </c>
      <c r="C416" t="s">
        <v>1648</v>
      </c>
      <c r="D416" s="3">
        <f t="shared" si="40"/>
        <v>475</v>
      </c>
      <c r="G416" s="3" t="s">
        <v>1475</v>
      </c>
      <c r="I416" t="s">
        <v>91</v>
      </c>
      <c r="J416" t="s">
        <v>91</v>
      </c>
      <c r="K416">
        <v>425</v>
      </c>
      <c r="L416">
        <v>425</v>
      </c>
      <c r="M416">
        <v>425</v>
      </c>
      <c r="O416" s="62" t="s">
        <v>1644</v>
      </c>
      <c r="Q416" s="3">
        <f>IF(AND(P416&lt;&gt;"",ISNUMBER(P416),NOT(ISNA(P416))),P416,IF(R416&lt;&gt;"",VLOOKUP(R416,'ESO zone constants'!$D$5:$H$10003,5,FALSE),""))</f>
        <v>1153</v>
      </c>
      <c r="R416" t="str">
        <f>IF(AND(O416&lt;&gt;"",NOT(ISERROR(O416))),O416,
IF(AND(P416&lt;&gt;"",ISNUMBER(P416),P416&gt;0,NOT(ISNA(P416))),VLOOKUP(P416,'ESO zone constants'!$A$5:$D$10001,4,FALSE),
IF(AND(K416&lt;&gt;"",K416&gt;0,NOT(ISERROR(K416))),VLOOKUP(K416,'ESO dumped WayshrineInfo'!$K$3:$N$9996,4,FALSE),"")))</f>
        <v>Unhallowed Grave</v>
      </c>
      <c r="T416" s="19" t="str">
        <f>IF(AND(S416&lt;&gt;"",NOT(ISERROR(S416))),S416,IF(Q416&lt;&gt;"",IF(NOT(ISERROR(VLOOKUP(Q416,'ESO Dungeon constants'!$D$3:$H$9999,5,FALSE))),VLOOKUP(Q416,'ESO Dungeon constants'!$D$3:$I$9999,6,FALSE),VLOOKUP(Q416,'ESO zone constants'!$H$3:$K$9989,4,FALSE)),""))</f>
        <v>DLC_HARROWSTORM</v>
      </c>
      <c r="U416" s="3" t="str">
        <f>IF(T416&lt;&gt;"",VLOOKUP(T416,'LibSets constants'!$B$4:$C$1012,2,FALSE),"")</f>
        <v>Harrowstorm</v>
      </c>
      <c r="V416" s="33" t="s">
        <v>3332</v>
      </c>
      <c r="W416" s="38"/>
      <c r="X416" s="38"/>
      <c r="Z416" s="3">
        <f>IF(AND(G416&lt;&gt;"LIBSETS_SETTYPE_BATTLEGROUND",G416&lt;&gt;"LIBSETS_SETTYPE_SPECIAL"),
IF(AND(Y416&lt;&gt;"",ISNUMBER(Y416),NOT(ISNA(Y416))),Y416,
   IF(AND(L416&lt;&gt;"",ISNUMBER(L416),L416&gt;0,NOT(ISNA(L416))),VLOOKUP(L416,'ESO dumped WayshrineInfo'!$K$3:$L$9996,2,FALSE),"")
),"")</f>
        <v>92</v>
      </c>
      <c r="AA416" t="str">
        <f>IF(AND(Z416&lt;&gt;"",ISNUMBER(Z416),NOT(ISNA(Z416))),VLOOKUP(Z416,'ESO zone constants'!$A$5:$D$10001,4,FALSE),"")</f>
        <v>Bangkorai</v>
      </c>
      <c r="AB416" s="33" t="s">
        <v>3332</v>
      </c>
      <c r="AC416" s="40"/>
      <c r="AD416" s="40"/>
      <c r="AE416" s="40"/>
      <c r="AF416" s="3">
        <f>IF(AND(G416&lt;&gt;"LIBSETS_SETTYPE_BATTLEGROUND",G416&lt;&gt;"LIBSETS_SETTYPE_SPECIAL"),
IF(AND(AE416&lt;&gt;"",ISNUMBER(AE416),NOT(ISNA(AE416))),AE416,
   IF(AND(M416&lt;&gt;"",ISNUMBER(M416),M416&gt;0,NOT(ISNA(M416))),VLOOKUP(M416,'ESO dumped WayshrineInfo'!$K$3:$L$9996,2,FALSE),"")
),"")</f>
        <v>92</v>
      </c>
      <c r="AG416" t="str">
        <f>IF(AND(AF416&lt;&gt;"",ISNUMBER(AF416),NOT(ISNA(AF416))),VLOOKUP(AF416,'ESO zone constants'!$A$5:$D$10001,4,FALSE),"")</f>
        <v>Bangkorai</v>
      </c>
      <c r="AH416" s="42"/>
      <c r="AI416" s="40"/>
      <c r="AJ416" s="40"/>
      <c r="AK416" s="3" t="str">
        <f>IF(AND(G416&lt;&gt;"LIBSETS_SETTYPE_BATTLEGROUND",G416&lt;&gt;"LIBSETS_SETTYPE_SPECIAL"),IF(AL416&lt;&gt;"",VLOOKUP(AL416,'ESO zone constants'!$D$5:$H$4955,5,FALSE),""),"")</f>
        <v/>
      </c>
      <c r="AN416" s="40"/>
      <c r="AO416" s="40"/>
      <c r="AP416" s="3" t="str">
        <f>IF(AND(G416&lt;&gt;"LIBSETS_SETTYPE_BATTLEGROUND",G416&lt;&gt;"LIBSETS_SETTYPE_SPECIAL"),IF(AQ416&lt;&gt;"",VLOOKUP(AQ416,'ESO zone constants'!$D$5:$H$4955,5,FALSE),""),"")</f>
        <v/>
      </c>
      <c r="AS416" s="40"/>
      <c r="AT416" s="40"/>
      <c r="AU416" s="3" t="str">
        <f>IF(AND(G416&lt;&gt;"LIBSETS_SETTYPE_BATTLEGROUND",G416&lt;&gt;"LIBSETS_SETTYPE_SPECIAL"),IF(AV416&lt;&gt;"",VLOOKUP(AV416,'ESO zone constants'!$D$5:$H$4955,5,FALSE),""),"")</f>
        <v/>
      </c>
      <c r="AX416" s="40"/>
      <c r="AY416" s="38"/>
      <c r="AZ416" s="79" t="s">
        <v>2658</v>
      </c>
      <c r="BA416" s="79"/>
      <c r="BB416" s="79"/>
      <c r="BC416" s="79"/>
      <c r="BD416" s="21" t="str">
        <f t="shared" si="42"/>
        <v>[475] = {wayshrines={425,425,425,}, dlcId=DLC_HARROWSTORM</v>
      </c>
      <c r="BE416" s="21" t="str">
        <f t="shared" si="43"/>
        <v>, zoneIds={1153,92,92}, veteran=false</v>
      </c>
      <c r="BF416" s="21" t="str">
        <f t="shared" si="41"/>
        <v>, setType=LIBSETS_SETTYPE_DUNGEON</v>
      </c>
      <c r="BG416" s="21" t="str">
        <f t="shared" si="44"/>
        <v>, dropMechanic={LIBSETS_DROP_MECHANIC_GROUP_DUNGEON_BOSS,LIBSETS_DROP_MECHANIC_GROUP_DUNGEON_BOSS}</v>
      </c>
      <c r="BH416" s="21" t="str">
        <f t="shared" si="45"/>
        <v>}, --Aegis Caller / Ägisrufer   [Unhallowed Grave, Bangkorai, Bangkorai]</v>
      </c>
    </row>
    <row r="417" spans="1:60" x14ac:dyDescent="0.25">
      <c r="A417" s="5">
        <v>476</v>
      </c>
      <c r="B417" t="s">
        <v>1666</v>
      </c>
      <c r="C417" t="s">
        <v>1649</v>
      </c>
      <c r="D417" s="3">
        <f t="shared" si="40"/>
        <v>476</v>
      </c>
      <c r="G417" s="3" t="s">
        <v>1475</v>
      </c>
      <c r="I417" t="s">
        <v>91</v>
      </c>
      <c r="J417" t="s">
        <v>91</v>
      </c>
      <c r="K417">
        <v>425</v>
      </c>
      <c r="L417">
        <v>425</v>
      </c>
      <c r="M417">
        <v>425</v>
      </c>
      <c r="O417" s="62" t="s">
        <v>1644</v>
      </c>
      <c r="Q417" s="3">
        <f>IF(AND(P417&lt;&gt;"",ISNUMBER(P417),NOT(ISNA(P417))),P417,IF(R417&lt;&gt;"",VLOOKUP(R417,'ESO zone constants'!$D$5:$H$10003,5,FALSE),""))</f>
        <v>1153</v>
      </c>
      <c r="R417" t="str">
        <f>IF(AND(O417&lt;&gt;"",NOT(ISERROR(O417))),O417,
IF(AND(P417&lt;&gt;"",ISNUMBER(P417),P417&gt;0,NOT(ISNA(P417))),VLOOKUP(P417,'ESO zone constants'!$A$5:$D$10001,4,FALSE),
IF(AND(K417&lt;&gt;"",K417&gt;0,NOT(ISERROR(K417))),VLOOKUP(K417,'ESO dumped WayshrineInfo'!$K$3:$N$9996,4,FALSE),"")))</f>
        <v>Unhallowed Grave</v>
      </c>
      <c r="T417" s="19" t="str">
        <f>IF(AND(S417&lt;&gt;"",NOT(ISERROR(S417))),S417,IF(Q417&lt;&gt;"",IF(NOT(ISERROR(VLOOKUP(Q417,'ESO Dungeon constants'!$D$3:$H$9999,5,FALSE))),VLOOKUP(Q417,'ESO Dungeon constants'!$D$3:$I$9999,6,FALSE),VLOOKUP(Q417,'ESO zone constants'!$H$3:$K$9989,4,FALSE)),""))</f>
        <v>DLC_HARROWSTORM</v>
      </c>
      <c r="U417" s="3" t="str">
        <f>IF(T417&lt;&gt;"",VLOOKUP(T417,'LibSets constants'!$B$4:$C$1012,2,FALSE),"")</f>
        <v>Harrowstorm</v>
      </c>
      <c r="V417" s="33" t="s">
        <v>3332</v>
      </c>
      <c r="Y417" s="62"/>
      <c r="Z417" s="3">
        <f>IF(AND(G417&lt;&gt;"LIBSETS_SETTYPE_BATTLEGROUND",G417&lt;&gt;"LIBSETS_SETTYPE_SPECIAL"),
IF(AND(Y417&lt;&gt;"",ISNUMBER(Y417),NOT(ISNA(Y417))),Y417,
   IF(AND(L417&lt;&gt;"",ISNUMBER(L417),L417&gt;0,NOT(ISNA(L417))),VLOOKUP(L417,'ESO dumped WayshrineInfo'!$K$3:$L$9996,2,FALSE),"")
),"")</f>
        <v>92</v>
      </c>
      <c r="AA417" t="str">
        <f>IF(AND(Z417&lt;&gt;"",ISNUMBER(Z417),NOT(ISNA(Z417))),VLOOKUP(Z417,'ESO zone constants'!$A$5:$D$10001,4,FALSE),"")</f>
        <v>Bangkorai</v>
      </c>
      <c r="AB417" s="33" t="s">
        <v>3332</v>
      </c>
      <c r="AC417" s="40"/>
      <c r="AD417" s="40"/>
      <c r="AE417" s="40"/>
      <c r="AF417" s="3">
        <f>IF(AND(G417&lt;&gt;"LIBSETS_SETTYPE_BATTLEGROUND",G417&lt;&gt;"LIBSETS_SETTYPE_SPECIAL"),
IF(AND(AE417&lt;&gt;"",ISNUMBER(AE417),NOT(ISNA(AE417))),AE417,
   IF(AND(M417&lt;&gt;"",ISNUMBER(M417),M417&gt;0,NOT(ISNA(M417))),VLOOKUP(M417,'ESO dumped WayshrineInfo'!$K$3:$L$9996,2,FALSE),"")
),"")</f>
        <v>92</v>
      </c>
      <c r="AG417" t="str">
        <f>IF(AND(AF417&lt;&gt;"",ISNUMBER(AF417),NOT(ISNA(AF417))),VLOOKUP(AF417,'ESO zone constants'!$A$5:$D$10001,4,FALSE),"")</f>
        <v>Bangkorai</v>
      </c>
      <c r="AH417" s="42"/>
      <c r="AI417" s="40"/>
      <c r="AJ417" s="40"/>
      <c r="AK417" s="3" t="str">
        <f>IF(AND(G417&lt;&gt;"LIBSETS_SETTYPE_BATTLEGROUND",G417&lt;&gt;"LIBSETS_SETTYPE_SPECIAL"),IF(AL417&lt;&gt;"",VLOOKUP(AL417,'ESO zone constants'!$D$5:$H$4955,5,FALSE),""),"")</f>
        <v/>
      </c>
      <c r="AN417" s="40"/>
      <c r="AO417" s="40"/>
      <c r="AP417" s="3" t="str">
        <f>IF(AND(G417&lt;&gt;"LIBSETS_SETTYPE_BATTLEGROUND",G417&lt;&gt;"LIBSETS_SETTYPE_SPECIAL"),IF(AQ417&lt;&gt;"",VLOOKUP(AQ417,'ESO zone constants'!$D$5:$H$4955,5,FALSE),""),"")</f>
        <v/>
      </c>
      <c r="AS417" s="40"/>
      <c r="AT417" s="40"/>
      <c r="AU417" s="3" t="str">
        <f>IF(AND(G417&lt;&gt;"LIBSETS_SETTYPE_BATTLEGROUND",G417&lt;&gt;"LIBSETS_SETTYPE_SPECIAL"),IF(AV417&lt;&gt;"",VLOOKUP(AV417,'ESO zone constants'!$D$5:$H$4955,5,FALSE),""),"")</f>
        <v/>
      </c>
      <c r="AX417" s="40"/>
      <c r="AY417" s="38"/>
      <c r="AZ417" s="79" t="s">
        <v>2658</v>
      </c>
      <c r="BA417" s="79"/>
      <c r="BB417" s="79"/>
      <c r="BC417" s="79"/>
      <c r="BD417" s="21" t="str">
        <f t="shared" si="42"/>
        <v>[476] = {wayshrines={425,425,425,}, dlcId=DLC_HARROWSTORM</v>
      </c>
      <c r="BE417" s="21" t="str">
        <f t="shared" si="43"/>
        <v>, zoneIds={1153,92,92}, veteran=false</v>
      </c>
      <c r="BF417" s="21" t="str">
        <f t="shared" si="41"/>
        <v>, setType=LIBSETS_SETTYPE_DUNGEON</v>
      </c>
      <c r="BG417" s="21" t="str">
        <f t="shared" si="44"/>
        <v>, dropMechanic={LIBSETS_DROP_MECHANIC_GROUP_DUNGEON_BOSS,LIBSETS_DROP_MECHANIC_GROUP_DUNGEON_BOSS}</v>
      </c>
      <c r="BH417" s="21" t="str">
        <f t="shared" si="45"/>
        <v>}, --Grave Guardian  / Grabwächter   [Unhallowed Grave, Bangkorai, Bangkorai]</v>
      </c>
    </row>
    <row r="418" spans="1:60" x14ac:dyDescent="0.25">
      <c r="A418" s="5">
        <v>478</v>
      </c>
      <c r="B418" t="s">
        <v>1654</v>
      </c>
      <c r="C418" t="s">
        <v>1647</v>
      </c>
      <c r="D418" s="3">
        <f t="shared" si="40"/>
        <v>478</v>
      </c>
      <c r="G418" s="3" t="s">
        <v>1477</v>
      </c>
      <c r="H418" s="87">
        <v>3</v>
      </c>
      <c r="I418" t="s">
        <v>1464</v>
      </c>
      <c r="J418" t="s">
        <v>91</v>
      </c>
      <c r="K418">
        <v>424</v>
      </c>
      <c r="L418">
        <v>424</v>
      </c>
      <c r="M418">
        <v>424</v>
      </c>
      <c r="O418" s="62" t="s">
        <v>1645</v>
      </c>
      <c r="Q418" s="3">
        <f>IF(AND(P418&lt;&gt;"",ISNUMBER(P418),NOT(ISNA(P418))),P418,IF(R418&lt;&gt;"",VLOOKUP(R418,'ESO zone constants'!$D$5:$H$10003,5,FALSE),""))</f>
        <v>1152</v>
      </c>
      <c r="R418" t="str">
        <f>IF(AND(O418&lt;&gt;"",NOT(ISERROR(O418))),O418,
IF(AND(P418&lt;&gt;"",ISNUMBER(P418),P418&gt;0,NOT(ISNA(P418))),VLOOKUP(P418,'ESO zone constants'!$A$5:$D$10001,4,FALSE),
IF(AND(K418&lt;&gt;"",K418&gt;0,NOT(ISERROR(K418))),VLOOKUP(K418,'ESO dumped WayshrineInfo'!$K$3:$N$9996,4,FALSE),"")))</f>
        <v>Icereach</v>
      </c>
      <c r="T418" s="19" t="str">
        <f>IF(AND(S418&lt;&gt;"",NOT(ISERROR(S418))),S418,IF(Q418&lt;&gt;"",IF(NOT(ISERROR(VLOOKUP(Q418,'ESO Dungeon constants'!$D$3:$H$9999,5,FALSE))),VLOOKUP(Q418,'ESO Dungeon constants'!$D$3:$I$9999,6,FALSE),VLOOKUP(Q418,'ESO zone constants'!$H$3:$K$9989,4,FALSE)),""))</f>
        <v>DLC_HARROWSTORM</v>
      </c>
      <c r="U418" s="3" t="str">
        <f>IF(T418&lt;&gt;"",VLOOKUP(T418,'LibSets constants'!$B$4:$C$1012,2,FALSE),"")</f>
        <v>Harrowstorm</v>
      </c>
      <c r="V418" s="33" t="s">
        <v>1540</v>
      </c>
      <c r="W418" s="3" t="s">
        <v>1647</v>
      </c>
      <c r="X418" s="3" t="s">
        <v>1654</v>
      </c>
      <c r="Y418" s="62"/>
      <c r="Z418" s="3">
        <f>IF(AND(G418&lt;&gt;"LIBSETS_SETTYPE_BATTLEGROUND",G418&lt;&gt;"LIBSETS_SETTYPE_SPECIAL"),
IF(AND(Y418&lt;&gt;"",ISNUMBER(Y418),NOT(ISNA(Y418))),Y418,
   IF(AND(L418&lt;&gt;"",ISNUMBER(L418),L418&gt;0,NOT(ISNA(L418))),VLOOKUP(L418,'ESO dumped WayshrineInfo'!$K$3:$L$9996,2,FALSE),"")
),"")</f>
        <v>684</v>
      </c>
      <c r="AA418" t="str">
        <f>IF(AND(Z418&lt;&gt;"",ISNUMBER(Z418),NOT(ISNA(Z418))),VLOOKUP(Z418,'ESO zone constants'!$A$5:$D$10001,4,FALSE),"")</f>
        <v>Wrothgar</v>
      </c>
      <c r="AC418" s="40"/>
      <c r="AD418" s="40"/>
      <c r="AE418" s="40"/>
      <c r="AF418" s="3">
        <f>IF(AND(G418&lt;&gt;"LIBSETS_SETTYPE_BATTLEGROUND",G418&lt;&gt;"LIBSETS_SETTYPE_SPECIAL"),
IF(AND(AE418&lt;&gt;"",ISNUMBER(AE418),NOT(ISNA(AE418))),AE418,
   IF(AND(M418&lt;&gt;"",ISNUMBER(M418),M418&gt;0,NOT(ISNA(M418))),VLOOKUP(M418,'ESO dumped WayshrineInfo'!$K$3:$L$9996,2,FALSE),"")
),"")</f>
        <v>684</v>
      </c>
      <c r="AG418" t="str">
        <f>IF(AND(AF418&lt;&gt;"",ISNUMBER(AF418),NOT(ISNA(AF418))),VLOOKUP(AF418,'ESO zone constants'!$A$5:$D$10001,4,FALSE),"")</f>
        <v>Wrothgar</v>
      </c>
      <c r="AH418" s="42"/>
      <c r="AI418" s="40"/>
      <c r="AJ418" s="40"/>
      <c r="AK418" s="3" t="str">
        <f>IF(AND(G418&lt;&gt;"LIBSETS_SETTYPE_BATTLEGROUND",G418&lt;&gt;"LIBSETS_SETTYPE_SPECIAL"),IF(AL418&lt;&gt;"",VLOOKUP(AL418,'ESO zone constants'!$D$5:$H$4955,5,FALSE),""),"")</f>
        <v/>
      </c>
      <c r="AN418" s="40"/>
      <c r="AO418" s="40"/>
      <c r="AP418" s="3" t="str">
        <f>IF(AND(G418&lt;&gt;"LIBSETS_SETTYPE_BATTLEGROUND",G418&lt;&gt;"LIBSETS_SETTYPE_SPECIAL"),IF(AQ418&lt;&gt;"",VLOOKUP(AQ418,'ESO zone constants'!$D$5:$H$4955,5,FALSE),""),"")</f>
        <v/>
      </c>
      <c r="AS418" s="40"/>
      <c r="AT418" s="40"/>
      <c r="AU418" s="3" t="str">
        <f>IF(AND(G418&lt;&gt;"LIBSETS_SETTYPE_BATTLEGROUND",G418&lt;&gt;"LIBSETS_SETTYPE_SPECIAL"),IF(AV418&lt;&gt;"",VLOOKUP(AV418,'ESO zone constants'!$D$5:$H$4955,5,FALSE),""),"")</f>
        <v/>
      </c>
      <c r="AX418" s="40"/>
      <c r="AY418" s="41"/>
      <c r="AZ418" s="79" t="s">
        <v>2658</v>
      </c>
      <c r="BA418" s="79"/>
      <c r="BB418" s="79"/>
      <c r="BC418" s="79"/>
      <c r="BD418" s="21" t="str">
        <f t="shared" si="42"/>
        <v>[478] = {wayshrines={424,424,424,}, dlcId=DLC_HARROWSTORM</v>
      </c>
      <c r="BE418" s="21" t="str">
        <f t="shared" si="43"/>
        <v>, zoneIds={1152,684,684}, veteran={[EQUIP_TYPE_HEAD]=true, [EQUIP_TYPE_SHOULDERS]=false}</v>
      </c>
      <c r="BF418" s="21" t="str">
        <f t="shared" si="41"/>
        <v>, setType=LIBSETS_SETTYPE_MONSTER, undauntedChestId=3</v>
      </c>
      <c r="BG418" s="21" t="str">
        <f t="shared" si="44"/>
        <v>, dropMechanic={LIBSETS_DROP_MECHANIC_MONSTER_NAME}, dropMechanicDropLocationNames={['en']={'Mother Ciannait','','','','','',},['de']={'Mutter Ciannait','','','','','',},}</v>
      </c>
      <c r="BH418" s="21" t="str">
        <f t="shared" si="45"/>
        <v>}, --Mother Ciannait / Mutter Ciannait   [Icereach, Wrothgar, Wrothgar]</v>
      </c>
    </row>
    <row r="419" spans="1:60" x14ac:dyDescent="0.25">
      <c r="A419" s="5">
        <v>479</v>
      </c>
      <c r="B419" t="s">
        <v>1655</v>
      </c>
      <c r="C419" t="s">
        <v>1650</v>
      </c>
      <c r="D419" s="3">
        <f t="shared" si="40"/>
        <v>479</v>
      </c>
      <c r="G419" s="3" t="s">
        <v>1477</v>
      </c>
      <c r="H419" s="87">
        <v>3</v>
      </c>
      <c r="I419" t="s">
        <v>1464</v>
      </c>
      <c r="J419" t="s">
        <v>91</v>
      </c>
      <c r="K419">
        <v>425</v>
      </c>
      <c r="L419">
        <v>425</v>
      </c>
      <c r="M419">
        <v>425</v>
      </c>
      <c r="O419" s="62" t="s">
        <v>1644</v>
      </c>
      <c r="Q419" s="3">
        <f>IF(AND(P419&lt;&gt;"",ISNUMBER(P419),NOT(ISNA(P419))),P419,IF(R419&lt;&gt;"",VLOOKUP(R419,'ESO zone constants'!$D$5:$H$10003,5,FALSE),""))</f>
        <v>1153</v>
      </c>
      <c r="R419" t="str">
        <f>IF(AND(O419&lt;&gt;"",NOT(ISERROR(O419))),O419,
IF(AND(P419&lt;&gt;"",ISNUMBER(P419),P419&gt;0,NOT(ISNA(P419))),VLOOKUP(P419,'ESO zone constants'!$A$5:$D$10001,4,FALSE),
IF(AND(K419&lt;&gt;"",K419&gt;0,NOT(ISERROR(K419))),VLOOKUP(K419,'ESO dumped WayshrineInfo'!$K$3:$N$9996,4,FALSE),"")))</f>
        <v>Unhallowed Grave</v>
      </c>
      <c r="T419" s="19" t="str">
        <f>IF(AND(S419&lt;&gt;"",NOT(ISERROR(S419))),S419,IF(Q419&lt;&gt;"",IF(NOT(ISERROR(VLOOKUP(Q419,'ESO Dungeon constants'!$D$3:$H$9999,5,FALSE))),VLOOKUP(Q419,'ESO Dungeon constants'!$D$3:$I$9999,6,FALSE),VLOOKUP(Q419,'ESO zone constants'!$H$3:$K$9989,4,FALSE)),""))</f>
        <v>DLC_HARROWSTORM</v>
      </c>
      <c r="U419" s="3" t="str">
        <f>IF(T419&lt;&gt;"",VLOOKUP(T419,'LibSets constants'!$B$4:$C$1012,2,FALSE),"")</f>
        <v>Harrowstorm</v>
      </c>
      <c r="V419" s="33" t="s">
        <v>1540</v>
      </c>
      <c r="W419" s="3" t="s">
        <v>1650</v>
      </c>
      <c r="X419" s="3" t="s">
        <v>1655</v>
      </c>
      <c r="Y419" s="62"/>
      <c r="Z419" s="3">
        <f>IF(AND(G419&lt;&gt;"LIBSETS_SETTYPE_BATTLEGROUND",G419&lt;&gt;"LIBSETS_SETTYPE_SPECIAL"),
IF(AND(Y419&lt;&gt;"",ISNUMBER(Y419),NOT(ISNA(Y419))),Y419,
   IF(AND(L419&lt;&gt;"",ISNUMBER(L419),L419&gt;0,NOT(ISNA(L419))),VLOOKUP(L419,'ESO dumped WayshrineInfo'!$K$3:$L$9996,2,FALSE),"")
),"")</f>
        <v>92</v>
      </c>
      <c r="AA419" t="str">
        <f>IF(AND(Z419&lt;&gt;"",ISNUMBER(Z419),NOT(ISNA(Z419))),VLOOKUP(Z419,'ESO zone constants'!$A$5:$D$10001,4,FALSE),"")</f>
        <v>Bangkorai</v>
      </c>
      <c r="AC419" s="40"/>
      <c r="AD419" s="40"/>
      <c r="AE419" s="40"/>
      <c r="AF419" s="3">
        <f>IF(AND(G419&lt;&gt;"LIBSETS_SETTYPE_BATTLEGROUND",G419&lt;&gt;"LIBSETS_SETTYPE_SPECIAL"),
IF(AND(AE419&lt;&gt;"",ISNUMBER(AE419),NOT(ISNA(AE419))),AE419,
   IF(AND(M419&lt;&gt;"",ISNUMBER(M419),M419&gt;0,NOT(ISNA(M419))),VLOOKUP(M419,'ESO dumped WayshrineInfo'!$K$3:$L$9996,2,FALSE),"")
),"")</f>
        <v>92</v>
      </c>
      <c r="AG419" t="str">
        <f>IF(AND(AF419&lt;&gt;"",ISNUMBER(AF419),NOT(ISNA(AF419))),VLOOKUP(AF419,'ESO zone constants'!$A$5:$D$10001,4,FALSE),"")</f>
        <v>Bangkorai</v>
      </c>
      <c r="AH419" s="42"/>
      <c r="AI419" s="40"/>
      <c r="AJ419" s="40"/>
      <c r="AK419" s="3" t="str">
        <f>IF(AND(G419&lt;&gt;"LIBSETS_SETTYPE_BATTLEGROUND",G419&lt;&gt;"LIBSETS_SETTYPE_SPECIAL"),IF(AL419&lt;&gt;"",VLOOKUP(AL419,'ESO zone constants'!$D$5:$H$4955,5,FALSE),""),"")</f>
        <v/>
      </c>
      <c r="AN419" s="40"/>
      <c r="AO419" s="40"/>
      <c r="AP419" s="3" t="str">
        <f>IF(AND(G419&lt;&gt;"LIBSETS_SETTYPE_BATTLEGROUND",G419&lt;&gt;"LIBSETS_SETTYPE_SPECIAL"),IF(AQ419&lt;&gt;"",VLOOKUP(AQ419,'ESO zone constants'!$D$5:$H$4955,5,FALSE),""),"")</f>
        <v/>
      </c>
      <c r="AS419" s="40"/>
      <c r="AT419" s="40"/>
      <c r="AU419" s="3" t="str">
        <f>IF(AND(G419&lt;&gt;"LIBSETS_SETTYPE_BATTLEGROUND",G419&lt;&gt;"LIBSETS_SETTYPE_SPECIAL"),IF(AV419&lt;&gt;"",VLOOKUP(AV419,'ESO zone constants'!$D$5:$H$4955,5,FALSE),""),"")</f>
        <v/>
      </c>
      <c r="AX419" s="40"/>
      <c r="AY419" s="41"/>
      <c r="AZ419" s="79" t="s">
        <v>2658</v>
      </c>
      <c r="BA419" s="79"/>
      <c r="BB419" s="79"/>
      <c r="BC419" s="79"/>
      <c r="BD419" s="21" t="str">
        <f t="shared" si="42"/>
        <v>[479] = {wayshrines={425,425,425,}, dlcId=DLC_HARROWSTORM</v>
      </c>
      <c r="BE419" s="21" t="str">
        <f t="shared" si="43"/>
        <v>, zoneIds={1153,92,92}, veteran={[EQUIP_TYPE_HEAD]=true, [EQUIP_TYPE_SHOULDERS]=false}</v>
      </c>
      <c r="BF419" s="21" t="str">
        <f t="shared" si="41"/>
        <v>, setType=LIBSETS_SETTYPE_MONSTER, undauntedChestId=3</v>
      </c>
      <c r="BG419" s="21" t="str">
        <f t="shared" si="44"/>
        <v>, dropMechanic={LIBSETS_DROP_MECHANIC_MONSTER_NAME}, dropMechanicDropLocationNames={['en']={'Kjalnar\’s Nightmare','','','','','',},['de']={'Kjalnar\’s Albtraum','','','','','',},}</v>
      </c>
      <c r="BH419" s="21" t="str">
        <f t="shared" si="45"/>
        <v>}, --Kjalnar\’s Nightmare / Kjalnar\’s Albtraum   [Unhallowed Grave, Bangkorai, Bangkorai]</v>
      </c>
    </row>
    <row r="420" spans="1:60" x14ac:dyDescent="0.25">
      <c r="A420" s="5">
        <v>480</v>
      </c>
      <c r="B420" t="s">
        <v>1667</v>
      </c>
      <c r="C420" t="s">
        <v>1651</v>
      </c>
      <c r="D420" s="3">
        <f t="shared" si="40"/>
        <v>480</v>
      </c>
      <c r="E420" s="40"/>
      <c r="G420" s="3" t="s">
        <v>1472</v>
      </c>
      <c r="I420" t="s">
        <v>91</v>
      </c>
      <c r="J420" t="s">
        <v>91</v>
      </c>
      <c r="K420">
        <v>-1</v>
      </c>
      <c r="L420">
        <v>-1</v>
      </c>
      <c r="M420">
        <v>-1</v>
      </c>
      <c r="N420">
        <v>3</v>
      </c>
      <c r="O420" s="62" t="s">
        <v>125</v>
      </c>
      <c r="Q420" s="3">
        <f>IF(AND(P420&lt;&gt;"",ISNUMBER(P420),NOT(ISNA(P420))),P420,IF(R420&lt;&gt;"",VLOOKUP(R420,'ESO zone constants'!$D$5:$H$10003,5,FALSE),""))</f>
        <v>181</v>
      </c>
      <c r="R420" t="str">
        <f>IF(AND(O420&lt;&gt;"",NOT(ISERROR(O420))),O420,
IF(AND(P420&lt;&gt;"",ISNUMBER(P420),P420&gt;0,NOT(ISNA(P420))),VLOOKUP(P420,'ESO zone constants'!$A$5:$D$10001,4,FALSE),
IF(AND(K420&lt;&gt;"",K420&gt;0,NOT(ISERROR(K420))),VLOOKUP(K420,'ESO dumped WayshrineInfo'!$K$3:$N$9996,4,FALSE),"")))</f>
        <v>Cyrodiil</v>
      </c>
      <c r="T420" s="19" t="str">
        <f>IF(AND(S420&lt;&gt;"",NOT(ISERROR(S420))),S420,IF(Q420&lt;&gt;"",IF(NOT(ISERROR(VLOOKUP(Q420,'ESO Dungeon constants'!$D$3:$H$9999,5,FALSE))),VLOOKUP(Q420,'ESO Dungeon constants'!$D$3:$I$9999,6,FALSE),VLOOKUP(Q420,'ESO zone constants'!$H$3:$K$9989,4,FALSE)),""))</f>
        <v>DLC_BASE_GAME</v>
      </c>
      <c r="U420" s="3" t="str">
        <f>IF(T420&lt;&gt;"",VLOOKUP(T420,'LibSets constants'!$B$4:$C$1012,2,FALSE),"")</f>
        <v>Included in base game</v>
      </c>
      <c r="V420" s="33" t="s">
        <v>3335</v>
      </c>
      <c r="Y420" s="62">
        <v>181</v>
      </c>
      <c r="Z420" s="3">
        <f>IF(AND(G420&lt;&gt;"LIBSETS_SETTYPE_BATTLEGROUND",G420&lt;&gt;"LIBSETS_SETTYPE_SPECIAL"),
IF(AND(Y420&lt;&gt;"",ISNUMBER(Y420),NOT(ISNA(Y420))),Y420,
   IF(AND(L420&lt;&gt;"",ISNUMBER(L420),L420&gt;0,NOT(ISNA(L420))),VLOOKUP(L420,'ESO dumped WayshrineInfo'!$K$3:$L$9996,2,FALSE),"")
),"")</f>
        <v>181</v>
      </c>
      <c r="AA420" t="str">
        <f>IF(AND(Z420&lt;&gt;"",ISNUMBER(Z420),NOT(ISNA(Z420))),VLOOKUP(Z420,'ESO zone constants'!$A$5:$D$10001,4,FALSE),"")</f>
        <v>Cyrodiil</v>
      </c>
      <c r="AB420" s="33" t="s">
        <v>1531</v>
      </c>
      <c r="AC420" s="39" t="str">
        <f>IF(AB420&lt;&gt;"",IF(AB420&lt;&gt;"LIBSETS_DROP_MECHANIC_MONSTER_NAME",VLOOKUP(AB420,'LibSets constants'!$I$4:$L$1012,3,FALSE),""),"")</f>
        <v>City Vlastarus (quartermaster)</v>
      </c>
      <c r="AD420" s="39" t="str">
        <f>IF(AB420&lt;&gt;"",IF(AB420&lt;&gt;"LIBSETS_DROP_MECHANIC_MONSTER_NAME",VLOOKUP(AB420,'LibSets constants'!$I$4:$L$1012,4,FALSE),""),"")</f>
        <v>Stadt Vlastarus (Quartiermeister)</v>
      </c>
      <c r="AE420" s="40"/>
      <c r="AF420" s="3" t="str">
        <f>IF(AND(G420&lt;&gt;"LIBSETS_SETTYPE_BATTLEGROUND",G420&lt;&gt;"LIBSETS_SETTYPE_SPECIAL"),
IF(AND(AE420&lt;&gt;"",ISNUMBER(AE420),NOT(ISNA(AE420))),AE420,
   IF(AND(M420&lt;&gt;"",ISNUMBER(M420),M420&gt;0,NOT(ISNA(M420))),VLOOKUP(M420,'ESO dumped WayshrineInfo'!$K$3:$L$9996,2,FALSE),"")
),"")</f>
        <v/>
      </c>
      <c r="AG420" t="str">
        <f>IF(AND(AF420&lt;&gt;"",ISNUMBER(AF420),NOT(ISNA(AF420))),VLOOKUP(AF420,'ESO zone constants'!$A$5:$D$10001,4,FALSE),"")</f>
        <v/>
      </c>
      <c r="AH420" s="42"/>
      <c r="AI420" s="40"/>
      <c r="AJ420" s="40"/>
      <c r="AK420" s="3" t="str">
        <f>IF(AND(G420&lt;&gt;"LIBSETS_SETTYPE_BATTLEGROUND",G420&lt;&gt;"LIBSETS_SETTYPE_SPECIAL"),IF(AL420&lt;&gt;"",VLOOKUP(AL420,'ESO zone constants'!$D$5:$H$4955,5,FALSE),""),"")</f>
        <v/>
      </c>
      <c r="AN420" s="40"/>
      <c r="AO420" s="40"/>
      <c r="AP420" s="3" t="str">
        <f>IF(AND(G420&lt;&gt;"LIBSETS_SETTYPE_BATTLEGROUND",G420&lt;&gt;"LIBSETS_SETTYPE_SPECIAL"),IF(AQ420&lt;&gt;"",VLOOKUP(AQ420,'ESO zone constants'!$D$5:$H$4955,5,FALSE),""),"")</f>
        <v/>
      </c>
      <c r="AS420" s="40"/>
      <c r="AT420" s="40"/>
      <c r="AU420" s="3" t="str">
        <f>IF(AND(G420&lt;&gt;"LIBSETS_SETTYPE_BATTLEGROUND",G420&lt;&gt;"LIBSETS_SETTYPE_SPECIAL"),IF(AV420&lt;&gt;"",VLOOKUP(AV420,'ESO zone constants'!$D$5:$H$4955,5,FALSE),""),"")</f>
        <v/>
      </c>
      <c r="AX420" s="40"/>
      <c r="AY420" s="38"/>
      <c r="AZ420" s="79" t="s">
        <v>2658</v>
      </c>
      <c r="BA420" s="79"/>
      <c r="BB420" s="79"/>
      <c r="BC420" s="79"/>
      <c r="BD420" s="21" t="str">
        <f t="shared" si="42"/>
        <v>[480] = {wayshrines={-1,-1,-1,}, traitsNeeded=3, dlcId=DLC_BASE_GAME</v>
      </c>
      <c r="BE420" s="21" t="str">
        <f t="shared" si="43"/>
        <v>, zoneIds={181,181}, veteran=false</v>
      </c>
      <c r="BF420" s="21" t="str">
        <f t="shared" si="41"/>
        <v>, setType=LIBSETS_SETTYPE_CRAFTED</v>
      </c>
      <c r="BG420" s="21" t="str">
        <f t="shared" si="44"/>
        <v>, dropMechanic={LIBSETS_DROP_MECHANIC_CRAFTED,LIBSETS_DROP_MECHANIC_CITY_CYRODIIL_VLASTARUS}, dropMechanicDropLocationNames={['en']={'','City Vlastarus (quartermaster)','','','','',},['de']={'','Stadt Vlastarus (Quartiermeister)','','','','',},}</v>
      </c>
      <c r="BH420" s="21" t="str">
        <f t="shared" si="45"/>
        <v>}, --Critical Riposte / Kritischer Konter   [Cyrodiil, Cyrodiil]</v>
      </c>
    </row>
    <row r="421" spans="1:60" x14ac:dyDescent="0.25">
      <c r="A421" s="5">
        <v>481</v>
      </c>
      <c r="B421" t="s">
        <v>1668</v>
      </c>
      <c r="C421" t="s">
        <v>1652</v>
      </c>
      <c r="D421" s="3">
        <f t="shared" si="40"/>
        <v>481</v>
      </c>
      <c r="G421" s="3" t="s">
        <v>1472</v>
      </c>
      <c r="I421" t="s">
        <v>91</v>
      </c>
      <c r="J421" t="s">
        <v>91</v>
      </c>
      <c r="K421">
        <v>-1</v>
      </c>
      <c r="L421">
        <v>-1</v>
      </c>
      <c r="M421">
        <v>-1</v>
      </c>
      <c r="N421">
        <v>3</v>
      </c>
      <c r="O421" s="62" t="s">
        <v>125</v>
      </c>
      <c r="Q421" s="3">
        <f>IF(AND(P421&lt;&gt;"",ISNUMBER(P421),NOT(ISNA(P421))),P421,IF(R421&lt;&gt;"",VLOOKUP(R421,'ESO zone constants'!$D$5:$H$10003,5,FALSE),""))</f>
        <v>181</v>
      </c>
      <c r="R421" t="str">
        <f>IF(AND(O421&lt;&gt;"",NOT(ISERROR(O421))),O421,
IF(AND(P421&lt;&gt;"",ISNUMBER(P421),P421&gt;0,NOT(ISNA(P421))),VLOOKUP(P421,'ESO zone constants'!$A$5:$D$10001,4,FALSE),
IF(AND(K421&lt;&gt;"",K421&gt;0,NOT(ISERROR(K421))),VLOOKUP(K421,'ESO dumped WayshrineInfo'!$K$3:$N$9996,4,FALSE),"")))</f>
        <v>Cyrodiil</v>
      </c>
      <c r="T421" s="19" t="str">
        <f>IF(AND(S421&lt;&gt;"",NOT(ISERROR(S421))),S421,IF(Q421&lt;&gt;"",IF(NOT(ISERROR(VLOOKUP(Q421,'ESO Dungeon constants'!$D$3:$H$9999,5,FALSE))),VLOOKUP(Q421,'ESO Dungeon constants'!$D$3:$I$9999,6,FALSE),VLOOKUP(Q421,'ESO zone constants'!$H$3:$K$9989,4,FALSE)),""))</f>
        <v>DLC_BASE_GAME</v>
      </c>
      <c r="U421" s="3" t="str">
        <f>IF(T421&lt;&gt;"",VLOOKUP(T421,'LibSets constants'!$B$4:$C$1012,2,FALSE),"")</f>
        <v>Included in base game</v>
      </c>
      <c r="V421" s="33" t="s">
        <v>3335</v>
      </c>
      <c r="Y421" s="62">
        <v>181</v>
      </c>
      <c r="Z421" s="3">
        <f>IF(AND(G421&lt;&gt;"LIBSETS_SETTYPE_BATTLEGROUND",G421&lt;&gt;"LIBSETS_SETTYPE_SPECIAL"),
IF(AND(Y421&lt;&gt;"",ISNUMBER(Y421),NOT(ISNA(Y421))),Y421,
   IF(AND(L421&lt;&gt;"",ISNUMBER(L421),L421&gt;0,NOT(ISNA(L421))),VLOOKUP(L421,'ESO dumped WayshrineInfo'!$K$3:$L$9996,2,FALSE),"")
),"")</f>
        <v>181</v>
      </c>
      <c r="AA421" t="str">
        <f>IF(AND(Z421&lt;&gt;"",ISNUMBER(Z421),NOT(ISNA(Z421))),VLOOKUP(Z421,'ESO zone constants'!$A$5:$D$10001,4,FALSE),"")</f>
        <v>Cyrodiil</v>
      </c>
      <c r="AB421" s="33" t="s">
        <v>1529</v>
      </c>
      <c r="AC421" s="39" t="str">
        <f>IF(AB421&lt;&gt;"",IF(AB421&lt;&gt;"LIBSETS_DROP_MECHANIC_MONSTER_NAME",VLOOKUP(AB421,'LibSets constants'!$I$4:$L$1012,3,FALSE),""),"")</f>
        <v>City Bruma (quartermaster)</v>
      </c>
      <c r="AD421" s="39" t="str">
        <f>IF(AB421&lt;&gt;"",IF(AB421&lt;&gt;"LIBSETS_DROP_MECHANIC_MONSTER_NAME",VLOOKUP(AB421,'LibSets constants'!$I$4:$L$1012,4,FALSE),""),"")</f>
        <v>Stadt Bruma (Quartiermeister)</v>
      </c>
      <c r="AE421" s="40"/>
      <c r="AF421" s="3" t="str">
        <f>IF(AND(G421&lt;&gt;"LIBSETS_SETTYPE_BATTLEGROUND",G421&lt;&gt;"LIBSETS_SETTYPE_SPECIAL"),
IF(AND(AE421&lt;&gt;"",ISNUMBER(AE421),NOT(ISNA(AE421))),AE421,
   IF(AND(M421&lt;&gt;"",ISNUMBER(M421),M421&gt;0,NOT(ISNA(M421))),VLOOKUP(M421,'ESO dumped WayshrineInfo'!$K$3:$L$9996,2,FALSE),"")
),"")</f>
        <v/>
      </c>
      <c r="AG421" t="str">
        <f>IF(AND(AF421&lt;&gt;"",ISNUMBER(AF421),NOT(ISNA(AF421))),VLOOKUP(AF421,'ESO zone constants'!$A$5:$D$10001,4,FALSE),"")</f>
        <v/>
      </c>
      <c r="AH421" s="42"/>
      <c r="AI421" s="40"/>
      <c r="AJ421" s="40"/>
      <c r="AK421" s="3" t="str">
        <f>IF(AND(G421&lt;&gt;"LIBSETS_SETTYPE_BATTLEGROUND",G421&lt;&gt;"LIBSETS_SETTYPE_SPECIAL"),IF(AL421&lt;&gt;"",VLOOKUP(AL421,'ESO zone constants'!$D$5:$H$4955,5,FALSE),""),"")</f>
        <v/>
      </c>
      <c r="AN421" s="40"/>
      <c r="AO421" s="40"/>
      <c r="AP421" s="3" t="str">
        <f>IF(AND(G421&lt;&gt;"LIBSETS_SETTYPE_BATTLEGROUND",G421&lt;&gt;"LIBSETS_SETTYPE_SPECIAL"),IF(AQ421&lt;&gt;"",VLOOKUP(AQ421,'ESO zone constants'!$D$5:$H$4955,5,FALSE),""),"")</f>
        <v/>
      </c>
      <c r="AS421" s="40"/>
      <c r="AT421" s="40"/>
      <c r="AU421" s="3" t="str">
        <f>IF(AND(G421&lt;&gt;"LIBSETS_SETTYPE_BATTLEGROUND",G421&lt;&gt;"LIBSETS_SETTYPE_SPECIAL"),IF(AV421&lt;&gt;"",VLOOKUP(AV421,'ESO zone constants'!$D$5:$H$4955,5,FALSE),""),"")</f>
        <v/>
      </c>
      <c r="AV421" s="40"/>
      <c r="AX421" s="40"/>
      <c r="AY421" s="38"/>
      <c r="AZ421" s="79" t="s">
        <v>2658</v>
      </c>
      <c r="BA421" s="79"/>
      <c r="BB421" s="79"/>
      <c r="BC421" s="79"/>
      <c r="BD421" s="21" t="str">
        <f t="shared" si="42"/>
        <v>[481] = {wayshrines={-1,-1,-1,}, traitsNeeded=3, dlcId=DLC_BASE_GAME</v>
      </c>
      <c r="BE421" s="21" t="str">
        <f t="shared" si="43"/>
        <v>, zoneIds={181,181}, veteran=false</v>
      </c>
      <c r="BF421" s="21" t="str">
        <f t="shared" si="41"/>
        <v>, setType=LIBSETS_SETTYPE_CRAFTED</v>
      </c>
      <c r="BG421" s="21" t="str">
        <f t="shared" si="44"/>
        <v>, dropMechanic={LIBSETS_DROP_MECHANIC_CRAFTED,LIBSETS_DROP_MECHANIC_CITY_CYRODIIL_BRUMA}, dropMechanicDropLocationNames={['en']={'','City Bruma (quartermaster)','','','','',},['de']={'','Stadt Bruma (Quartiermeister)','','','','',},}</v>
      </c>
      <c r="BH421" s="21" t="str">
        <f t="shared" si="45"/>
        <v>}, --Unchained Aggressor / Entfesselter Aggressor   [Cyrodiil, Cyrodiil]</v>
      </c>
    </row>
    <row r="422" spans="1:60" x14ac:dyDescent="0.25">
      <c r="A422" s="5">
        <v>482</v>
      </c>
      <c r="B422" t="s">
        <v>1669</v>
      </c>
      <c r="C422" t="s">
        <v>1653</v>
      </c>
      <c r="D422" s="3">
        <f t="shared" si="40"/>
        <v>482</v>
      </c>
      <c r="E422" s="40"/>
      <c r="G422" s="3" t="s">
        <v>1472</v>
      </c>
      <c r="I422" t="s">
        <v>91</v>
      </c>
      <c r="J422" t="s">
        <v>91</v>
      </c>
      <c r="K422">
        <v>-1</v>
      </c>
      <c r="L422">
        <v>-1</v>
      </c>
      <c r="M422">
        <v>-1</v>
      </c>
      <c r="N422">
        <v>3</v>
      </c>
      <c r="O422" s="62" t="s">
        <v>125</v>
      </c>
      <c r="Q422" s="3">
        <f>IF(AND(P422&lt;&gt;"",ISNUMBER(P422),NOT(ISNA(P422))),P422,IF(R422&lt;&gt;"",VLOOKUP(R422,'ESO zone constants'!$D$5:$H$10003,5,FALSE),""))</f>
        <v>181</v>
      </c>
      <c r="R422" t="str">
        <f>IF(AND(O422&lt;&gt;"",NOT(ISERROR(O422))),O422,
IF(AND(P422&lt;&gt;"",ISNUMBER(P422),P422&gt;0,NOT(ISNA(P422))),VLOOKUP(P422,'ESO zone constants'!$A$5:$D$10001,4,FALSE),
IF(AND(K422&lt;&gt;"",K422&gt;0,NOT(ISERROR(K422))),VLOOKUP(K422,'ESO dumped WayshrineInfo'!$K$3:$N$9996,4,FALSE),"")))</f>
        <v>Cyrodiil</v>
      </c>
      <c r="T422" s="19" t="str">
        <f>IF(AND(S422&lt;&gt;"",NOT(ISERROR(S422))),S422,IF(Q422&lt;&gt;"",IF(NOT(ISERROR(VLOOKUP(Q422,'ESO Dungeon constants'!$D$3:$H$9999,5,FALSE))),VLOOKUP(Q422,'ESO Dungeon constants'!$D$3:$I$9999,6,FALSE),VLOOKUP(Q422,'ESO zone constants'!$H$3:$K$9989,4,FALSE)),""))</f>
        <v>DLC_BASE_GAME</v>
      </c>
      <c r="U422" s="3" t="str">
        <f>IF(T422&lt;&gt;"",VLOOKUP(T422,'LibSets constants'!$B$4:$C$1012,2,FALSE),"")</f>
        <v>Included in base game</v>
      </c>
      <c r="V422" s="33" t="s">
        <v>3335</v>
      </c>
      <c r="Y422" s="62">
        <v>181</v>
      </c>
      <c r="Z422" s="3">
        <f>IF(AND(G422&lt;&gt;"LIBSETS_SETTYPE_BATTLEGROUND",G422&lt;&gt;"LIBSETS_SETTYPE_SPECIAL"),
IF(AND(Y422&lt;&gt;"",ISNUMBER(Y422),NOT(ISNA(Y422))),Y422,
   IF(AND(L422&lt;&gt;"",ISNUMBER(L422),L422&gt;0,NOT(ISNA(L422))),VLOOKUP(L422,'ESO dumped WayshrineInfo'!$K$3:$L$9996,2,FALSE),"")
),"")</f>
        <v>181</v>
      </c>
      <c r="AA422" t="str">
        <f>IF(AND(Z422&lt;&gt;"",ISNUMBER(Z422),NOT(ISNA(Z422))),VLOOKUP(Z422,'ESO zone constants'!$A$5:$D$10001,4,FALSE),"")</f>
        <v>Cyrodiil</v>
      </c>
      <c r="AB422" s="33" t="s">
        <v>2789</v>
      </c>
      <c r="AC422" s="39" t="str">
        <f>IF(AB422&lt;&gt;"",IF(AB422&lt;&gt;"LIBSETS_DROP_MECHANIC_MONSTER_NAME",VLOOKUP(AB422,'LibSets constants'!$I$4:$L$1012,3,FALSE),""),"")</f>
        <v>City Cropsford (quartermaster)</v>
      </c>
      <c r="AD422" s="39" t="str">
        <f>IF(AB422&lt;&gt;"",IF(AB422&lt;&gt;"LIBSETS_DROP_MECHANIC_MONSTER_NAME",VLOOKUP(AB422,'LibSets constants'!$I$4:$L$1012,4,FALSE),""),"")</f>
        <v>Stadt Erntefurt (Quartiermeister)</v>
      </c>
      <c r="AE422" s="40"/>
      <c r="AF422" s="3" t="str">
        <f>IF(AND(G422&lt;&gt;"LIBSETS_SETTYPE_BATTLEGROUND",G422&lt;&gt;"LIBSETS_SETTYPE_SPECIAL"),
IF(AND(AE422&lt;&gt;"",ISNUMBER(AE422),NOT(ISNA(AE422))),AE422,
   IF(AND(M422&lt;&gt;"",ISNUMBER(M422),M422&gt;0,NOT(ISNA(M422))),VLOOKUP(M422,'ESO dumped WayshrineInfo'!$K$3:$L$9996,2,FALSE),"")
),"")</f>
        <v/>
      </c>
      <c r="AG422" t="str">
        <f>IF(AND(AF422&lt;&gt;"",ISNUMBER(AF422),NOT(ISNA(AF422))),VLOOKUP(AF422,'ESO zone constants'!$A$5:$D$10001,4,FALSE),"")</f>
        <v/>
      </c>
      <c r="AH422" s="42"/>
      <c r="AI422" s="40"/>
      <c r="AJ422" s="40"/>
      <c r="AK422" s="3" t="str">
        <f>IF(AND(G422&lt;&gt;"LIBSETS_SETTYPE_BATTLEGROUND",G422&lt;&gt;"LIBSETS_SETTYPE_SPECIAL"),IF(AL422&lt;&gt;"",VLOOKUP(AL422,'ESO zone constants'!$D$5:$H$4955,5,FALSE),""),"")</f>
        <v/>
      </c>
      <c r="AN422" s="40"/>
      <c r="AO422" s="40"/>
      <c r="AP422" s="3" t="str">
        <f>IF(AND(G422&lt;&gt;"LIBSETS_SETTYPE_BATTLEGROUND",G422&lt;&gt;"LIBSETS_SETTYPE_SPECIAL"),IF(AQ422&lt;&gt;"",VLOOKUP(AQ422,'ESO zone constants'!$D$5:$H$4955,5,FALSE),""),"")</f>
        <v/>
      </c>
      <c r="AS422" s="40"/>
      <c r="AT422" s="40"/>
      <c r="AU422" s="3" t="str">
        <f>IF(AND(G422&lt;&gt;"LIBSETS_SETTYPE_BATTLEGROUND",G422&lt;&gt;"LIBSETS_SETTYPE_SPECIAL"),IF(AV422&lt;&gt;"",VLOOKUP(AV422,'ESO zone constants'!$D$5:$H$4955,5,FALSE),""),"")</f>
        <v/>
      </c>
      <c r="AX422" s="40"/>
      <c r="AY422" s="38"/>
      <c r="AZ422" s="79" t="s">
        <v>2658</v>
      </c>
      <c r="BA422" s="79"/>
      <c r="BB422" s="79"/>
      <c r="BC422" s="79"/>
      <c r="BD422" s="21" t="str">
        <f t="shared" si="42"/>
        <v>[482] = {wayshrines={-1,-1,-1,}, traitsNeeded=3, dlcId=DLC_BASE_GAME</v>
      </c>
      <c r="BE422" s="21" t="str">
        <f t="shared" si="43"/>
        <v>, zoneIds={181,181}, veteran=false</v>
      </c>
      <c r="BF422" s="21" t="str">
        <f t="shared" si="41"/>
        <v>, setType=LIBSETS_SETTYPE_CRAFTED</v>
      </c>
      <c r="BG422" s="21" t="str">
        <f t="shared" si="44"/>
        <v>, dropMechanic={LIBSETS_DROP_MECHANIC_CRAFTED,LIBSETS_DROP_MECHANIC_CITY_CYRODIIL_CROPSFORD}, dropMechanicDropLocationNames={['en']={'','City Cropsford (quartermaster)','','','','',},['de']={'','Stadt Erntefurt (Quartiermeister)','','','','',},}</v>
      </c>
      <c r="BH422" s="21" t="str">
        <f t="shared" si="45"/>
        <v>}, --Dauntless Combatant / Furchtloser Kombattant   [Cyrodiil, Cyrodiil]</v>
      </c>
    </row>
    <row r="423" spans="1:60" x14ac:dyDescent="0.25">
      <c r="A423" s="5">
        <v>483</v>
      </c>
      <c r="B423" t="s">
        <v>1725</v>
      </c>
      <c r="C423" t="s">
        <v>1725</v>
      </c>
      <c r="D423" s="3">
        <f t="shared" si="40"/>
        <v>483</v>
      </c>
      <c r="E423" s="56" t="s">
        <v>1788</v>
      </c>
      <c r="F423" s="30" t="s">
        <v>1462</v>
      </c>
      <c r="G423" s="8" t="s">
        <v>1480</v>
      </c>
      <c r="I423" t="s">
        <v>91</v>
      </c>
      <c r="J423" t="s">
        <v>91</v>
      </c>
      <c r="K423">
        <v>-1</v>
      </c>
      <c r="L423">
        <v>-1</v>
      </c>
      <c r="M423">
        <v>-1</v>
      </c>
      <c r="Q423" s="3" t="str">
        <f>IF(AND(P423&lt;&gt;"",ISNUMBER(P423),NOT(ISNA(P423))),P423,IF(R423&lt;&gt;"",VLOOKUP(R423,'ESO zone constants'!$D$5:$H$10003,5,FALSE),""))</f>
        <v/>
      </c>
      <c r="R423" t="str">
        <f>IF(AND(O423&lt;&gt;"",NOT(ISERROR(O423))),O423,
IF(AND(P423&lt;&gt;"",ISNUMBER(P423),P423&gt;0,NOT(ISNA(P423))),VLOOKUP(P423,'ESO zone constants'!$A$5:$D$10001,4,FALSE),
IF(AND(K423&lt;&gt;"",K423&gt;0,NOT(ISERROR(K423))),VLOOKUP(K423,'ESO dumped WayshrineInfo'!$K$3:$N$9996,4,FALSE),"")))</f>
        <v/>
      </c>
      <c r="T423" s="19" t="str">
        <f>IF(AND(S423&lt;&gt;"",NOT(ISERROR(S423))),S423,IF(Q423&lt;&gt;"",IF(NOT(ISERROR(VLOOKUP(Q423,'ESO Dungeon constants'!$D$3:$H$9999,5,FALSE))),VLOOKUP(Q423,'ESO Dungeon constants'!$D$3:$I$9999,6,FALSE),VLOOKUP(Q423,'ESO zone constants'!$H$3:$K$9989,4,FALSE)),""))</f>
        <v/>
      </c>
      <c r="U423" s="3" t="str">
        <f>IF(T423&lt;&gt;"",VLOOKUP(T423,'LibSets constants'!$B$4:$C$1012,2,FALSE),"")</f>
        <v/>
      </c>
      <c r="V423" s="33" t="s">
        <v>1797</v>
      </c>
      <c r="Y423" s="62"/>
      <c r="Z423" s="3" t="str">
        <f>IF(AND(G423&lt;&gt;"LIBSETS_SETTYPE_BATTLEGROUND",G423&lt;&gt;"LIBSETS_SETTYPE_SPECIAL"),
IF(AND(Y423&lt;&gt;"",ISNUMBER(Y423),NOT(ISNA(Y423))),Y423,
   IF(AND(L423&lt;&gt;"",ISNUMBER(L423),L423&gt;0,NOT(ISNA(L423))),VLOOKUP(L423,'ESO dumped WayshrineInfo'!$K$3:$L$9996,2,FALSE),"")
),"")</f>
        <v/>
      </c>
      <c r="AA423" t="str">
        <f>IF(AND(Z423&lt;&gt;"",ISNUMBER(Z423),NOT(ISNA(Z423))),VLOOKUP(Z423,'ESO zone constants'!$A$5:$D$10001,4,FALSE),"")</f>
        <v/>
      </c>
      <c r="AC423" s="39" t="str">
        <f>IF(AB423&lt;&gt;"",IF(AB423&lt;&gt;"LIBSETS_DROP_MECHANIC_MONSTER_NAME",VLOOKUP(AB423,'LibSets constants'!$I$4:$L$1012,3,FALSE),""),"")</f>
        <v/>
      </c>
      <c r="AD423" s="39" t="str">
        <f>IF(AB423&lt;&gt;"",IF(AB423&lt;&gt;"LIBSETS_DROP_MECHANIC_MONSTER_NAME",VLOOKUP(AB423,'LibSets constants'!$I$4:$L$1012,4,FALSE),""),"")</f>
        <v/>
      </c>
      <c r="AE423" s="39"/>
      <c r="AF423" s="3" t="str">
        <f>IF(AND(G423&lt;&gt;"LIBSETS_SETTYPE_BATTLEGROUND",G423&lt;&gt;"LIBSETS_SETTYPE_SPECIAL"),
IF(AND(AE423&lt;&gt;"",ISNUMBER(AE423),NOT(ISNA(AE423))),AE423,
   IF(AND(M423&lt;&gt;"",ISNUMBER(M423),M423&gt;0,NOT(ISNA(M423))),VLOOKUP(M423,'ESO dumped WayshrineInfo'!$K$3:$L$9996,2,FALSE),"")
),"")</f>
        <v/>
      </c>
      <c r="AG423" t="str">
        <f>IF(AND(AF423&lt;&gt;"",ISNUMBER(AF423),NOT(ISNA(AF423))),VLOOKUP(AF423,'ESO zone constants'!$A$5:$D$10001,4,FALSE),"")</f>
        <v/>
      </c>
      <c r="AH423" s="42"/>
      <c r="AI423" s="39"/>
      <c r="AJ423" s="39"/>
      <c r="AK423" s="3" t="str">
        <f>IF(AND(G423&lt;&gt;"LIBSETS_SETTYPE_BATTLEGROUND",G423&lt;&gt;"LIBSETS_SETTYPE_SPECIAL"),IF(AL423&lt;&gt;"",VLOOKUP(AL423,'ESO zone constants'!$D$5:$H$4955,5,FALSE),""),"")</f>
        <v/>
      </c>
      <c r="AN423" s="39"/>
      <c r="AO423" s="39"/>
      <c r="AP423" s="3" t="str">
        <f>IF(AND(G423&lt;&gt;"LIBSETS_SETTYPE_BATTLEGROUND",G423&lt;&gt;"LIBSETS_SETTYPE_SPECIAL"),IF(AQ423&lt;&gt;"",VLOOKUP(AQ423,'ESO zone constants'!$D$5:$H$4955,5,FALSE),""),"")</f>
        <v/>
      </c>
      <c r="AS423" s="39"/>
      <c r="AT423" s="39"/>
      <c r="AU423" s="3" t="str">
        <f>IF(AND(G423&lt;&gt;"LIBSETS_SETTYPE_BATTLEGROUND",G423&lt;&gt;"LIBSETS_SETTYPE_SPECIAL"),IF(AV423&lt;&gt;"",VLOOKUP(AV423,'ESO zone constants'!$D$5:$H$4955,5,FALSE),""),"")</f>
        <v/>
      </c>
      <c r="AX423" s="39"/>
      <c r="AY423" s="41"/>
      <c r="AZ423" s="79" t="s">
        <v>2658</v>
      </c>
      <c r="BA423" s="79"/>
      <c r="BB423" s="79"/>
      <c r="BC423" s="79"/>
      <c r="BD423" s="21" t="str">
        <f t="shared" si="42"/>
        <v/>
      </c>
      <c r="BE423" s="21" t="str">
        <f t="shared" si="43"/>
        <v/>
      </c>
      <c r="BF423" s="21" t="str">
        <f t="shared" si="41"/>
        <v/>
      </c>
      <c r="BG423" s="21" t="str">
        <f t="shared" si="44"/>
        <v/>
      </c>
      <c r="BH423" s="21" t="str">
        <f t="shared" si="45"/>
        <v/>
      </c>
    </row>
    <row r="424" spans="1:60" x14ac:dyDescent="0.25">
      <c r="A424" s="5">
        <v>484</v>
      </c>
      <c r="B424" t="s">
        <v>1726</v>
      </c>
      <c r="C424" t="s">
        <v>1726</v>
      </c>
      <c r="D424" s="3">
        <f t="shared" si="40"/>
        <v>484</v>
      </c>
      <c r="E424" s="56" t="s">
        <v>1788</v>
      </c>
      <c r="F424" s="30" t="s">
        <v>1462</v>
      </c>
      <c r="G424" s="8" t="s">
        <v>1480</v>
      </c>
      <c r="I424" t="s">
        <v>91</v>
      </c>
      <c r="J424" t="s">
        <v>91</v>
      </c>
      <c r="K424">
        <v>-1</v>
      </c>
      <c r="L424">
        <v>-1</v>
      </c>
      <c r="M424">
        <v>-1</v>
      </c>
      <c r="Q424" s="3" t="str">
        <f>IF(AND(P424&lt;&gt;"",ISNUMBER(P424),NOT(ISNA(P424))),P424,IF(R424&lt;&gt;"",VLOOKUP(R424,'ESO zone constants'!$D$5:$H$10003,5,FALSE),""))</f>
        <v/>
      </c>
      <c r="R424" t="str">
        <f>IF(AND(O424&lt;&gt;"",NOT(ISERROR(O424))),O424,
IF(AND(P424&lt;&gt;"",ISNUMBER(P424),P424&gt;0,NOT(ISNA(P424))),VLOOKUP(P424,'ESO zone constants'!$A$5:$D$10001,4,FALSE),
IF(AND(K424&lt;&gt;"",K424&gt;0,NOT(ISERROR(K424))),VLOOKUP(K424,'ESO dumped WayshrineInfo'!$K$3:$N$9996,4,FALSE),"")))</f>
        <v/>
      </c>
      <c r="T424" s="19" t="str">
        <f>IF(AND(S424&lt;&gt;"",NOT(ISERROR(S424))),S424,IF(Q424&lt;&gt;"",IF(NOT(ISERROR(VLOOKUP(Q424,'ESO Dungeon constants'!$D$3:$H$9999,5,FALSE))),VLOOKUP(Q424,'ESO Dungeon constants'!$D$3:$I$9999,6,FALSE),VLOOKUP(Q424,'ESO zone constants'!$H$3:$K$9989,4,FALSE)),""))</f>
        <v/>
      </c>
      <c r="U424" s="3" t="str">
        <f>IF(T424&lt;&gt;"",VLOOKUP(T424,'LibSets constants'!$B$4:$C$1012,2,FALSE),"")</f>
        <v/>
      </c>
      <c r="V424" s="33" t="s">
        <v>1797</v>
      </c>
      <c r="Y424" s="62"/>
      <c r="Z424" s="3" t="str">
        <f>IF(AND(G424&lt;&gt;"LIBSETS_SETTYPE_BATTLEGROUND",G424&lt;&gt;"LIBSETS_SETTYPE_SPECIAL"),
IF(AND(Y424&lt;&gt;"",ISNUMBER(Y424),NOT(ISNA(Y424))),Y424,
   IF(AND(L424&lt;&gt;"",ISNUMBER(L424),L424&gt;0,NOT(ISNA(L424))),VLOOKUP(L424,'ESO dumped WayshrineInfo'!$K$3:$L$9996,2,FALSE),"")
),"")</f>
        <v/>
      </c>
      <c r="AA424" t="str">
        <f>IF(AND(Z424&lt;&gt;"",ISNUMBER(Z424),NOT(ISNA(Z424))),VLOOKUP(Z424,'ESO zone constants'!$A$5:$D$10001,4,FALSE),"")</f>
        <v/>
      </c>
      <c r="AC424" s="41" t="str">
        <f>IF(AB424&lt;&gt;"",IF(AB424&lt;&gt;"LIBSETS_DROP_MECHANIC_MONSTER_NAME",VLOOKUP(AB424,'LibSets constants'!$I$4:$L$1012,3,FALSE),""),"")</f>
        <v/>
      </c>
      <c r="AD424" s="41" t="str">
        <f>IF(AB424&lt;&gt;"",IF(AB424&lt;&gt;"LIBSETS_DROP_MECHANIC_MONSTER_NAME",VLOOKUP(AB424,'LibSets constants'!$I$4:$L$1012,4,FALSE),""),"")</f>
        <v/>
      </c>
      <c r="AE424" s="41"/>
      <c r="AF424" s="3" t="str">
        <f>IF(AND(G424&lt;&gt;"LIBSETS_SETTYPE_BATTLEGROUND",G424&lt;&gt;"LIBSETS_SETTYPE_SPECIAL"),
IF(AND(AE424&lt;&gt;"",ISNUMBER(AE424),NOT(ISNA(AE424))),AE424,
   IF(AND(M424&lt;&gt;"",ISNUMBER(M424),M424&gt;0,NOT(ISNA(M424))),VLOOKUP(M424,'ESO dumped WayshrineInfo'!$K$3:$L$9996,2,FALSE),"")
),"")</f>
        <v/>
      </c>
      <c r="AG424" t="str">
        <f>IF(AND(AF424&lt;&gt;"",ISNUMBER(AF424),NOT(ISNA(AF424))),VLOOKUP(AF424,'ESO zone constants'!$A$5:$D$10001,4,FALSE),"")</f>
        <v/>
      </c>
      <c r="AH424" s="42"/>
      <c r="AI424" s="41"/>
      <c r="AJ424" s="41"/>
      <c r="AK424" s="3" t="str">
        <f>IF(AND(G424&lt;&gt;"LIBSETS_SETTYPE_BATTLEGROUND",G424&lt;&gt;"LIBSETS_SETTYPE_SPECIAL"),IF(AL424&lt;&gt;"",VLOOKUP(AL424,'ESO zone constants'!$D$5:$H$4955,5,FALSE),""),"")</f>
        <v/>
      </c>
      <c r="AN424" s="41"/>
      <c r="AO424" s="41"/>
      <c r="AP424" s="3" t="str">
        <f>IF(AND(G424&lt;&gt;"LIBSETS_SETTYPE_BATTLEGROUND",G424&lt;&gt;"LIBSETS_SETTYPE_SPECIAL"),IF(AQ424&lt;&gt;"",VLOOKUP(AQ424,'ESO zone constants'!$D$5:$H$4955,5,FALSE),""),"")</f>
        <v/>
      </c>
      <c r="AS424" s="41"/>
      <c r="AT424" s="41"/>
      <c r="AU424" s="3" t="str">
        <f>IF(AND(G424&lt;&gt;"LIBSETS_SETTYPE_BATTLEGROUND",G424&lt;&gt;"LIBSETS_SETTYPE_SPECIAL"),IF(AV424&lt;&gt;"",VLOOKUP(AV424,'ESO zone constants'!$D$5:$H$4955,5,FALSE),""),"")</f>
        <v/>
      </c>
      <c r="AX424" s="41"/>
      <c r="AY424" s="41"/>
      <c r="AZ424" s="79" t="s">
        <v>2658</v>
      </c>
      <c r="BA424" s="79"/>
      <c r="BB424" s="79"/>
      <c r="BC424" s="79"/>
      <c r="BD424" s="21" t="str">
        <f t="shared" si="42"/>
        <v/>
      </c>
      <c r="BE424" s="21" t="str">
        <f t="shared" si="43"/>
        <v/>
      </c>
      <c r="BF424" s="21" t="str">
        <f t="shared" si="41"/>
        <v/>
      </c>
      <c r="BG424" s="21" t="str">
        <f t="shared" si="44"/>
        <v/>
      </c>
      <c r="BH424" s="21" t="str">
        <f t="shared" si="45"/>
        <v/>
      </c>
    </row>
    <row r="425" spans="1:60" x14ac:dyDescent="0.25">
      <c r="A425" s="5">
        <v>485</v>
      </c>
      <c r="B425" t="s">
        <v>1727</v>
      </c>
      <c r="C425" t="s">
        <v>1727</v>
      </c>
      <c r="D425" s="3">
        <f t="shared" si="40"/>
        <v>485</v>
      </c>
      <c r="E425" s="56" t="s">
        <v>1788</v>
      </c>
      <c r="F425" s="30" t="s">
        <v>1462</v>
      </c>
      <c r="G425" s="8" t="s">
        <v>1480</v>
      </c>
      <c r="I425" t="s">
        <v>91</v>
      </c>
      <c r="J425" t="s">
        <v>91</v>
      </c>
      <c r="K425">
        <v>-1</v>
      </c>
      <c r="L425">
        <v>-1</v>
      </c>
      <c r="M425">
        <v>-1</v>
      </c>
      <c r="Q425" s="3" t="str">
        <f>IF(AND(P425&lt;&gt;"",ISNUMBER(P425),NOT(ISNA(P425))),P425,IF(R425&lt;&gt;"",VLOOKUP(R425,'ESO zone constants'!$D$5:$H$10003,5,FALSE),""))</f>
        <v/>
      </c>
      <c r="R425" t="str">
        <f>IF(AND(O425&lt;&gt;"",NOT(ISERROR(O425))),O425,
IF(AND(P425&lt;&gt;"",ISNUMBER(P425),P425&gt;0,NOT(ISNA(P425))),VLOOKUP(P425,'ESO zone constants'!$A$5:$D$10001,4,FALSE),
IF(AND(K425&lt;&gt;"",K425&gt;0,NOT(ISERROR(K425))),VLOOKUP(K425,'ESO dumped WayshrineInfo'!$K$3:$N$9996,4,FALSE),"")))</f>
        <v/>
      </c>
      <c r="T425" s="19" t="str">
        <f>IF(AND(S425&lt;&gt;"",NOT(ISERROR(S425))),S425,IF(Q425&lt;&gt;"",IF(NOT(ISERROR(VLOOKUP(Q425,'ESO Dungeon constants'!$D$3:$H$9999,5,FALSE))),VLOOKUP(Q425,'ESO Dungeon constants'!$D$3:$I$9999,6,FALSE),VLOOKUP(Q425,'ESO zone constants'!$H$3:$K$9989,4,FALSE)),""))</f>
        <v/>
      </c>
      <c r="U425" s="3" t="str">
        <f>IF(T425&lt;&gt;"",VLOOKUP(T425,'LibSets constants'!$B$4:$C$1012,2,FALSE),"")</f>
        <v/>
      </c>
      <c r="V425" s="33" t="s">
        <v>1797</v>
      </c>
      <c r="Y425" s="62"/>
      <c r="Z425" s="3" t="str">
        <f>IF(AND(G425&lt;&gt;"LIBSETS_SETTYPE_BATTLEGROUND",G425&lt;&gt;"LIBSETS_SETTYPE_SPECIAL"),
IF(AND(Y425&lt;&gt;"",ISNUMBER(Y425),NOT(ISNA(Y425))),Y425,
   IF(AND(L425&lt;&gt;"",ISNUMBER(L425),L425&gt;0,NOT(ISNA(L425))),VLOOKUP(L425,'ESO dumped WayshrineInfo'!$K$3:$L$9996,2,FALSE),"")
),"")</f>
        <v/>
      </c>
      <c r="AA425" t="str">
        <f>IF(AND(Z425&lt;&gt;"",ISNUMBER(Z425),NOT(ISNA(Z425))),VLOOKUP(Z425,'ESO zone constants'!$A$5:$D$10001,4,FALSE),"")</f>
        <v/>
      </c>
      <c r="AC425" s="41" t="str">
        <f>IF(AB425&lt;&gt;"",IF(AB425&lt;&gt;"LIBSETS_DROP_MECHANIC_MONSTER_NAME",VLOOKUP(AB425,'LibSets constants'!$I$4:$L$1012,3,FALSE),""),"")</f>
        <v/>
      </c>
      <c r="AD425" s="41" t="str">
        <f>IF(AB425&lt;&gt;"",IF(AB425&lt;&gt;"LIBSETS_DROP_MECHANIC_MONSTER_NAME",VLOOKUP(AB425,'LibSets constants'!$I$4:$L$1012,4,FALSE),""),"")</f>
        <v/>
      </c>
      <c r="AE425" s="41"/>
      <c r="AF425" s="3" t="str">
        <f>IF(AND(G425&lt;&gt;"LIBSETS_SETTYPE_BATTLEGROUND",G425&lt;&gt;"LIBSETS_SETTYPE_SPECIAL"),
IF(AND(AE425&lt;&gt;"",ISNUMBER(AE425),NOT(ISNA(AE425))),AE425,
   IF(AND(M425&lt;&gt;"",ISNUMBER(M425),M425&gt;0,NOT(ISNA(M425))),VLOOKUP(M425,'ESO dumped WayshrineInfo'!$K$3:$L$9996,2,FALSE),"")
),"")</f>
        <v/>
      </c>
      <c r="AG425" t="str">
        <f>IF(AND(AF425&lt;&gt;"",ISNUMBER(AF425),NOT(ISNA(AF425))),VLOOKUP(AF425,'ESO zone constants'!$A$5:$D$10001,4,FALSE),"")</f>
        <v/>
      </c>
      <c r="AH425" s="42"/>
      <c r="AI425" s="41"/>
      <c r="AJ425" s="41"/>
      <c r="AK425" s="3" t="str">
        <f>IF(AND(G425&lt;&gt;"LIBSETS_SETTYPE_BATTLEGROUND",G425&lt;&gt;"LIBSETS_SETTYPE_SPECIAL"),IF(AL425&lt;&gt;"",VLOOKUP(AL425,'ESO zone constants'!$D$5:$H$4955,5,FALSE),""),"")</f>
        <v/>
      </c>
      <c r="AN425" s="41"/>
      <c r="AO425" s="41"/>
      <c r="AP425" s="3" t="str">
        <f>IF(AND(G425&lt;&gt;"LIBSETS_SETTYPE_BATTLEGROUND",G425&lt;&gt;"LIBSETS_SETTYPE_SPECIAL"),IF(AQ425&lt;&gt;"",VLOOKUP(AQ425,'ESO zone constants'!$D$5:$H$4955,5,FALSE),""),"")</f>
        <v/>
      </c>
      <c r="AS425" s="41"/>
      <c r="AT425" s="41"/>
      <c r="AU425" s="3" t="str">
        <f>IF(AND(G425&lt;&gt;"LIBSETS_SETTYPE_BATTLEGROUND",G425&lt;&gt;"LIBSETS_SETTYPE_SPECIAL"),IF(AV425&lt;&gt;"",VLOOKUP(AV425,'ESO zone constants'!$D$5:$H$4955,5,FALSE),""),"")</f>
        <v/>
      </c>
      <c r="AX425" s="41"/>
      <c r="AY425" s="41"/>
      <c r="AZ425" s="79" t="s">
        <v>2658</v>
      </c>
      <c r="BA425" s="79"/>
      <c r="BB425" s="79"/>
      <c r="BC425" s="79"/>
      <c r="BD425" s="21" t="str">
        <f t="shared" si="42"/>
        <v/>
      </c>
      <c r="BE425" s="21" t="str">
        <f t="shared" si="43"/>
        <v/>
      </c>
      <c r="BF425" s="21" t="str">
        <f t="shared" si="41"/>
        <v/>
      </c>
      <c r="BG425" s="21" t="str">
        <f t="shared" si="44"/>
        <v/>
      </c>
      <c r="BH425" s="21" t="str">
        <f t="shared" si="45"/>
        <v/>
      </c>
    </row>
    <row r="426" spans="1:60" x14ac:dyDescent="0.25">
      <c r="A426" s="5">
        <v>486</v>
      </c>
      <c r="B426" t="s">
        <v>1728</v>
      </c>
      <c r="C426" t="s">
        <v>1728</v>
      </c>
      <c r="D426" s="3">
        <f t="shared" si="40"/>
        <v>486</v>
      </c>
      <c r="E426" s="56" t="s">
        <v>1788</v>
      </c>
      <c r="F426" s="30" t="s">
        <v>1462</v>
      </c>
      <c r="G426" s="8" t="s">
        <v>1480</v>
      </c>
      <c r="I426" t="s">
        <v>91</v>
      </c>
      <c r="J426" t="s">
        <v>91</v>
      </c>
      <c r="K426">
        <v>-1</v>
      </c>
      <c r="L426">
        <v>-1</v>
      </c>
      <c r="M426">
        <v>-1</v>
      </c>
      <c r="Q426" s="3" t="str">
        <f>IF(AND(P426&lt;&gt;"",ISNUMBER(P426),NOT(ISNA(P426))),P426,IF(R426&lt;&gt;"",VLOOKUP(R426,'ESO zone constants'!$D$5:$H$10003,5,FALSE),""))</f>
        <v/>
      </c>
      <c r="R426" t="str">
        <f>IF(AND(O426&lt;&gt;"",NOT(ISERROR(O426))),O426,
IF(AND(P426&lt;&gt;"",ISNUMBER(P426),P426&gt;0,NOT(ISNA(P426))),VLOOKUP(P426,'ESO zone constants'!$A$5:$D$10001,4,FALSE),
IF(AND(K426&lt;&gt;"",K426&gt;0,NOT(ISERROR(K426))),VLOOKUP(K426,'ESO dumped WayshrineInfo'!$K$3:$N$9996,4,FALSE),"")))</f>
        <v/>
      </c>
      <c r="T426" s="19" t="str">
        <f>IF(AND(S426&lt;&gt;"",NOT(ISERROR(S426))),S426,IF(Q426&lt;&gt;"",IF(NOT(ISERROR(VLOOKUP(Q426,'ESO Dungeon constants'!$D$3:$H$9999,5,FALSE))),VLOOKUP(Q426,'ESO Dungeon constants'!$D$3:$I$9999,6,FALSE),VLOOKUP(Q426,'ESO zone constants'!$H$3:$K$9989,4,FALSE)),""))</f>
        <v/>
      </c>
      <c r="U426" s="3" t="str">
        <f>IF(T426&lt;&gt;"",VLOOKUP(T426,'LibSets constants'!$B$4:$C$1012,2,FALSE),"")</f>
        <v/>
      </c>
      <c r="V426" s="33" t="s">
        <v>1797</v>
      </c>
      <c r="Y426" s="62"/>
      <c r="Z426" s="3" t="str">
        <f>IF(AND(G426&lt;&gt;"LIBSETS_SETTYPE_BATTLEGROUND",G426&lt;&gt;"LIBSETS_SETTYPE_SPECIAL"),
IF(AND(Y426&lt;&gt;"",ISNUMBER(Y426),NOT(ISNA(Y426))),Y426,
   IF(AND(L426&lt;&gt;"",ISNUMBER(L426),L426&gt;0,NOT(ISNA(L426))),VLOOKUP(L426,'ESO dumped WayshrineInfo'!$K$3:$L$9996,2,FALSE),"")
),"")</f>
        <v/>
      </c>
      <c r="AA426" t="str">
        <f>IF(AND(Z426&lt;&gt;"",ISNUMBER(Z426),NOT(ISNA(Z426))),VLOOKUP(Z426,'ESO zone constants'!$A$5:$D$10001,4,FALSE),"")</f>
        <v/>
      </c>
      <c r="AC426" s="41" t="str">
        <f>IF(AB426&lt;&gt;"",IF(AB426&lt;&gt;"LIBSETS_DROP_MECHANIC_MONSTER_NAME",VLOOKUP(AB426,'LibSets constants'!$I$4:$L$1012,3,FALSE),""),"")</f>
        <v/>
      </c>
      <c r="AD426" s="41" t="str">
        <f>IF(AB426&lt;&gt;"",IF(AB426&lt;&gt;"LIBSETS_DROP_MECHANIC_MONSTER_NAME",VLOOKUP(AB426,'LibSets constants'!$I$4:$L$1012,4,FALSE),""),"")</f>
        <v/>
      </c>
      <c r="AE426" s="41"/>
      <c r="AF426" s="3" t="str">
        <f>IF(AND(G426&lt;&gt;"LIBSETS_SETTYPE_BATTLEGROUND",G426&lt;&gt;"LIBSETS_SETTYPE_SPECIAL"),
IF(AND(AE426&lt;&gt;"",ISNUMBER(AE426),NOT(ISNA(AE426))),AE426,
   IF(AND(M426&lt;&gt;"",ISNUMBER(M426),M426&gt;0,NOT(ISNA(M426))),VLOOKUP(M426,'ESO dumped WayshrineInfo'!$K$3:$L$9996,2,FALSE),"")
),"")</f>
        <v/>
      </c>
      <c r="AG426" t="str">
        <f>IF(AND(AF426&lt;&gt;"",ISNUMBER(AF426),NOT(ISNA(AF426))),VLOOKUP(AF426,'ESO zone constants'!$A$5:$D$10001,4,FALSE),"")</f>
        <v/>
      </c>
      <c r="AH426" s="42"/>
      <c r="AI426" s="41"/>
      <c r="AJ426" s="41"/>
      <c r="AK426" s="3" t="str">
        <f>IF(AND(G426&lt;&gt;"LIBSETS_SETTYPE_BATTLEGROUND",G426&lt;&gt;"LIBSETS_SETTYPE_SPECIAL"),IF(AL426&lt;&gt;"",VLOOKUP(AL426,'ESO zone constants'!$D$5:$H$4955,5,FALSE),""),"")</f>
        <v/>
      </c>
      <c r="AN426" s="41"/>
      <c r="AO426" s="41"/>
      <c r="AP426" s="3" t="str">
        <f>IF(AND(G426&lt;&gt;"LIBSETS_SETTYPE_BATTLEGROUND",G426&lt;&gt;"LIBSETS_SETTYPE_SPECIAL"),IF(AQ426&lt;&gt;"",VLOOKUP(AQ426,'ESO zone constants'!$D$5:$H$4955,5,FALSE),""),"")</f>
        <v/>
      </c>
      <c r="AS426" s="41"/>
      <c r="AT426" s="41"/>
      <c r="AU426" s="3" t="str">
        <f>IF(AND(G426&lt;&gt;"LIBSETS_SETTYPE_BATTLEGROUND",G426&lt;&gt;"LIBSETS_SETTYPE_SPECIAL"),IF(AV426&lt;&gt;"",VLOOKUP(AV426,'ESO zone constants'!$D$5:$H$4955,5,FALSE),""),"")</f>
        <v/>
      </c>
      <c r="AX426" s="41"/>
      <c r="AY426" s="41"/>
      <c r="AZ426" s="79" t="s">
        <v>2658</v>
      </c>
      <c r="BA426" s="79"/>
      <c r="BB426" s="79"/>
      <c r="BC426" s="79"/>
      <c r="BD426" s="21" t="str">
        <f t="shared" si="42"/>
        <v/>
      </c>
      <c r="BE426" s="21" t="str">
        <f t="shared" si="43"/>
        <v/>
      </c>
      <c r="BF426" s="21" t="str">
        <f t="shared" si="41"/>
        <v/>
      </c>
      <c r="BG426" s="21" t="str">
        <f t="shared" si="44"/>
        <v/>
      </c>
      <c r="BH426" s="21" t="str">
        <f t="shared" si="45"/>
        <v/>
      </c>
    </row>
    <row r="427" spans="1:60" x14ac:dyDescent="0.25">
      <c r="A427" s="5">
        <v>487</v>
      </c>
      <c r="B427" t="s">
        <v>1729</v>
      </c>
      <c r="C427" t="s">
        <v>2640</v>
      </c>
      <c r="D427" s="3">
        <f t="shared" si="40"/>
        <v>487</v>
      </c>
      <c r="G427" s="8" t="s">
        <v>1478</v>
      </c>
      <c r="I427" t="s">
        <v>91</v>
      </c>
      <c r="J427" t="s">
        <v>91</v>
      </c>
      <c r="K427">
        <v>418</v>
      </c>
      <c r="L427">
        <v>419</v>
      </c>
      <c r="M427">
        <v>421</v>
      </c>
      <c r="O427" s="62" t="s">
        <v>1686</v>
      </c>
      <c r="Q427" s="3">
        <f>IF(AND(P427&lt;&gt;"",ISNUMBER(P427),NOT(ISNA(P427))),P427,IF(R427&lt;&gt;"",VLOOKUP(R427,'ESO zone constants'!$D$5:$H$10003,5,FALSE),""))</f>
        <v>1160</v>
      </c>
      <c r="R427" t="str">
        <f>IF(AND(O427&lt;&gt;"",NOT(ISERROR(O427))),O427,
IF(AND(P427&lt;&gt;"",ISNUMBER(P427),P427&gt;0,NOT(ISNA(P427))),VLOOKUP(P427,'ESO zone constants'!$A$5:$D$10001,4,FALSE),
IF(AND(K427&lt;&gt;"",K427&gt;0,NOT(ISERROR(K427))),VLOOKUP(K427,'ESO dumped WayshrineInfo'!$K$3:$N$9996,4,FALSE),"")))</f>
        <v>Western Skyrim</v>
      </c>
      <c r="T427" s="19" t="str">
        <f>IF(AND(S427&lt;&gt;"",NOT(ISERROR(S427))),S427,IF(Q427&lt;&gt;"",IF(NOT(ISERROR(VLOOKUP(Q427,'ESO Dungeon constants'!$D$3:$H$9999,5,FALSE))),VLOOKUP(Q427,'ESO Dungeon constants'!$D$3:$I$9999,6,FALSE),VLOOKUP(Q427,'ESO zone constants'!$H$3:$K$9989,4,FALSE)),""))</f>
        <v>DLC_GREYMOOR</v>
      </c>
      <c r="U427" s="3" t="str">
        <f>IF(T427&lt;&gt;"",VLOOKUP(T427,'LibSets constants'!$B$4:$C$1012,2,FALSE),"")</f>
        <v>Greymoor</v>
      </c>
      <c r="V427" s="33" t="s">
        <v>1556</v>
      </c>
      <c r="Y427" s="62"/>
      <c r="Z427" s="3">
        <f>IF(AND(G427&lt;&gt;"LIBSETS_SETTYPE_BATTLEGROUND",G427&lt;&gt;"LIBSETS_SETTYPE_SPECIAL"),
IF(AND(Y427&lt;&gt;"",ISNUMBER(Y427),NOT(ISNA(Y427))),Y427,
   IF(AND(L427&lt;&gt;"",ISNUMBER(L427),L427&gt;0,NOT(ISNA(L427))),VLOOKUP(L427,'ESO dumped WayshrineInfo'!$K$3:$L$9996,2,FALSE),"")
),"")</f>
        <v>1160</v>
      </c>
      <c r="AA427" t="str">
        <f>IF(AND(Z427&lt;&gt;"",ISNUMBER(Z427),NOT(ISNA(Z427))),VLOOKUP(Z427,'ESO zone constants'!$A$5:$D$10001,4,FALSE),"")</f>
        <v>Western Skyrim</v>
      </c>
      <c r="AB427" s="33" t="s">
        <v>1556</v>
      </c>
      <c r="AC427" s="41"/>
      <c r="AD427" s="41"/>
      <c r="AE427" s="41"/>
      <c r="AF427" s="3">
        <f>IF(AND(G427&lt;&gt;"LIBSETS_SETTYPE_BATTLEGROUND",G427&lt;&gt;"LIBSETS_SETTYPE_SPECIAL"),
IF(AND(AE427&lt;&gt;"",ISNUMBER(AE427),NOT(ISNA(AE427))),AE427,
   IF(AND(M427&lt;&gt;"",ISNUMBER(M427),M427&gt;0,NOT(ISNA(M427))),VLOOKUP(M427,'ESO dumped WayshrineInfo'!$K$3:$L$9996,2,FALSE),"")
),"")</f>
        <v>1160</v>
      </c>
      <c r="AG427" t="str">
        <f>IF(AND(AF427&lt;&gt;"",ISNUMBER(AF427),NOT(ISNA(AF427))),VLOOKUP(AF427,'ESO zone constants'!$A$5:$D$10001,4,FALSE),"")</f>
        <v>Western Skyrim</v>
      </c>
      <c r="AH427" s="42" t="s">
        <v>1558</v>
      </c>
      <c r="AI427" s="41"/>
      <c r="AJ427" s="41"/>
      <c r="AK427" s="3">
        <f>IF(AND(G427&lt;&gt;"LIBSETS_SETTYPE_BATTLEGROUND",G427&lt;&gt;"LIBSETS_SETTYPE_SPECIAL"),IF(AL427&lt;&gt;"",VLOOKUP(AL427,'ESO zone constants'!$D$5:$H$4955,5,FALSE),""),"")</f>
        <v>1160</v>
      </c>
      <c r="AL427" t="s">
        <v>1686</v>
      </c>
      <c r="AM427" s="33" t="s">
        <v>1559</v>
      </c>
      <c r="AN427" s="41"/>
      <c r="AO427" s="41"/>
      <c r="AP427" s="3" t="str">
        <f>IF(AND(G427&lt;&gt;"LIBSETS_SETTYPE_BATTLEGROUND",G427&lt;&gt;"LIBSETS_SETTYPE_SPECIAL"),IF(AQ427&lt;&gt;"",VLOOKUP(AQ427,'ESO zone constants'!$D$5:$H$4955,5,FALSE),""),"")</f>
        <v/>
      </c>
      <c r="AS427" s="41"/>
      <c r="AT427" s="41"/>
      <c r="AU427" s="3" t="str">
        <f>IF(AND(G427&lt;&gt;"LIBSETS_SETTYPE_BATTLEGROUND",G427&lt;&gt;"LIBSETS_SETTYPE_SPECIAL"),IF(AV427&lt;&gt;"",VLOOKUP(AV427,'ESO zone constants'!$D$5:$H$4955,5,FALSE),""),"")</f>
        <v/>
      </c>
      <c r="AX427" s="41"/>
      <c r="AY427" s="41"/>
      <c r="AZ427" s="79" t="s">
        <v>2658</v>
      </c>
      <c r="BA427" s="79"/>
      <c r="BB427" s="79"/>
      <c r="BC427" s="79"/>
      <c r="BD427" s="21" t="str">
        <f t="shared" si="42"/>
        <v>[487] = {wayshrines={418,419,421,}, dlcId=DLC_GREYMOOR</v>
      </c>
      <c r="BE427" s="21" t="str">
        <f t="shared" si="43"/>
        <v>, zoneIds={1160,1160,1160,1160}, veteran=false</v>
      </c>
      <c r="BF427" s="21" t="str">
        <f t="shared" si="41"/>
        <v>, setType=LIBSETS_SETTYPE_OVERLAND</v>
      </c>
      <c r="BG427" s="21" t="str">
        <f t="shared" si="44"/>
        <v>, dropMechanic={LIBSETS_DROP_MECHANIC_OVERLAND_BOSS_DELVE,LIBSETS_DROP_MECHANIC_OVERLAND_BOSS_DELVE,LIBSETS_DROP_MECHANIC_OVERLAND_BOSS_PUBLIC_DUNGEON,LIBSETS_DROP_MECHANIC_OVERLAND_CHEST}</v>
      </c>
      <c r="BH427" s="21" t="str">
        <f t="shared" si="45"/>
        <v>}, --Winter\'s Respite / Winterruhe   [Western Skyrim, Western Skyrim, Western Skyrim, Western Skyrim]</v>
      </c>
    </row>
    <row r="428" spans="1:60" x14ac:dyDescent="0.25">
      <c r="A428" s="5">
        <v>488</v>
      </c>
      <c r="B428" t="s">
        <v>1730</v>
      </c>
      <c r="C428" t="s">
        <v>1731</v>
      </c>
      <c r="D428" s="3">
        <f t="shared" si="40"/>
        <v>488</v>
      </c>
      <c r="G428" s="8" t="s">
        <v>1478</v>
      </c>
      <c r="I428" t="s">
        <v>91</v>
      </c>
      <c r="J428" t="s">
        <v>91</v>
      </c>
      <c r="K428">
        <v>418</v>
      </c>
      <c r="L428">
        <v>419</v>
      </c>
      <c r="M428">
        <v>421</v>
      </c>
      <c r="O428" s="62" t="s">
        <v>1686</v>
      </c>
      <c r="Q428" s="3">
        <f>IF(AND(P428&lt;&gt;"",ISNUMBER(P428),NOT(ISNA(P428))),P428,IF(R428&lt;&gt;"",VLOOKUP(R428,'ESO zone constants'!$D$5:$H$10003,5,FALSE),""))</f>
        <v>1160</v>
      </c>
      <c r="R428" t="str">
        <f>IF(AND(O428&lt;&gt;"",NOT(ISERROR(O428))),O428,
IF(AND(P428&lt;&gt;"",ISNUMBER(P428),P428&gt;0,NOT(ISNA(P428))),VLOOKUP(P428,'ESO zone constants'!$A$5:$D$10001,4,FALSE),
IF(AND(K428&lt;&gt;"",K428&gt;0,NOT(ISERROR(K428))),VLOOKUP(K428,'ESO dumped WayshrineInfo'!$K$3:$N$9996,4,FALSE),"")))</f>
        <v>Western Skyrim</v>
      </c>
      <c r="T428" s="19" t="str">
        <f>IF(AND(S428&lt;&gt;"",NOT(ISERROR(S428))),S428,IF(Q428&lt;&gt;"",IF(NOT(ISERROR(VLOOKUP(Q428,'ESO Dungeon constants'!$D$3:$H$9999,5,FALSE))),VLOOKUP(Q428,'ESO Dungeon constants'!$D$3:$I$9999,6,FALSE),VLOOKUP(Q428,'ESO zone constants'!$H$3:$K$9989,4,FALSE)),""))</f>
        <v>DLC_GREYMOOR</v>
      </c>
      <c r="U428" s="3" t="str">
        <f>IF(T428&lt;&gt;"",VLOOKUP(T428,'LibSets constants'!$B$4:$C$1012,2,FALSE),"")</f>
        <v>Greymoor</v>
      </c>
      <c r="V428" s="33" t="s">
        <v>1556</v>
      </c>
      <c r="Y428" s="62"/>
      <c r="Z428" s="3">
        <f>IF(AND(G428&lt;&gt;"LIBSETS_SETTYPE_BATTLEGROUND",G428&lt;&gt;"LIBSETS_SETTYPE_SPECIAL"),
IF(AND(Y428&lt;&gt;"",ISNUMBER(Y428),NOT(ISNA(Y428))),Y428,
   IF(AND(L428&lt;&gt;"",ISNUMBER(L428),L428&gt;0,NOT(ISNA(L428))),VLOOKUP(L428,'ESO dumped WayshrineInfo'!$K$3:$L$9996,2,FALSE),"")
),"")</f>
        <v>1160</v>
      </c>
      <c r="AA428" t="str">
        <f>IF(AND(Z428&lt;&gt;"",ISNUMBER(Z428),NOT(ISNA(Z428))),VLOOKUP(Z428,'ESO zone constants'!$A$5:$D$10001,4,FALSE),"")</f>
        <v>Western Skyrim</v>
      </c>
      <c r="AB428" s="33" t="s">
        <v>1556</v>
      </c>
      <c r="AC428" s="41"/>
      <c r="AD428" s="41"/>
      <c r="AE428" s="41"/>
      <c r="AF428" s="3">
        <f>IF(AND(G428&lt;&gt;"LIBSETS_SETTYPE_BATTLEGROUND",G428&lt;&gt;"LIBSETS_SETTYPE_SPECIAL"),
IF(AND(AE428&lt;&gt;"",ISNUMBER(AE428),NOT(ISNA(AE428))),AE428,
   IF(AND(M428&lt;&gt;"",ISNUMBER(M428),M428&gt;0,NOT(ISNA(M428))),VLOOKUP(M428,'ESO dumped WayshrineInfo'!$K$3:$L$9996,2,FALSE),"")
),"")</f>
        <v>1160</v>
      </c>
      <c r="AG428" t="str">
        <f>IF(AND(AF428&lt;&gt;"",ISNUMBER(AF428),NOT(ISNA(AF428))),VLOOKUP(AF428,'ESO zone constants'!$A$5:$D$10001,4,FALSE),"")</f>
        <v>Western Skyrim</v>
      </c>
      <c r="AH428" s="42" t="s">
        <v>1558</v>
      </c>
      <c r="AI428" s="41"/>
      <c r="AJ428" s="41"/>
      <c r="AK428" s="3">
        <f>IF(AND(G428&lt;&gt;"LIBSETS_SETTYPE_BATTLEGROUND",G428&lt;&gt;"LIBSETS_SETTYPE_SPECIAL"),IF(AL428&lt;&gt;"",VLOOKUP(AL428,'ESO zone constants'!$D$5:$H$4955,5,FALSE),""),"")</f>
        <v>1160</v>
      </c>
      <c r="AL428" t="s">
        <v>1686</v>
      </c>
      <c r="AM428" s="33" t="s">
        <v>1559</v>
      </c>
      <c r="AN428" s="41"/>
      <c r="AO428" s="41"/>
      <c r="AP428" s="3" t="str">
        <f>IF(AND(G428&lt;&gt;"LIBSETS_SETTYPE_BATTLEGROUND",G428&lt;&gt;"LIBSETS_SETTYPE_SPECIAL"),IF(AQ428&lt;&gt;"",VLOOKUP(AQ428,'ESO zone constants'!$D$5:$H$4955,5,FALSE),""),"")</f>
        <v/>
      </c>
      <c r="AS428" s="41"/>
      <c r="AT428" s="41"/>
      <c r="AU428" s="3" t="str">
        <f>IF(AND(G428&lt;&gt;"LIBSETS_SETTYPE_BATTLEGROUND",G428&lt;&gt;"LIBSETS_SETTYPE_SPECIAL"),IF(AV428&lt;&gt;"",VLOOKUP(AV428,'ESO zone constants'!$D$5:$H$4955,5,FALSE),""),"")</f>
        <v/>
      </c>
      <c r="AX428" s="41"/>
      <c r="AY428" s="41"/>
      <c r="AZ428" s="79" t="s">
        <v>2658</v>
      </c>
      <c r="BA428" s="79"/>
      <c r="BB428" s="79"/>
      <c r="BC428" s="79"/>
      <c r="BD428" s="21" t="str">
        <f t="shared" si="42"/>
        <v>[488] = {wayshrines={418,419,421,}, dlcId=DLC_GREYMOOR</v>
      </c>
      <c r="BE428" s="21" t="str">
        <f t="shared" si="43"/>
        <v>, zoneIds={1160,1160,1160,1160}, veteran=false</v>
      </c>
      <c r="BF428" s="21" t="str">
        <f t="shared" si="41"/>
        <v>, setType=LIBSETS_SETTYPE_OVERLAND</v>
      </c>
      <c r="BG428" s="21" t="str">
        <f t="shared" si="44"/>
        <v>, dropMechanic={LIBSETS_DROP_MECHANIC_OVERLAND_BOSS_DELVE,LIBSETS_DROP_MECHANIC_OVERLAND_BOSS_DELVE,LIBSETS_DROP_MECHANIC_OVERLAND_BOSS_PUBLIC_DUNGEON,LIBSETS_DROP_MECHANIC_OVERLAND_CHEST}</v>
      </c>
      <c r="BH428" s="21" t="str">
        <f t="shared" si="45"/>
        <v>}, --Venomous Smite / Giftschlag   [Western Skyrim, Western Skyrim, Western Skyrim, Western Skyrim]</v>
      </c>
    </row>
    <row r="429" spans="1:60" x14ac:dyDescent="0.25">
      <c r="A429" s="5">
        <v>489</v>
      </c>
      <c r="B429" t="s">
        <v>1732</v>
      </c>
      <c r="C429" t="s">
        <v>1733</v>
      </c>
      <c r="D429" s="3">
        <f t="shared" si="40"/>
        <v>489</v>
      </c>
      <c r="G429" s="8" t="s">
        <v>1478</v>
      </c>
      <c r="I429" t="s">
        <v>91</v>
      </c>
      <c r="J429" t="s">
        <v>91</v>
      </c>
      <c r="K429">
        <v>418</v>
      </c>
      <c r="L429">
        <v>419</v>
      </c>
      <c r="M429">
        <v>421</v>
      </c>
      <c r="O429" s="62" t="s">
        <v>1686</v>
      </c>
      <c r="Q429" s="3">
        <f>IF(AND(P429&lt;&gt;"",ISNUMBER(P429),NOT(ISNA(P429))),P429,IF(R429&lt;&gt;"",VLOOKUP(R429,'ESO zone constants'!$D$5:$H$10003,5,FALSE),""))</f>
        <v>1160</v>
      </c>
      <c r="R429" t="str">
        <f>IF(AND(O429&lt;&gt;"",NOT(ISERROR(O429))),O429,
IF(AND(P429&lt;&gt;"",ISNUMBER(P429),P429&gt;0,NOT(ISNA(P429))),VLOOKUP(P429,'ESO zone constants'!$A$5:$D$10001,4,FALSE),
IF(AND(K429&lt;&gt;"",K429&gt;0,NOT(ISERROR(K429))),VLOOKUP(K429,'ESO dumped WayshrineInfo'!$K$3:$N$9996,4,FALSE),"")))</f>
        <v>Western Skyrim</v>
      </c>
      <c r="T429" s="19" t="str">
        <f>IF(AND(S429&lt;&gt;"",NOT(ISERROR(S429))),S429,IF(Q429&lt;&gt;"",IF(NOT(ISERROR(VLOOKUP(Q429,'ESO Dungeon constants'!$D$3:$H$9999,5,FALSE))),VLOOKUP(Q429,'ESO Dungeon constants'!$D$3:$I$9999,6,FALSE),VLOOKUP(Q429,'ESO zone constants'!$H$3:$K$9989,4,FALSE)),""))</f>
        <v>DLC_GREYMOOR</v>
      </c>
      <c r="U429" s="3" t="str">
        <f>IF(T429&lt;&gt;"",VLOOKUP(T429,'LibSets constants'!$B$4:$C$1012,2,FALSE),"")</f>
        <v>Greymoor</v>
      </c>
      <c r="V429" s="33" t="s">
        <v>1556</v>
      </c>
      <c r="Y429" s="62"/>
      <c r="Z429" s="3">
        <f>IF(AND(G429&lt;&gt;"LIBSETS_SETTYPE_BATTLEGROUND",G429&lt;&gt;"LIBSETS_SETTYPE_SPECIAL"),
IF(AND(Y429&lt;&gt;"",ISNUMBER(Y429),NOT(ISNA(Y429))),Y429,
   IF(AND(L429&lt;&gt;"",ISNUMBER(L429),L429&gt;0,NOT(ISNA(L429))),VLOOKUP(L429,'ESO dumped WayshrineInfo'!$K$3:$L$9996,2,FALSE),"")
),"")</f>
        <v>1160</v>
      </c>
      <c r="AA429" t="str">
        <f>IF(AND(Z429&lt;&gt;"",ISNUMBER(Z429),NOT(ISNA(Z429))),VLOOKUP(Z429,'ESO zone constants'!$A$5:$D$10001,4,FALSE),"")</f>
        <v>Western Skyrim</v>
      </c>
      <c r="AB429" s="33" t="s">
        <v>1556</v>
      </c>
      <c r="AC429" s="41"/>
      <c r="AD429" s="41"/>
      <c r="AE429" s="41"/>
      <c r="AF429" s="3">
        <f>IF(AND(G429&lt;&gt;"LIBSETS_SETTYPE_BATTLEGROUND",G429&lt;&gt;"LIBSETS_SETTYPE_SPECIAL"),
IF(AND(AE429&lt;&gt;"",ISNUMBER(AE429),NOT(ISNA(AE429))),AE429,
   IF(AND(M429&lt;&gt;"",ISNUMBER(M429),M429&gt;0,NOT(ISNA(M429))),VLOOKUP(M429,'ESO dumped WayshrineInfo'!$K$3:$L$9996,2,FALSE),"")
),"")</f>
        <v>1160</v>
      </c>
      <c r="AG429" t="str">
        <f>IF(AND(AF429&lt;&gt;"",ISNUMBER(AF429),NOT(ISNA(AF429))),VLOOKUP(AF429,'ESO zone constants'!$A$5:$D$10001,4,FALSE),"")</f>
        <v>Western Skyrim</v>
      </c>
      <c r="AH429" s="42" t="s">
        <v>1558</v>
      </c>
      <c r="AI429" s="41"/>
      <c r="AJ429" s="41"/>
      <c r="AK429" s="3">
        <f>IF(AND(G429&lt;&gt;"LIBSETS_SETTYPE_BATTLEGROUND",G429&lt;&gt;"LIBSETS_SETTYPE_SPECIAL"),IF(AL429&lt;&gt;"",VLOOKUP(AL429,'ESO zone constants'!$D$5:$H$4955,5,FALSE),""),"")</f>
        <v>1160</v>
      </c>
      <c r="AL429" t="s">
        <v>1686</v>
      </c>
      <c r="AM429" s="33" t="s">
        <v>1559</v>
      </c>
      <c r="AN429" s="41"/>
      <c r="AO429" s="41"/>
      <c r="AP429" s="3" t="str">
        <f>IF(AND(G429&lt;&gt;"LIBSETS_SETTYPE_BATTLEGROUND",G429&lt;&gt;"LIBSETS_SETTYPE_SPECIAL"),IF(AQ429&lt;&gt;"",VLOOKUP(AQ429,'ESO zone constants'!$D$5:$H$4955,5,FALSE),""),"")</f>
        <v/>
      </c>
      <c r="AS429" s="41"/>
      <c r="AT429" s="41"/>
      <c r="AU429" s="3" t="str">
        <f>IF(AND(G429&lt;&gt;"LIBSETS_SETTYPE_BATTLEGROUND",G429&lt;&gt;"LIBSETS_SETTYPE_SPECIAL"),IF(AV429&lt;&gt;"",VLOOKUP(AV429,'ESO zone constants'!$D$5:$H$4955,5,FALSE),""),"")</f>
        <v/>
      </c>
      <c r="AX429" s="41"/>
      <c r="AY429" s="41"/>
      <c r="AZ429" s="79" t="s">
        <v>2658</v>
      </c>
      <c r="BA429" s="79"/>
      <c r="BB429" s="79"/>
      <c r="BC429" s="79"/>
      <c r="BD429" s="21" t="str">
        <f t="shared" si="42"/>
        <v>[489] = {wayshrines={418,419,421,}, dlcId=DLC_GREYMOOR</v>
      </c>
      <c r="BE429" s="21" t="str">
        <f t="shared" si="43"/>
        <v>, zoneIds={1160,1160,1160,1160}, veteran=false</v>
      </c>
      <c r="BF429" s="21" t="str">
        <f t="shared" si="41"/>
        <v>, setType=LIBSETS_SETTYPE_OVERLAND</v>
      </c>
      <c r="BG429" s="21" t="str">
        <f t="shared" si="44"/>
        <v>, dropMechanic={LIBSETS_DROP_MECHANIC_OVERLAND_BOSS_DELVE,LIBSETS_DROP_MECHANIC_OVERLAND_BOSS_DELVE,LIBSETS_DROP_MECHANIC_OVERLAND_BOSS_PUBLIC_DUNGEON,LIBSETS_DROP_MECHANIC_OVERLAND_CHEST}</v>
      </c>
      <c r="BH429" s="21" t="str">
        <f t="shared" si="45"/>
        <v>}, --Eternal Vigor / Ewiger Elan   [Western Skyrim, Western Skyrim, Western Skyrim, Western Skyrim]</v>
      </c>
    </row>
    <row r="430" spans="1:60" x14ac:dyDescent="0.25">
      <c r="A430" s="5">
        <v>490</v>
      </c>
      <c r="B430" t="s">
        <v>1734</v>
      </c>
      <c r="C430" t="s">
        <v>2641</v>
      </c>
      <c r="D430" s="3">
        <f t="shared" si="40"/>
        <v>490</v>
      </c>
      <c r="G430" s="8" t="s">
        <v>1472</v>
      </c>
      <c r="I430" t="s">
        <v>91</v>
      </c>
      <c r="J430" t="s">
        <v>91</v>
      </c>
      <c r="K430">
        <v>418</v>
      </c>
      <c r="L430">
        <v>418</v>
      </c>
      <c r="M430">
        <v>418</v>
      </c>
      <c r="N430">
        <v>5</v>
      </c>
      <c r="Q430" s="3">
        <f>IF(AND(P430&lt;&gt;"",ISNUMBER(P430),NOT(ISNA(P430))),P430,IF(R430&lt;&gt;"",VLOOKUP(R430,'ESO zone constants'!$D$5:$H$10003,5,FALSE),""))</f>
        <v>1160</v>
      </c>
      <c r="R430" t="str">
        <f>IF(AND(O430&lt;&gt;"",NOT(ISERROR(O430))),O430,
IF(AND(P430&lt;&gt;"",ISNUMBER(P430),P430&gt;0,NOT(ISNA(P430))),VLOOKUP(P430,'ESO zone constants'!$A$5:$D$10001,4,FALSE),
IF(AND(K430&lt;&gt;"",K430&gt;0,NOT(ISERROR(K430))),VLOOKUP(K430,'ESO dumped WayshrineInfo'!$K$3:$N$9996,4,FALSE),"")))</f>
        <v>Western Skyrim</v>
      </c>
      <c r="T430" s="19" t="str">
        <f>IF(AND(S430&lt;&gt;"",NOT(ISERROR(S430))),S430,IF(Q430&lt;&gt;"",IF(NOT(ISERROR(VLOOKUP(Q430,'ESO Dungeon constants'!$D$3:$H$9999,5,FALSE))),VLOOKUP(Q430,'ESO Dungeon constants'!$D$3:$I$9999,6,FALSE),VLOOKUP(Q430,'ESO zone constants'!$H$3:$K$9989,4,FALSE)),""))</f>
        <v>DLC_GREYMOOR</v>
      </c>
      <c r="U430" s="3" t="str">
        <f>IF(T430&lt;&gt;"",VLOOKUP(T430,'LibSets constants'!$B$4:$C$1012,2,FALSE),"")</f>
        <v>Greymoor</v>
      </c>
      <c r="V430" s="33" t="s">
        <v>3335</v>
      </c>
      <c r="W430" s="41"/>
      <c r="X430" s="41"/>
      <c r="Y430" s="62"/>
      <c r="Z430" s="3">
        <f>IF(AND(G430&lt;&gt;"LIBSETS_SETTYPE_BATTLEGROUND",G430&lt;&gt;"LIBSETS_SETTYPE_SPECIAL"),
IF(AND(Y430&lt;&gt;"",ISNUMBER(Y430),NOT(ISNA(Y430))),Y430,
   IF(AND(L430&lt;&gt;"",ISNUMBER(L430),L430&gt;0,NOT(ISNA(L430))),VLOOKUP(L430,'ESO dumped WayshrineInfo'!$K$3:$L$9996,2,FALSE),"")
),"")</f>
        <v>1160</v>
      </c>
      <c r="AA430" t="str">
        <f>IF(AND(Z430&lt;&gt;"",ISNUMBER(Z430),NOT(ISNA(Z430))),VLOOKUP(Z430,'ESO zone constants'!$A$5:$D$10001,4,FALSE),"")</f>
        <v>Western Skyrim</v>
      </c>
      <c r="AB430" s="33" t="s">
        <v>3335</v>
      </c>
      <c r="AC430" s="39"/>
      <c r="AD430" s="39"/>
      <c r="AE430" s="39"/>
      <c r="AF430" s="3">
        <f>IF(AND(G430&lt;&gt;"LIBSETS_SETTYPE_BATTLEGROUND",G430&lt;&gt;"LIBSETS_SETTYPE_SPECIAL"),
IF(AND(AE430&lt;&gt;"",ISNUMBER(AE430),NOT(ISNA(AE430))),AE430,
   IF(AND(M430&lt;&gt;"",ISNUMBER(M430),M430&gt;0,NOT(ISNA(M430))),VLOOKUP(M430,'ESO dumped WayshrineInfo'!$K$3:$L$9996,2,FALSE),"")
),"")</f>
        <v>1160</v>
      </c>
      <c r="AG430" t="str">
        <f>IF(AND(AF430&lt;&gt;"",ISNUMBER(AF430),NOT(ISNA(AF430))),VLOOKUP(AF430,'ESO zone constants'!$A$5:$D$10001,4,FALSE),"")</f>
        <v>Western Skyrim</v>
      </c>
      <c r="AH430" s="33" t="s">
        <v>3335</v>
      </c>
      <c r="AI430" s="39"/>
      <c r="AJ430" s="39"/>
      <c r="AK430" s="3" t="str">
        <f>IF(AND(G430&lt;&gt;"LIBSETS_SETTYPE_BATTLEGROUND",G430&lt;&gt;"LIBSETS_SETTYPE_SPECIAL"),IF(AL430&lt;&gt;"",VLOOKUP(AL430,'ESO zone constants'!$D$5:$H$4955,5,FALSE),""),"")</f>
        <v/>
      </c>
      <c r="AN430" s="39"/>
      <c r="AO430" s="39"/>
      <c r="AP430" s="3" t="str">
        <f>IF(AND(G430&lt;&gt;"LIBSETS_SETTYPE_BATTLEGROUND",G430&lt;&gt;"LIBSETS_SETTYPE_SPECIAL"),IF(AQ430&lt;&gt;"",VLOOKUP(AQ430,'ESO zone constants'!$D$5:$H$4955,5,FALSE),""),"")</f>
        <v/>
      </c>
      <c r="AS430" s="39"/>
      <c r="AT430" s="39"/>
      <c r="AU430" s="3" t="str">
        <f>IF(AND(G430&lt;&gt;"LIBSETS_SETTYPE_BATTLEGROUND",G430&lt;&gt;"LIBSETS_SETTYPE_SPECIAL"),IF(AV430&lt;&gt;"",VLOOKUP(AV430,'ESO zone constants'!$D$5:$H$4955,5,FALSE),""),"")</f>
        <v/>
      </c>
      <c r="AX430" s="39"/>
      <c r="AY430" s="41"/>
      <c r="AZ430" s="79" t="s">
        <v>2658</v>
      </c>
      <c r="BA430" s="79"/>
      <c r="BB430" s="79"/>
      <c r="BC430" s="79"/>
      <c r="BD430" s="21" t="str">
        <f t="shared" si="42"/>
        <v>[490] = {wayshrines={418,418,418,}, traitsNeeded=5, dlcId=DLC_GREYMOOR</v>
      </c>
      <c r="BE430" s="21" t="str">
        <f t="shared" si="43"/>
        <v>, zoneIds={1160,1160,1160}, veteran=false</v>
      </c>
      <c r="BF430" s="21" t="str">
        <f t="shared" si="41"/>
        <v>, setType=LIBSETS_SETTYPE_CRAFTED</v>
      </c>
      <c r="BG430" s="21" t="str">
        <f t="shared" si="44"/>
        <v>, dropMechanic={LIBSETS_DROP_MECHANIC_CRAFTED,LIBSETS_DROP_MECHANIC_CRAFTED,LIBSETS_DROP_MECHANIC_CRAFTED}</v>
      </c>
      <c r="BH430" s="21" t="str">
        <f t="shared" si="45"/>
        <v>}, --Stuhn\'s Favor / Stuhns Gunst   [Western Skyrim, Western Skyrim, Western Skyrim]</v>
      </c>
    </row>
    <row r="431" spans="1:60" x14ac:dyDescent="0.25">
      <c r="A431" s="5">
        <v>491</v>
      </c>
      <c r="B431" t="s">
        <v>1735</v>
      </c>
      <c r="C431" t="s">
        <v>2642</v>
      </c>
      <c r="D431" s="3">
        <f t="shared" si="40"/>
        <v>491</v>
      </c>
      <c r="G431" s="8" t="s">
        <v>1472</v>
      </c>
      <c r="I431" t="s">
        <v>91</v>
      </c>
      <c r="J431" t="s">
        <v>91</v>
      </c>
      <c r="K431">
        <v>417</v>
      </c>
      <c r="L431">
        <v>417</v>
      </c>
      <c r="M431">
        <v>417</v>
      </c>
      <c r="N431">
        <v>7</v>
      </c>
      <c r="Q431" s="3">
        <f>IF(AND(P431&lt;&gt;"",ISNUMBER(P431),NOT(ISNA(P431))),P431,IF(R431&lt;&gt;"",VLOOKUP(R431,'ESO zone constants'!$D$5:$H$10003,5,FALSE),""))</f>
        <v>1160</v>
      </c>
      <c r="R431" t="str">
        <f>IF(AND(O431&lt;&gt;"",NOT(ISERROR(O431))),O431,
IF(AND(P431&lt;&gt;"",ISNUMBER(P431),P431&gt;0,NOT(ISNA(P431))),VLOOKUP(P431,'ESO zone constants'!$A$5:$D$10001,4,FALSE),
IF(AND(K431&lt;&gt;"",K431&gt;0,NOT(ISERROR(K431))),VLOOKUP(K431,'ESO dumped WayshrineInfo'!$K$3:$N$9996,4,FALSE),"")))</f>
        <v>Western Skyrim</v>
      </c>
      <c r="T431" s="19" t="str">
        <f>IF(AND(S431&lt;&gt;"",NOT(ISERROR(S431))),S431,IF(Q431&lt;&gt;"",IF(NOT(ISERROR(VLOOKUP(Q431,'ESO Dungeon constants'!$D$3:$H$9999,5,FALSE))),VLOOKUP(Q431,'ESO Dungeon constants'!$D$3:$I$9999,6,FALSE),VLOOKUP(Q431,'ESO zone constants'!$H$3:$K$9989,4,FALSE)),""))</f>
        <v>DLC_GREYMOOR</v>
      </c>
      <c r="U431" s="3" t="str">
        <f>IF(T431&lt;&gt;"",VLOOKUP(T431,'LibSets constants'!$B$4:$C$1012,2,FALSE),"")</f>
        <v>Greymoor</v>
      </c>
      <c r="V431" s="33" t="s">
        <v>3335</v>
      </c>
      <c r="Y431" s="62"/>
      <c r="Z431" s="3">
        <f>IF(AND(G431&lt;&gt;"LIBSETS_SETTYPE_BATTLEGROUND",G431&lt;&gt;"LIBSETS_SETTYPE_SPECIAL"),
IF(AND(Y431&lt;&gt;"",ISNUMBER(Y431),NOT(ISNA(Y431))),Y431,
   IF(AND(L431&lt;&gt;"",ISNUMBER(L431),L431&gt;0,NOT(ISNA(L431))),VLOOKUP(L431,'ESO dumped WayshrineInfo'!$K$3:$L$9996,2,FALSE),"")
),"")</f>
        <v>1160</v>
      </c>
      <c r="AA431" t="str">
        <f>IF(AND(Z431&lt;&gt;"",ISNUMBER(Z431),NOT(ISNA(Z431))),VLOOKUP(Z431,'ESO zone constants'!$A$5:$D$10001,4,FALSE),"")</f>
        <v>Western Skyrim</v>
      </c>
      <c r="AB431" s="33" t="s">
        <v>3335</v>
      </c>
      <c r="AC431" s="39"/>
      <c r="AD431" s="39"/>
      <c r="AE431" s="39"/>
      <c r="AF431" s="3">
        <f>IF(AND(G431&lt;&gt;"LIBSETS_SETTYPE_BATTLEGROUND",G431&lt;&gt;"LIBSETS_SETTYPE_SPECIAL"),
IF(AND(AE431&lt;&gt;"",ISNUMBER(AE431),NOT(ISNA(AE431))),AE431,
   IF(AND(M431&lt;&gt;"",ISNUMBER(M431),M431&gt;0,NOT(ISNA(M431))),VLOOKUP(M431,'ESO dumped WayshrineInfo'!$K$3:$L$9996,2,FALSE),"")
),"")</f>
        <v>1160</v>
      </c>
      <c r="AG431" t="str">
        <f>IF(AND(AF431&lt;&gt;"",ISNUMBER(AF431),NOT(ISNA(AF431))),VLOOKUP(AF431,'ESO zone constants'!$A$5:$D$10001,4,FALSE),"")</f>
        <v>Western Skyrim</v>
      </c>
      <c r="AH431" s="33" t="s">
        <v>3335</v>
      </c>
      <c r="AI431" s="39"/>
      <c r="AJ431" s="39"/>
      <c r="AK431" s="3" t="str">
        <f>IF(AND(G431&lt;&gt;"LIBSETS_SETTYPE_BATTLEGROUND",G431&lt;&gt;"LIBSETS_SETTYPE_SPECIAL"),IF(AL431&lt;&gt;"",VLOOKUP(AL431,'ESO zone constants'!$D$5:$H$4955,5,FALSE),""),"")</f>
        <v/>
      </c>
      <c r="AN431" s="39"/>
      <c r="AO431" s="39"/>
      <c r="AP431" s="3" t="str">
        <f>IF(AND(G431&lt;&gt;"LIBSETS_SETTYPE_BATTLEGROUND",G431&lt;&gt;"LIBSETS_SETTYPE_SPECIAL"),IF(AQ431&lt;&gt;"",VLOOKUP(AQ431,'ESO zone constants'!$D$5:$H$4955,5,FALSE),""),"")</f>
        <v/>
      </c>
      <c r="AS431" s="39"/>
      <c r="AT431" s="39"/>
      <c r="AU431" s="3" t="str">
        <f>IF(AND(G431&lt;&gt;"LIBSETS_SETTYPE_BATTLEGROUND",G431&lt;&gt;"LIBSETS_SETTYPE_SPECIAL"),IF(AV431&lt;&gt;"",VLOOKUP(AV431,'ESO zone constants'!$D$5:$H$4955,5,FALSE),""),"")</f>
        <v/>
      </c>
      <c r="AX431" s="39"/>
      <c r="AY431" s="41"/>
      <c r="AZ431" s="79" t="s">
        <v>2658</v>
      </c>
      <c r="BA431" s="79"/>
      <c r="BB431" s="79"/>
      <c r="BC431" s="79"/>
      <c r="BD431" s="21" t="str">
        <f t="shared" si="42"/>
        <v>[491] = {wayshrines={417,417,417,}, traitsNeeded=7, dlcId=DLC_GREYMOOR</v>
      </c>
      <c r="BE431" s="21" t="str">
        <f t="shared" si="43"/>
        <v>, zoneIds={1160,1160,1160}, veteran=false</v>
      </c>
      <c r="BF431" s="21" t="str">
        <f t="shared" si="41"/>
        <v>, setType=LIBSETS_SETTYPE_CRAFTED</v>
      </c>
      <c r="BG431" s="21" t="str">
        <f t="shared" si="44"/>
        <v>, dropMechanic={LIBSETS_DROP_MECHANIC_CRAFTED,LIBSETS_DROP_MECHANIC_CRAFTED,LIBSETS_DROP_MECHANIC_CRAFTED}</v>
      </c>
      <c r="BH431" s="21" t="str">
        <f t="shared" si="45"/>
        <v>}, --Dragon\'s Appetite / Appetit des Drachen   [Western Skyrim, Western Skyrim, Western Skyrim]</v>
      </c>
    </row>
    <row r="432" spans="1:60" x14ac:dyDescent="0.25">
      <c r="A432" s="5">
        <v>492</v>
      </c>
      <c r="B432" t="s">
        <v>1736</v>
      </c>
      <c r="C432" t="s">
        <v>2643</v>
      </c>
      <c r="D432" s="3">
        <f t="shared" si="40"/>
        <v>492</v>
      </c>
      <c r="G432" s="8" t="s">
        <v>1479</v>
      </c>
      <c r="I432" t="s">
        <v>91</v>
      </c>
      <c r="J432" t="s">
        <v>91</v>
      </c>
      <c r="K432">
        <v>434</v>
      </c>
      <c r="L432">
        <v>434</v>
      </c>
      <c r="M432">
        <v>434</v>
      </c>
      <c r="O432" s="62" t="s">
        <v>1705</v>
      </c>
      <c r="Q432" s="3">
        <f>IF(AND(P432&lt;&gt;"",ISNUMBER(P432),NOT(ISNA(P432))),P432,IF(R432&lt;&gt;"",VLOOKUP(R432,'ESO zone constants'!$D$5:$H$10003,5,FALSE),""))</f>
        <v>1196</v>
      </c>
      <c r="R432" t="str">
        <f>IF(AND(O432&lt;&gt;"",NOT(ISERROR(O432))),O432,
IF(AND(P432&lt;&gt;"",ISNUMBER(P432),P432&gt;0,NOT(ISNA(P432))),VLOOKUP(P432,'ESO zone constants'!$A$5:$D$10001,4,FALSE),
IF(AND(K432&lt;&gt;"",K432&gt;0,NOT(ISERROR(K432))),VLOOKUP(K432,'ESO dumped WayshrineInfo'!$K$3:$N$9996,4,FALSE),"")))</f>
        <v>Kyne's Aegis</v>
      </c>
      <c r="T432" s="19" t="str">
        <f>IF(AND(S432&lt;&gt;"",NOT(ISERROR(S432))),S432,IF(Q432&lt;&gt;"",IF(NOT(ISERROR(VLOOKUP(Q432,'ESO Dungeon constants'!$D$3:$H$9999,5,FALSE))),VLOOKUP(Q432,'ESO Dungeon constants'!$D$3:$I$9999,6,FALSE),VLOOKUP(Q432,'ESO zone constants'!$H$3:$K$9989,4,FALSE)),""))</f>
        <v>DLC_GREYMOOR</v>
      </c>
      <c r="U432" s="3" t="str">
        <f>IF(T432&lt;&gt;"",VLOOKUP(T432,'LibSets constants'!$B$4:$C$1012,2,FALSE),"")</f>
        <v>Greymoor</v>
      </c>
      <c r="V432" s="33" t="s">
        <v>3313</v>
      </c>
      <c r="Y432" s="62"/>
      <c r="Z432" s="3">
        <f>IF(AND(G432&lt;&gt;"LIBSETS_SETTYPE_BATTLEGROUND",G432&lt;&gt;"LIBSETS_SETTYPE_SPECIAL"),
IF(AND(Y432&lt;&gt;"",ISNUMBER(Y432),NOT(ISNA(Y432))),Y432,
   IF(AND(L432&lt;&gt;"",ISNUMBER(L432),L432&gt;0,NOT(ISNA(L432))),VLOOKUP(L432,'ESO dumped WayshrineInfo'!$K$3:$L$9996,2,FALSE),"")
),"")</f>
        <v>1160</v>
      </c>
      <c r="AA432" t="str">
        <f>IF(AND(Z432&lt;&gt;"",ISNUMBER(Z432),NOT(ISNA(Z432))),VLOOKUP(Z432,'ESO zone constants'!$A$5:$D$10001,4,FALSE),"")</f>
        <v>Western Skyrim</v>
      </c>
      <c r="AB432" s="33" t="s">
        <v>3313</v>
      </c>
      <c r="AC432" s="41" t="str">
        <f>IF(AB432&lt;&gt;"",IF(AB432&lt;&gt;"LIBSETS_DROP_MECHANIC_MONSTER_NAME",VLOOKUP(AB432,'LibSets constants'!$I$4:$L$1012,3,FALSE),""),"")</f>
        <v>Bosses in trial dungeons</v>
      </c>
      <c r="AD432" s="41" t="str">
        <f>IF(AB432&lt;&gt;"",IF(AB432&lt;&gt;"LIBSETS_DROP_MECHANIC_MONSTER_NAME",VLOOKUP(AB432,'LibSets constants'!$I$4:$L$1012,4,FALSE),""),"")</f>
        <v>Bosse in Prüfungen</v>
      </c>
      <c r="AE432" s="41"/>
      <c r="AF432" s="3">
        <f>IF(AND(G432&lt;&gt;"LIBSETS_SETTYPE_BATTLEGROUND",G432&lt;&gt;"LIBSETS_SETTYPE_SPECIAL"),
IF(AND(AE432&lt;&gt;"",ISNUMBER(AE432),NOT(ISNA(AE432))),AE432,
   IF(AND(M432&lt;&gt;"",ISNUMBER(M432),M432&gt;0,NOT(ISNA(M432))),VLOOKUP(M432,'ESO dumped WayshrineInfo'!$K$3:$L$9996,2,FALSE),"")
),"")</f>
        <v>1160</v>
      </c>
      <c r="AG432" t="str">
        <f>IF(AND(AF432&lt;&gt;"",ISNUMBER(AF432),NOT(ISNA(AF432))),VLOOKUP(AF432,'ESO zone constants'!$A$5:$D$10001,4,FALSE),"")</f>
        <v>Western Skyrim</v>
      </c>
      <c r="AH432" s="42"/>
      <c r="AI432" s="41"/>
      <c r="AJ432" s="41"/>
      <c r="AK432" s="3" t="str">
        <f>IF(AND(G432&lt;&gt;"LIBSETS_SETTYPE_BATTLEGROUND",G432&lt;&gt;"LIBSETS_SETTYPE_SPECIAL"),IF(AL432&lt;&gt;"",VLOOKUP(AL432,'ESO zone constants'!$D$5:$H$4955,5,FALSE),""),"")</f>
        <v/>
      </c>
      <c r="AN432" s="41"/>
      <c r="AO432" s="41"/>
      <c r="AP432" s="3" t="str">
        <f>IF(AND(G432&lt;&gt;"LIBSETS_SETTYPE_BATTLEGROUND",G432&lt;&gt;"LIBSETS_SETTYPE_SPECIAL"),IF(AQ432&lt;&gt;"",VLOOKUP(AQ432,'ESO zone constants'!$D$5:$H$4955,5,FALSE),""),"")</f>
        <v/>
      </c>
      <c r="AS432" s="41"/>
      <c r="AT432" s="41"/>
      <c r="AU432" s="3" t="str">
        <f>IF(AND(G432&lt;&gt;"LIBSETS_SETTYPE_BATTLEGROUND",G432&lt;&gt;"LIBSETS_SETTYPE_SPECIAL"),IF(AV432&lt;&gt;"",VLOOKUP(AV432,'ESO zone constants'!$D$5:$H$4955,5,FALSE),""),"")</f>
        <v/>
      </c>
      <c r="AX432" s="41"/>
      <c r="AY432" s="41"/>
      <c r="AZ432" s="79" t="s">
        <v>2658</v>
      </c>
      <c r="BA432" s="79"/>
      <c r="BB432" s="79"/>
      <c r="BC432" s="79"/>
      <c r="BD432" s="21" t="str">
        <f t="shared" si="42"/>
        <v>[492] = {wayshrines={434,434,434,}, dlcId=DLC_GREYMOOR</v>
      </c>
      <c r="BE432" s="21" t="str">
        <f t="shared" si="43"/>
        <v>, zoneIds={1196,1160,1160}, veteran=false</v>
      </c>
      <c r="BF432" s="21" t="str">
        <f t="shared" si="41"/>
        <v>, setType=LIBSETS_SETTYPE_TRIAL</v>
      </c>
      <c r="BG432" s="21" t="str">
        <f t="shared" si="44"/>
        <v>, dropMechanic={LIBSETS_DROP_MECHANIC_TRIAL_BOSS,LIBSETS_DROP_MECHANIC_TRIAL_BOSS}, dropMechanicDropLocationNames={['en']={'','Bosses in trial dungeons','','','','',},['de']={'','Bosse in Prüfungen','','','','',},}</v>
      </c>
      <c r="BH432" s="21" t="str">
        <f t="shared" si="45"/>
        <v>}, --Kyne\'s Wind / Kynes Wind   [Kyne's Aegis, Western Skyrim, Western Skyrim]</v>
      </c>
    </row>
    <row r="433" spans="1:60" x14ac:dyDescent="0.25">
      <c r="A433" s="5">
        <v>493</v>
      </c>
      <c r="B433" t="s">
        <v>1737</v>
      </c>
      <c r="C433" t="s">
        <v>2644</v>
      </c>
      <c r="D433" s="3">
        <f t="shared" si="40"/>
        <v>493</v>
      </c>
      <c r="G433" s="8" t="s">
        <v>1479</v>
      </c>
      <c r="I433" t="s">
        <v>92</v>
      </c>
      <c r="J433" t="s">
        <v>91</v>
      </c>
      <c r="K433">
        <v>434</v>
      </c>
      <c r="L433">
        <v>434</v>
      </c>
      <c r="M433">
        <v>434</v>
      </c>
      <c r="O433" s="62" t="s">
        <v>1705</v>
      </c>
      <c r="Q433" s="3">
        <f>IF(AND(P433&lt;&gt;"",ISNUMBER(P433),NOT(ISNA(P433))),P433,IF(R433&lt;&gt;"",VLOOKUP(R433,'ESO zone constants'!$D$5:$H$10003,5,FALSE),""))</f>
        <v>1196</v>
      </c>
      <c r="R433" t="str">
        <f>IF(AND(O433&lt;&gt;"",NOT(ISERROR(O433))),O433,
IF(AND(P433&lt;&gt;"",ISNUMBER(P433),P433&gt;0,NOT(ISNA(P433))),VLOOKUP(P433,'ESO zone constants'!$A$5:$D$10001,4,FALSE),
IF(AND(K433&lt;&gt;"",K433&gt;0,NOT(ISERROR(K433))),VLOOKUP(K433,'ESO dumped WayshrineInfo'!$K$3:$N$9996,4,FALSE),"")))</f>
        <v>Kyne's Aegis</v>
      </c>
      <c r="T433" s="19" t="str">
        <f>IF(AND(S433&lt;&gt;"",NOT(ISERROR(S433))),S433,IF(Q433&lt;&gt;"",IF(NOT(ISERROR(VLOOKUP(Q433,'ESO Dungeon constants'!$D$3:$H$9999,5,FALSE))),VLOOKUP(Q433,'ESO Dungeon constants'!$D$3:$I$9999,6,FALSE),VLOOKUP(Q433,'ESO zone constants'!$H$3:$K$9989,4,FALSE)),""))</f>
        <v>DLC_GREYMOOR</v>
      </c>
      <c r="U433" s="3" t="str">
        <f>IF(T433&lt;&gt;"",VLOOKUP(T433,'LibSets constants'!$B$4:$C$1012,2,FALSE),"")</f>
        <v>Greymoor</v>
      </c>
      <c r="V433" s="33" t="s">
        <v>3313</v>
      </c>
      <c r="Y433" s="62"/>
      <c r="Z433" s="3">
        <f>IF(AND(G433&lt;&gt;"LIBSETS_SETTYPE_BATTLEGROUND",G433&lt;&gt;"LIBSETS_SETTYPE_SPECIAL"),
IF(AND(Y433&lt;&gt;"",ISNUMBER(Y433),NOT(ISNA(Y433))),Y433,
   IF(AND(L433&lt;&gt;"",ISNUMBER(L433),L433&gt;0,NOT(ISNA(L433))),VLOOKUP(L433,'ESO dumped WayshrineInfo'!$K$3:$L$9996,2,FALSE),"")
),"")</f>
        <v>1160</v>
      </c>
      <c r="AA433" t="str">
        <f>IF(AND(Z433&lt;&gt;"",ISNUMBER(Z433),NOT(ISNA(Z433))),VLOOKUP(Z433,'ESO zone constants'!$A$5:$D$10001,4,FALSE),"")</f>
        <v>Western Skyrim</v>
      </c>
      <c r="AB433" s="33" t="s">
        <v>3313</v>
      </c>
      <c r="AC433" s="41" t="str">
        <f>IF(AB433&lt;&gt;"",IF(AB433&lt;&gt;"LIBSETS_DROP_MECHANIC_MONSTER_NAME",VLOOKUP(AB433,'LibSets constants'!$I$4:$L$1012,3,FALSE),""),"")</f>
        <v>Bosses in trial dungeons</v>
      </c>
      <c r="AD433" s="41" t="str">
        <f>IF(AB433&lt;&gt;"",IF(AB433&lt;&gt;"LIBSETS_DROP_MECHANIC_MONSTER_NAME",VLOOKUP(AB433,'LibSets constants'!$I$4:$L$1012,4,FALSE),""),"")</f>
        <v>Bosse in Prüfungen</v>
      </c>
      <c r="AE433" s="41"/>
      <c r="AF433" s="3">
        <f>IF(AND(G433&lt;&gt;"LIBSETS_SETTYPE_BATTLEGROUND",G433&lt;&gt;"LIBSETS_SETTYPE_SPECIAL"),
IF(AND(AE433&lt;&gt;"",ISNUMBER(AE433),NOT(ISNA(AE433))),AE433,
   IF(AND(M433&lt;&gt;"",ISNUMBER(M433),M433&gt;0,NOT(ISNA(M433))),VLOOKUP(M433,'ESO dumped WayshrineInfo'!$K$3:$L$9996,2,FALSE),"")
),"")</f>
        <v>1160</v>
      </c>
      <c r="AG433" t="str">
        <f>IF(AND(AF433&lt;&gt;"",ISNUMBER(AF433),NOT(ISNA(AF433))),VLOOKUP(AF433,'ESO zone constants'!$A$5:$D$10001,4,FALSE),"")</f>
        <v>Western Skyrim</v>
      </c>
      <c r="AH433" s="42"/>
      <c r="AI433" s="41"/>
      <c r="AJ433" s="41"/>
      <c r="AK433" s="3" t="str">
        <f>IF(AND(G433&lt;&gt;"LIBSETS_SETTYPE_BATTLEGROUND",G433&lt;&gt;"LIBSETS_SETTYPE_SPECIAL"),IF(AL433&lt;&gt;"",VLOOKUP(AL433,'ESO zone constants'!$D$5:$H$4955,5,FALSE),""),"")</f>
        <v/>
      </c>
      <c r="AN433" s="41"/>
      <c r="AO433" s="41"/>
      <c r="AP433" s="3" t="str">
        <f>IF(AND(G433&lt;&gt;"LIBSETS_SETTYPE_BATTLEGROUND",G433&lt;&gt;"LIBSETS_SETTYPE_SPECIAL"),IF(AQ433&lt;&gt;"",VLOOKUP(AQ433,'ESO zone constants'!$D$5:$H$4955,5,FALSE),""),"")</f>
        <v/>
      </c>
      <c r="AS433" s="41"/>
      <c r="AT433" s="41"/>
      <c r="AU433" s="3" t="str">
        <f>IF(AND(G433&lt;&gt;"LIBSETS_SETTYPE_BATTLEGROUND",G433&lt;&gt;"LIBSETS_SETTYPE_SPECIAL"),IF(AV433&lt;&gt;"",VLOOKUP(AV433,'ESO zone constants'!$D$5:$H$4955,5,FALSE),""),"")</f>
        <v/>
      </c>
      <c r="AX433" s="41"/>
      <c r="AY433" s="41"/>
      <c r="AZ433" s="79" t="s">
        <v>2658</v>
      </c>
      <c r="BA433" s="79"/>
      <c r="BB433" s="79"/>
      <c r="BC433" s="79"/>
      <c r="BD433" s="21" t="str">
        <f t="shared" si="42"/>
        <v>[493] = {wayshrines={434,434,434,}, dlcId=DLC_GREYMOOR</v>
      </c>
      <c r="BE433" s="21" t="str">
        <f t="shared" si="43"/>
        <v>, zoneIds={1196,1160,1160}, veteran=true</v>
      </c>
      <c r="BF433" s="21" t="str">
        <f t="shared" si="41"/>
        <v>, setType=LIBSETS_SETTYPE_TRIAL</v>
      </c>
      <c r="BG433" s="21" t="str">
        <f t="shared" si="44"/>
        <v>, dropMechanic={LIBSETS_DROP_MECHANIC_TRIAL_BOSS,LIBSETS_DROP_MECHANIC_TRIAL_BOSS}, dropMechanicDropLocationNames={['en']={'','Bosses in trial dungeons','','','','',},['de']={'','Bosse in Prüfungen','','','','',},}</v>
      </c>
      <c r="BH433" s="21" t="str">
        <f t="shared" si="45"/>
        <v>}, --Perfected Kyne\'s Wind / Kynes perfektionierter Wind   [Kyne's Aegis, Western Skyrim, Western Skyrim]</v>
      </c>
    </row>
    <row r="434" spans="1:60" x14ac:dyDescent="0.25">
      <c r="A434" s="5">
        <v>494</v>
      </c>
      <c r="B434" t="s">
        <v>1738</v>
      </c>
      <c r="C434" t="s">
        <v>2645</v>
      </c>
      <c r="D434" s="3">
        <f t="shared" si="40"/>
        <v>494</v>
      </c>
      <c r="G434" s="8" t="s">
        <v>1479</v>
      </c>
      <c r="I434" t="s">
        <v>91</v>
      </c>
      <c r="J434" t="s">
        <v>91</v>
      </c>
      <c r="K434">
        <v>434</v>
      </c>
      <c r="L434">
        <v>434</v>
      </c>
      <c r="M434">
        <v>434</v>
      </c>
      <c r="O434" s="62" t="s">
        <v>1705</v>
      </c>
      <c r="Q434" s="3">
        <f>IF(AND(P434&lt;&gt;"",ISNUMBER(P434),NOT(ISNA(P434))),P434,IF(R434&lt;&gt;"",VLOOKUP(R434,'ESO zone constants'!$D$5:$H$10003,5,FALSE),""))</f>
        <v>1196</v>
      </c>
      <c r="R434" t="str">
        <f>IF(AND(O434&lt;&gt;"",NOT(ISERROR(O434))),O434,
IF(AND(P434&lt;&gt;"",ISNUMBER(P434),P434&gt;0,NOT(ISNA(P434))),VLOOKUP(P434,'ESO zone constants'!$A$5:$D$10001,4,FALSE),
IF(AND(K434&lt;&gt;"",K434&gt;0,NOT(ISERROR(K434))),VLOOKUP(K434,'ESO dumped WayshrineInfo'!$K$3:$N$9996,4,FALSE),"")))</f>
        <v>Kyne's Aegis</v>
      </c>
      <c r="T434" s="19" t="str">
        <f>IF(AND(S434&lt;&gt;"",NOT(ISERROR(S434))),S434,IF(Q434&lt;&gt;"",IF(NOT(ISERROR(VLOOKUP(Q434,'ESO Dungeon constants'!$D$3:$H$9999,5,FALSE))),VLOOKUP(Q434,'ESO Dungeon constants'!$D$3:$I$9999,6,FALSE),VLOOKUP(Q434,'ESO zone constants'!$H$3:$K$9989,4,FALSE)),""))</f>
        <v>DLC_GREYMOOR</v>
      </c>
      <c r="U434" s="3" t="str">
        <f>IF(T434&lt;&gt;"",VLOOKUP(T434,'LibSets constants'!$B$4:$C$1012,2,FALSE),"")</f>
        <v>Greymoor</v>
      </c>
      <c r="V434" s="33" t="s">
        <v>3313</v>
      </c>
      <c r="Y434" s="62"/>
      <c r="Z434" s="3">
        <f>IF(AND(G434&lt;&gt;"LIBSETS_SETTYPE_BATTLEGROUND",G434&lt;&gt;"LIBSETS_SETTYPE_SPECIAL"),
IF(AND(Y434&lt;&gt;"",ISNUMBER(Y434),NOT(ISNA(Y434))),Y434,
   IF(AND(L434&lt;&gt;"",ISNUMBER(L434),L434&gt;0,NOT(ISNA(L434))),VLOOKUP(L434,'ESO dumped WayshrineInfo'!$K$3:$L$9996,2,FALSE),"")
),"")</f>
        <v>1160</v>
      </c>
      <c r="AA434" t="str">
        <f>IF(AND(Z434&lt;&gt;"",ISNUMBER(Z434),NOT(ISNA(Z434))),VLOOKUP(Z434,'ESO zone constants'!$A$5:$D$10001,4,FALSE),"")</f>
        <v>Western Skyrim</v>
      </c>
      <c r="AB434" s="33" t="s">
        <v>3313</v>
      </c>
      <c r="AC434" s="41" t="str">
        <f>IF(AB434&lt;&gt;"",IF(AB434&lt;&gt;"LIBSETS_DROP_MECHANIC_MONSTER_NAME",VLOOKUP(AB434,'LibSets constants'!$I$4:$L$1012,3,FALSE),""),"")</f>
        <v>Bosses in trial dungeons</v>
      </c>
      <c r="AD434" s="41" t="str">
        <f>IF(AB434&lt;&gt;"",IF(AB434&lt;&gt;"LIBSETS_DROP_MECHANIC_MONSTER_NAME",VLOOKUP(AB434,'LibSets constants'!$I$4:$L$1012,4,FALSE),""),"")</f>
        <v>Bosse in Prüfungen</v>
      </c>
      <c r="AE434" s="41"/>
      <c r="AF434" s="3">
        <f>IF(AND(G434&lt;&gt;"LIBSETS_SETTYPE_BATTLEGROUND",G434&lt;&gt;"LIBSETS_SETTYPE_SPECIAL"),
IF(AND(AE434&lt;&gt;"",ISNUMBER(AE434),NOT(ISNA(AE434))),AE434,
   IF(AND(M434&lt;&gt;"",ISNUMBER(M434),M434&gt;0,NOT(ISNA(M434))),VLOOKUP(M434,'ESO dumped WayshrineInfo'!$K$3:$L$9996,2,FALSE),"")
),"")</f>
        <v>1160</v>
      </c>
      <c r="AG434" t="str">
        <f>IF(AND(AF434&lt;&gt;"",ISNUMBER(AF434),NOT(ISNA(AF434))),VLOOKUP(AF434,'ESO zone constants'!$A$5:$D$10001,4,FALSE),"")</f>
        <v>Western Skyrim</v>
      </c>
      <c r="AH434" s="42"/>
      <c r="AI434" s="41"/>
      <c r="AJ434" s="41"/>
      <c r="AK434" s="3" t="str">
        <f>IF(AND(G434&lt;&gt;"LIBSETS_SETTYPE_BATTLEGROUND",G434&lt;&gt;"LIBSETS_SETTYPE_SPECIAL"),IF(AL434&lt;&gt;"",VLOOKUP(AL434,'ESO zone constants'!$D$5:$H$4955,5,FALSE),""),"")</f>
        <v/>
      </c>
      <c r="AN434" s="41"/>
      <c r="AO434" s="41"/>
      <c r="AP434" s="3" t="str">
        <f>IF(AND(G434&lt;&gt;"LIBSETS_SETTYPE_BATTLEGROUND",G434&lt;&gt;"LIBSETS_SETTYPE_SPECIAL"),IF(AQ434&lt;&gt;"",VLOOKUP(AQ434,'ESO zone constants'!$D$5:$H$4955,5,FALSE),""),"")</f>
        <v/>
      </c>
      <c r="AS434" s="41"/>
      <c r="AT434" s="41"/>
      <c r="AU434" s="3" t="str">
        <f>IF(AND(G434&lt;&gt;"LIBSETS_SETTYPE_BATTLEGROUND",G434&lt;&gt;"LIBSETS_SETTYPE_SPECIAL"),IF(AV434&lt;&gt;"",VLOOKUP(AV434,'ESO zone constants'!$D$5:$H$4955,5,FALSE),""),"")</f>
        <v/>
      </c>
      <c r="AX434" s="41"/>
      <c r="AY434" s="41"/>
      <c r="AZ434" s="79" t="s">
        <v>2658</v>
      </c>
      <c r="BA434" s="79"/>
      <c r="BB434" s="79"/>
      <c r="BC434" s="79"/>
      <c r="BD434" s="21" t="str">
        <f t="shared" si="42"/>
        <v>[494] = {wayshrines={434,434,434,}, dlcId=DLC_GREYMOOR</v>
      </c>
      <c r="BE434" s="21" t="str">
        <f t="shared" si="43"/>
        <v>, zoneIds={1196,1160,1160}, veteran=false</v>
      </c>
      <c r="BF434" s="21" t="str">
        <f t="shared" si="41"/>
        <v>, setType=LIBSETS_SETTYPE_TRIAL</v>
      </c>
      <c r="BG434" s="21" t="str">
        <f t="shared" si="44"/>
        <v>, dropMechanic={LIBSETS_DROP_MECHANIC_TRIAL_BOSS,LIBSETS_DROP_MECHANIC_TRIAL_BOSS}, dropMechanicDropLocationNames={['en']={'','Bosses in trial dungeons','','','','',},['de']={'','Bosse in Prüfungen','','','','',},}</v>
      </c>
      <c r="BH434" s="21" t="str">
        <f t="shared" si="45"/>
        <v>}, --Vrol\'s Command / Vrols Befehl   [Kyne's Aegis, Western Skyrim, Western Skyrim]</v>
      </c>
    </row>
    <row r="435" spans="1:60" x14ac:dyDescent="0.25">
      <c r="A435" s="5">
        <v>495</v>
      </c>
      <c r="B435" t="s">
        <v>1739</v>
      </c>
      <c r="C435" t="s">
        <v>2646</v>
      </c>
      <c r="D435" s="3">
        <f t="shared" si="40"/>
        <v>495</v>
      </c>
      <c r="G435" s="8" t="s">
        <v>1479</v>
      </c>
      <c r="I435" t="s">
        <v>92</v>
      </c>
      <c r="J435" t="s">
        <v>91</v>
      </c>
      <c r="K435">
        <v>434</v>
      </c>
      <c r="L435">
        <v>434</v>
      </c>
      <c r="M435">
        <v>434</v>
      </c>
      <c r="O435" s="62" t="s">
        <v>1705</v>
      </c>
      <c r="Q435" s="3">
        <f>IF(AND(P435&lt;&gt;"",ISNUMBER(P435),NOT(ISNA(P435))),P435,IF(R435&lt;&gt;"",VLOOKUP(R435,'ESO zone constants'!$D$5:$H$10003,5,FALSE),""))</f>
        <v>1196</v>
      </c>
      <c r="R435" t="str">
        <f>IF(AND(O435&lt;&gt;"",NOT(ISERROR(O435))),O435,
IF(AND(P435&lt;&gt;"",ISNUMBER(P435),P435&gt;0,NOT(ISNA(P435))),VLOOKUP(P435,'ESO zone constants'!$A$5:$D$10001,4,FALSE),
IF(AND(K435&lt;&gt;"",K435&gt;0,NOT(ISERROR(K435))),VLOOKUP(K435,'ESO dumped WayshrineInfo'!$K$3:$N$9996,4,FALSE),"")))</f>
        <v>Kyne's Aegis</v>
      </c>
      <c r="T435" s="19" t="str">
        <f>IF(AND(S435&lt;&gt;"",NOT(ISERROR(S435))),S435,IF(Q435&lt;&gt;"",IF(NOT(ISERROR(VLOOKUP(Q435,'ESO Dungeon constants'!$D$3:$H$9999,5,FALSE))),VLOOKUP(Q435,'ESO Dungeon constants'!$D$3:$I$9999,6,FALSE),VLOOKUP(Q435,'ESO zone constants'!$H$3:$K$9989,4,FALSE)),""))</f>
        <v>DLC_GREYMOOR</v>
      </c>
      <c r="U435" s="3" t="str">
        <f>IF(T435&lt;&gt;"",VLOOKUP(T435,'LibSets constants'!$B$4:$C$1012,2,FALSE),"")</f>
        <v>Greymoor</v>
      </c>
      <c r="V435" s="33" t="s">
        <v>3313</v>
      </c>
      <c r="Y435" s="62"/>
      <c r="Z435" s="3">
        <f>IF(AND(G435&lt;&gt;"LIBSETS_SETTYPE_BATTLEGROUND",G435&lt;&gt;"LIBSETS_SETTYPE_SPECIAL"),
IF(AND(Y435&lt;&gt;"",ISNUMBER(Y435),NOT(ISNA(Y435))),Y435,
   IF(AND(L435&lt;&gt;"",ISNUMBER(L435),L435&gt;0,NOT(ISNA(L435))),VLOOKUP(L435,'ESO dumped WayshrineInfo'!$K$3:$L$9996,2,FALSE),"")
),"")</f>
        <v>1160</v>
      </c>
      <c r="AA435" t="str">
        <f>IF(AND(Z435&lt;&gt;"",ISNUMBER(Z435),NOT(ISNA(Z435))),VLOOKUP(Z435,'ESO zone constants'!$A$5:$D$10001,4,FALSE),"")</f>
        <v>Western Skyrim</v>
      </c>
      <c r="AB435" s="33" t="s">
        <v>3313</v>
      </c>
      <c r="AC435" s="41" t="str">
        <f>IF(AB435&lt;&gt;"",IF(AB435&lt;&gt;"LIBSETS_DROP_MECHANIC_MONSTER_NAME",VLOOKUP(AB435,'LibSets constants'!$I$4:$L$1012,3,FALSE),""),"")</f>
        <v>Bosses in trial dungeons</v>
      </c>
      <c r="AD435" s="41" t="str">
        <f>IF(AB435&lt;&gt;"",IF(AB435&lt;&gt;"LIBSETS_DROP_MECHANIC_MONSTER_NAME",VLOOKUP(AB435,'LibSets constants'!$I$4:$L$1012,4,FALSE),""),"")</f>
        <v>Bosse in Prüfungen</v>
      </c>
      <c r="AE435" s="41"/>
      <c r="AF435" s="3">
        <f>IF(AND(G435&lt;&gt;"LIBSETS_SETTYPE_BATTLEGROUND",G435&lt;&gt;"LIBSETS_SETTYPE_SPECIAL"),
IF(AND(AE435&lt;&gt;"",ISNUMBER(AE435),NOT(ISNA(AE435))),AE435,
   IF(AND(M435&lt;&gt;"",ISNUMBER(M435),M435&gt;0,NOT(ISNA(M435))),VLOOKUP(M435,'ESO dumped WayshrineInfo'!$K$3:$L$9996,2,FALSE),"")
),"")</f>
        <v>1160</v>
      </c>
      <c r="AG435" t="str">
        <f>IF(AND(AF435&lt;&gt;"",ISNUMBER(AF435),NOT(ISNA(AF435))),VLOOKUP(AF435,'ESO zone constants'!$A$5:$D$10001,4,FALSE),"")</f>
        <v>Western Skyrim</v>
      </c>
      <c r="AH435" s="42"/>
      <c r="AI435" s="41"/>
      <c r="AJ435" s="41"/>
      <c r="AK435" s="3" t="str">
        <f>IF(AND(G435&lt;&gt;"LIBSETS_SETTYPE_BATTLEGROUND",G435&lt;&gt;"LIBSETS_SETTYPE_SPECIAL"),IF(AL435&lt;&gt;"",VLOOKUP(AL435,'ESO zone constants'!$D$5:$H$4955,5,FALSE),""),"")</f>
        <v/>
      </c>
      <c r="AN435" s="41"/>
      <c r="AO435" s="41"/>
      <c r="AP435" s="3" t="str">
        <f>IF(AND(G435&lt;&gt;"LIBSETS_SETTYPE_BATTLEGROUND",G435&lt;&gt;"LIBSETS_SETTYPE_SPECIAL"),IF(AQ435&lt;&gt;"",VLOOKUP(AQ435,'ESO zone constants'!$D$5:$H$4955,5,FALSE),""),"")</f>
        <v/>
      </c>
      <c r="AS435" s="41"/>
      <c r="AT435" s="41"/>
      <c r="AU435" s="3" t="str">
        <f>IF(AND(G435&lt;&gt;"LIBSETS_SETTYPE_BATTLEGROUND",G435&lt;&gt;"LIBSETS_SETTYPE_SPECIAL"),IF(AV435&lt;&gt;"",VLOOKUP(AV435,'ESO zone constants'!$D$5:$H$4955,5,FALSE),""),"")</f>
        <v/>
      </c>
      <c r="AX435" s="41"/>
      <c r="AY435" s="41"/>
      <c r="AZ435" s="79" t="s">
        <v>2658</v>
      </c>
      <c r="BA435" s="79"/>
      <c r="BB435" s="79"/>
      <c r="BC435" s="79"/>
      <c r="BD435" s="21" t="str">
        <f t="shared" si="42"/>
        <v>[495] = {wayshrines={434,434,434,}, dlcId=DLC_GREYMOOR</v>
      </c>
      <c r="BE435" s="21" t="str">
        <f t="shared" si="43"/>
        <v>, zoneIds={1196,1160,1160}, veteran=true</v>
      </c>
      <c r="BF435" s="21" t="str">
        <f t="shared" si="41"/>
        <v>, setType=LIBSETS_SETTYPE_TRIAL</v>
      </c>
      <c r="BG435" s="21" t="str">
        <f t="shared" si="44"/>
        <v>, dropMechanic={LIBSETS_DROP_MECHANIC_TRIAL_BOSS,LIBSETS_DROP_MECHANIC_TRIAL_BOSS}, dropMechanicDropLocationNames={['en']={'','Bosses in trial dungeons','','','','',},['de']={'','Bosse in Prüfungen','','','','',},}</v>
      </c>
      <c r="BH435" s="21" t="str">
        <f t="shared" si="45"/>
        <v>}, --Perfected Vrol\'s Command / Vrols perfektionierter Befehl   [Kyne's Aegis, Western Skyrim, Western Skyrim]</v>
      </c>
    </row>
    <row r="436" spans="1:60" x14ac:dyDescent="0.25">
      <c r="A436" s="5">
        <v>496</v>
      </c>
      <c r="B436" t="s">
        <v>1740</v>
      </c>
      <c r="C436" t="s">
        <v>1741</v>
      </c>
      <c r="D436" s="3">
        <f t="shared" si="40"/>
        <v>496</v>
      </c>
      <c r="G436" s="8" t="s">
        <v>1479</v>
      </c>
      <c r="I436" t="s">
        <v>91</v>
      </c>
      <c r="J436" t="s">
        <v>91</v>
      </c>
      <c r="K436">
        <v>434</v>
      </c>
      <c r="L436">
        <v>434</v>
      </c>
      <c r="M436">
        <v>434</v>
      </c>
      <c r="O436" s="62" t="s">
        <v>1705</v>
      </c>
      <c r="Q436" s="3">
        <f>IF(AND(P436&lt;&gt;"",ISNUMBER(P436),NOT(ISNA(P436))),P436,IF(R436&lt;&gt;"",VLOOKUP(R436,'ESO zone constants'!$D$5:$H$10003,5,FALSE),""))</f>
        <v>1196</v>
      </c>
      <c r="R436" t="str">
        <f>IF(AND(O436&lt;&gt;"",NOT(ISERROR(O436))),O436,
IF(AND(P436&lt;&gt;"",ISNUMBER(P436),P436&gt;0,NOT(ISNA(P436))),VLOOKUP(P436,'ESO zone constants'!$A$5:$D$10001,4,FALSE),
IF(AND(K436&lt;&gt;"",K436&gt;0,NOT(ISERROR(K436))),VLOOKUP(K436,'ESO dumped WayshrineInfo'!$K$3:$N$9996,4,FALSE),"")))</f>
        <v>Kyne's Aegis</v>
      </c>
      <c r="T436" s="19" t="str">
        <f>IF(AND(S436&lt;&gt;"",NOT(ISERROR(S436))),S436,IF(Q436&lt;&gt;"",IF(NOT(ISERROR(VLOOKUP(Q436,'ESO Dungeon constants'!$D$3:$H$9999,5,FALSE))),VLOOKUP(Q436,'ESO Dungeon constants'!$D$3:$I$9999,6,FALSE),VLOOKUP(Q436,'ESO zone constants'!$H$3:$K$9989,4,FALSE)),""))</f>
        <v>DLC_GREYMOOR</v>
      </c>
      <c r="U436" s="3" t="str">
        <f>IF(T436&lt;&gt;"",VLOOKUP(T436,'LibSets constants'!$B$4:$C$1012,2,FALSE),"")</f>
        <v>Greymoor</v>
      </c>
      <c r="V436" s="33" t="s">
        <v>3313</v>
      </c>
      <c r="Y436" s="62"/>
      <c r="Z436" s="3">
        <f>IF(AND(G436&lt;&gt;"LIBSETS_SETTYPE_BATTLEGROUND",G436&lt;&gt;"LIBSETS_SETTYPE_SPECIAL"),
IF(AND(Y436&lt;&gt;"",ISNUMBER(Y436),NOT(ISNA(Y436))),Y436,
   IF(AND(L436&lt;&gt;"",ISNUMBER(L436),L436&gt;0,NOT(ISNA(L436))),VLOOKUP(L436,'ESO dumped WayshrineInfo'!$K$3:$L$9996,2,FALSE),"")
),"")</f>
        <v>1160</v>
      </c>
      <c r="AA436" t="str">
        <f>IF(AND(Z436&lt;&gt;"",ISNUMBER(Z436),NOT(ISNA(Z436))),VLOOKUP(Z436,'ESO zone constants'!$A$5:$D$10001,4,FALSE),"")</f>
        <v>Western Skyrim</v>
      </c>
      <c r="AB436" s="33" t="s">
        <v>3313</v>
      </c>
      <c r="AC436" s="41" t="str">
        <f>IF(AB436&lt;&gt;"",IF(AB436&lt;&gt;"LIBSETS_DROP_MECHANIC_MONSTER_NAME",VLOOKUP(AB436,'LibSets constants'!$I$4:$L$1012,3,FALSE),""),"")</f>
        <v>Bosses in trial dungeons</v>
      </c>
      <c r="AD436" s="41" t="str">
        <f>IF(AB436&lt;&gt;"",IF(AB436&lt;&gt;"LIBSETS_DROP_MECHANIC_MONSTER_NAME",VLOOKUP(AB436,'LibSets constants'!$I$4:$L$1012,4,FALSE),""),"")</f>
        <v>Bosse in Prüfungen</v>
      </c>
      <c r="AE436" s="41"/>
      <c r="AF436" s="3">
        <f>IF(AND(G436&lt;&gt;"LIBSETS_SETTYPE_BATTLEGROUND",G436&lt;&gt;"LIBSETS_SETTYPE_SPECIAL"),
IF(AND(AE436&lt;&gt;"",ISNUMBER(AE436),NOT(ISNA(AE436))),AE436,
   IF(AND(M436&lt;&gt;"",ISNUMBER(M436),M436&gt;0,NOT(ISNA(M436))),VLOOKUP(M436,'ESO dumped WayshrineInfo'!$K$3:$L$9996,2,FALSE),"")
),"")</f>
        <v>1160</v>
      </c>
      <c r="AG436" t="str">
        <f>IF(AND(AF436&lt;&gt;"",ISNUMBER(AF436),NOT(ISNA(AF436))),VLOOKUP(AF436,'ESO zone constants'!$A$5:$D$10001,4,FALSE),"")</f>
        <v>Western Skyrim</v>
      </c>
      <c r="AH436" s="42"/>
      <c r="AI436" s="41"/>
      <c r="AJ436" s="41"/>
      <c r="AK436" s="3" t="str">
        <f>IF(AND(G436&lt;&gt;"LIBSETS_SETTYPE_BATTLEGROUND",G436&lt;&gt;"LIBSETS_SETTYPE_SPECIAL"),IF(AL436&lt;&gt;"",VLOOKUP(AL436,'ESO zone constants'!$D$5:$H$4955,5,FALSE),""),"")</f>
        <v/>
      </c>
      <c r="AN436" s="41"/>
      <c r="AO436" s="41"/>
      <c r="AP436" s="3" t="str">
        <f>IF(AND(G436&lt;&gt;"LIBSETS_SETTYPE_BATTLEGROUND",G436&lt;&gt;"LIBSETS_SETTYPE_SPECIAL"),IF(AQ436&lt;&gt;"",VLOOKUP(AQ436,'ESO zone constants'!$D$5:$H$4955,5,FALSE),""),"")</f>
        <v/>
      </c>
      <c r="AS436" s="41"/>
      <c r="AT436" s="41"/>
      <c r="AU436" s="3" t="str">
        <f>IF(AND(G436&lt;&gt;"LIBSETS_SETTYPE_BATTLEGROUND",G436&lt;&gt;"LIBSETS_SETTYPE_SPECIAL"),IF(AV436&lt;&gt;"",VLOOKUP(AV436,'ESO zone constants'!$D$5:$H$4955,5,FALSE),""),"")</f>
        <v/>
      </c>
      <c r="AX436" s="41"/>
      <c r="AY436" s="41"/>
      <c r="AZ436" s="79" t="s">
        <v>2658</v>
      </c>
      <c r="BA436" s="79"/>
      <c r="BB436" s="79"/>
      <c r="BC436" s="79"/>
      <c r="BD436" s="21" t="str">
        <f t="shared" si="42"/>
        <v>[496] = {wayshrines={434,434,434,}, dlcId=DLC_GREYMOOR</v>
      </c>
      <c r="BE436" s="21" t="str">
        <f t="shared" si="43"/>
        <v>, zoneIds={1196,1160,1160}, veteran=false</v>
      </c>
      <c r="BF436" s="21" t="str">
        <f t="shared" si="41"/>
        <v>, setType=LIBSETS_SETTYPE_TRIAL</v>
      </c>
      <c r="BG436" s="21" t="str">
        <f t="shared" si="44"/>
        <v>, dropMechanic={LIBSETS_DROP_MECHANIC_TRIAL_BOSS,LIBSETS_DROP_MECHANIC_TRIAL_BOSS}, dropMechanicDropLocationNames={['en']={'','Bosses in trial dungeons','','','','',},['de']={'','Bosse in Prüfungen','','','','',},}</v>
      </c>
      <c r="BH436" s="21" t="str">
        <f t="shared" si="45"/>
        <v>}, --Roaring Opportunist / Brüllender Opportunist   [Kyne's Aegis, Western Skyrim, Western Skyrim]</v>
      </c>
    </row>
    <row r="437" spans="1:60" x14ac:dyDescent="0.25">
      <c r="A437" s="5">
        <v>497</v>
      </c>
      <c r="B437" t="s">
        <v>1742</v>
      </c>
      <c r="C437" t="s">
        <v>1743</v>
      </c>
      <c r="D437" s="3">
        <f t="shared" si="40"/>
        <v>497</v>
      </c>
      <c r="G437" s="8" t="s">
        <v>1479</v>
      </c>
      <c r="I437" t="s">
        <v>92</v>
      </c>
      <c r="J437" t="s">
        <v>91</v>
      </c>
      <c r="K437">
        <v>434</v>
      </c>
      <c r="L437">
        <v>434</v>
      </c>
      <c r="M437">
        <v>434</v>
      </c>
      <c r="O437" s="62" t="s">
        <v>1705</v>
      </c>
      <c r="Q437" s="3">
        <f>IF(AND(P437&lt;&gt;"",ISNUMBER(P437),NOT(ISNA(P437))),P437,IF(R437&lt;&gt;"",VLOOKUP(R437,'ESO zone constants'!$D$5:$H$10003,5,FALSE),""))</f>
        <v>1196</v>
      </c>
      <c r="R437" t="str">
        <f>IF(AND(O437&lt;&gt;"",NOT(ISERROR(O437))),O437,
IF(AND(P437&lt;&gt;"",ISNUMBER(P437),P437&gt;0,NOT(ISNA(P437))),VLOOKUP(P437,'ESO zone constants'!$A$5:$D$10001,4,FALSE),
IF(AND(K437&lt;&gt;"",K437&gt;0,NOT(ISERROR(K437))),VLOOKUP(K437,'ESO dumped WayshrineInfo'!$K$3:$N$9996,4,FALSE),"")))</f>
        <v>Kyne's Aegis</v>
      </c>
      <c r="T437" s="19" t="str">
        <f>IF(AND(S437&lt;&gt;"",NOT(ISERROR(S437))),S437,IF(Q437&lt;&gt;"",IF(NOT(ISERROR(VLOOKUP(Q437,'ESO Dungeon constants'!$D$3:$H$9999,5,FALSE))),VLOOKUP(Q437,'ESO Dungeon constants'!$D$3:$I$9999,6,FALSE),VLOOKUP(Q437,'ESO zone constants'!$H$3:$K$9989,4,FALSE)),""))</f>
        <v>DLC_GREYMOOR</v>
      </c>
      <c r="U437" s="3" t="str">
        <f>IF(T437&lt;&gt;"",VLOOKUP(T437,'LibSets constants'!$B$4:$C$1012,2,FALSE),"")</f>
        <v>Greymoor</v>
      </c>
      <c r="V437" s="33" t="s">
        <v>3313</v>
      </c>
      <c r="Y437" s="62"/>
      <c r="Z437" s="3">
        <f>IF(AND(G437&lt;&gt;"LIBSETS_SETTYPE_BATTLEGROUND",G437&lt;&gt;"LIBSETS_SETTYPE_SPECIAL"),
IF(AND(Y437&lt;&gt;"",ISNUMBER(Y437),NOT(ISNA(Y437))),Y437,
   IF(AND(L437&lt;&gt;"",ISNUMBER(L437),L437&gt;0,NOT(ISNA(L437))),VLOOKUP(L437,'ESO dumped WayshrineInfo'!$K$3:$L$9996,2,FALSE),"")
),"")</f>
        <v>1160</v>
      </c>
      <c r="AA437" t="str">
        <f>IF(AND(Z437&lt;&gt;"",ISNUMBER(Z437),NOT(ISNA(Z437))),VLOOKUP(Z437,'ESO zone constants'!$A$5:$D$10001,4,FALSE),"")</f>
        <v>Western Skyrim</v>
      </c>
      <c r="AB437" s="33" t="s">
        <v>3313</v>
      </c>
      <c r="AC437" s="41" t="str">
        <f>IF(AB437&lt;&gt;"",IF(AB437&lt;&gt;"LIBSETS_DROP_MECHANIC_MONSTER_NAME",VLOOKUP(AB437,'LibSets constants'!$I$4:$L$1012,3,FALSE),""),"")</f>
        <v>Bosses in trial dungeons</v>
      </c>
      <c r="AD437" s="41" t="str">
        <f>IF(AB437&lt;&gt;"",IF(AB437&lt;&gt;"LIBSETS_DROP_MECHANIC_MONSTER_NAME",VLOOKUP(AB437,'LibSets constants'!$I$4:$L$1012,4,FALSE),""),"")</f>
        <v>Bosse in Prüfungen</v>
      </c>
      <c r="AE437" s="41"/>
      <c r="AF437" s="3">
        <f>IF(AND(G437&lt;&gt;"LIBSETS_SETTYPE_BATTLEGROUND",G437&lt;&gt;"LIBSETS_SETTYPE_SPECIAL"),
IF(AND(AE437&lt;&gt;"",ISNUMBER(AE437),NOT(ISNA(AE437))),AE437,
   IF(AND(M437&lt;&gt;"",ISNUMBER(M437),M437&gt;0,NOT(ISNA(M437))),VLOOKUP(M437,'ESO dumped WayshrineInfo'!$K$3:$L$9996,2,FALSE),"")
),"")</f>
        <v>1160</v>
      </c>
      <c r="AG437" t="str">
        <f>IF(AND(AF437&lt;&gt;"",ISNUMBER(AF437),NOT(ISNA(AF437))),VLOOKUP(AF437,'ESO zone constants'!$A$5:$D$10001,4,FALSE),"")</f>
        <v>Western Skyrim</v>
      </c>
      <c r="AH437" s="42"/>
      <c r="AI437" s="41"/>
      <c r="AJ437" s="41"/>
      <c r="AK437" s="3" t="str">
        <f>IF(AND(G437&lt;&gt;"LIBSETS_SETTYPE_BATTLEGROUND",G437&lt;&gt;"LIBSETS_SETTYPE_SPECIAL"),IF(AL437&lt;&gt;"",VLOOKUP(AL437,'ESO zone constants'!$D$5:$H$4955,5,FALSE),""),"")</f>
        <v/>
      </c>
      <c r="AN437" s="41"/>
      <c r="AO437" s="41"/>
      <c r="AP437" s="3" t="str">
        <f>IF(AND(G437&lt;&gt;"LIBSETS_SETTYPE_BATTLEGROUND",G437&lt;&gt;"LIBSETS_SETTYPE_SPECIAL"),IF(AQ437&lt;&gt;"",VLOOKUP(AQ437,'ESO zone constants'!$D$5:$H$4955,5,FALSE),""),"")</f>
        <v/>
      </c>
      <c r="AS437" s="41"/>
      <c r="AT437" s="41"/>
      <c r="AU437" s="3" t="str">
        <f>IF(AND(G437&lt;&gt;"LIBSETS_SETTYPE_BATTLEGROUND",G437&lt;&gt;"LIBSETS_SETTYPE_SPECIAL"),IF(AV437&lt;&gt;"",VLOOKUP(AV437,'ESO zone constants'!$D$5:$H$4955,5,FALSE),""),"")</f>
        <v/>
      </c>
      <c r="AX437" s="41"/>
      <c r="AY437" s="41"/>
      <c r="AZ437" s="79" t="s">
        <v>2658</v>
      </c>
      <c r="BA437" s="79"/>
      <c r="BB437" s="79"/>
      <c r="BC437" s="79"/>
      <c r="BD437" s="21" t="str">
        <f t="shared" si="42"/>
        <v>[497] = {wayshrines={434,434,434,}, dlcId=DLC_GREYMOOR</v>
      </c>
      <c r="BE437" s="21" t="str">
        <f t="shared" si="43"/>
        <v>, zoneIds={1196,1160,1160}, veteran=true</v>
      </c>
      <c r="BF437" s="21" t="str">
        <f t="shared" si="41"/>
        <v>, setType=LIBSETS_SETTYPE_TRIAL</v>
      </c>
      <c r="BG437" s="21" t="str">
        <f t="shared" si="44"/>
        <v>, dropMechanic={LIBSETS_DROP_MECHANIC_TRIAL_BOSS,LIBSETS_DROP_MECHANIC_TRIAL_BOSS}, dropMechanicDropLocationNames={['en']={'','Bosses in trial dungeons','','','','',},['de']={'','Bosse in Prüfungen','','','','',},}</v>
      </c>
      <c r="BH437" s="21" t="str">
        <f t="shared" si="45"/>
        <v>}, --Perfected Roaring Opportunist / Perfektionierter brüllender Opportunist   [Kyne's Aegis, Western Skyrim, Western Skyrim]</v>
      </c>
    </row>
    <row r="438" spans="1:60" x14ac:dyDescent="0.25">
      <c r="A438" s="5">
        <v>498</v>
      </c>
      <c r="B438" t="s">
        <v>1744</v>
      </c>
      <c r="C438" t="s">
        <v>2647</v>
      </c>
      <c r="D438" s="3">
        <f t="shared" si="40"/>
        <v>498</v>
      </c>
      <c r="G438" s="8" t="s">
        <v>1479</v>
      </c>
      <c r="I438" t="s">
        <v>91</v>
      </c>
      <c r="J438" t="s">
        <v>91</v>
      </c>
      <c r="K438">
        <v>434</v>
      </c>
      <c r="L438">
        <v>434</v>
      </c>
      <c r="M438">
        <v>434</v>
      </c>
      <c r="O438" s="62" t="s">
        <v>1705</v>
      </c>
      <c r="Q438" s="3">
        <f>IF(AND(P438&lt;&gt;"",ISNUMBER(P438),NOT(ISNA(P438))),P438,IF(R438&lt;&gt;"",VLOOKUP(R438,'ESO zone constants'!$D$5:$H$10003,5,FALSE),""))</f>
        <v>1196</v>
      </c>
      <c r="R438" t="str">
        <f>IF(AND(O438&lt;&gt;"",NOT(ISERROR(O438))),O438,
IF(AND(P438&lt;&gt;"",ISNUMBER(P438),P438&gt;0,NOT(ISNA(P438))),VLOOKUP(P438,'ESO zone constants'!$A$5:$D$10001,4,FALSE),
IF(AND(K438&lt;&gt;"",K438&gt;0,NOT(ISERROR(K438))),VLOOKUP(K438,'ESO dumped WayshrineInfo'!$K$3:$N$9996,4,FALSE),"")))</f>
        <v>Kyne's Aegis</v>
      </c>
      <c r="T438" s="19" t="str">
        <f>IF(AND(S438&lt;&gt;"",NOT(ISERROR(S438))),S438,IF(Q438&lt;&gt;"",IF(NOT(ISERROR(VLOOKUP(Q438,'ESO Dungeon constants'!$D$3:$H$9999,5,FALSE))),VLOOKUP(Q438,'ESO Dungeon constants'!$D$3:$I$9999,6,FALSE),VLOOKUP(Q438,'ESO zone constants'!$H$3:$K$9989,4,FALSE)),""))</f>
        <v>DLC_GREYMOOR</v>
      </c>
      <c r="U438" s="3" t="str">
        <f>IF(T438&lt;&gt;"",VLOOKUP(T438,'LibSets constants'!$B$4:$C$1012,2,FALSE),"")</f>
        <v>Greymoor</v>
      </c>
      <c r="V438" s="33" t="s">
        <v>3313</v>
      </c>
      <c r="Z438" s="3">
        <f>IF(AND(G438&lt;&gt;"LIBSETS_SETTYPE_BATTLEGROUND",G438&lt;&gt;"LIBSETS_SETTYPE_SPECIAL"),
IF(AND(Y438&lt;&gt;"",ISNUMBER(Y438),NOT(ISNA(Y438))),Y438,
   IF(AND(L438&lt;&gt;"",ISNUMBER(L438),L438&gt;0,NOT(ISNA(L438))),VLOOKUP(L438,'ESO dumped WayshrineInfo'!$K$3:$L$9996,2,FALSE),"")
),"")</f>
        <v>1160</v>
      </c>
      <c r="AA438" t="str">
        <f>IF(AND(Z438&lt;&gt;"",ISNUMBER(Z438),NOT(ISNA(Z438))),VLOOKUP(Z438,'ESO zone constants'!$A$5:$D$10001,4,FALSE),"")</f>
        <v>Western Skyrim</v>
      </c>
      <c r="AB438" s="33" t="s">
        <v>3313</v>
      </c>
      <c r="AC438" s="41" t="str">
        <f>IF(AB438&lt;&gt;"",IF(AB438&lt;&gt;"LIBSETS_DROP_MECHANIC_MONSTER_NAME",VLOOKUP(AB438,'LibSets constants'!$I$4:$L$1012,3,FALSE),""),"")</f>
        <v>Bosses in trial dungeons</v>
      </c>
      <c r="AD438" s="41" t="str">
        <f>IF(AB438&lt;&gt;"",IF(AB438&lt;&gt;"LIBSETS_DROP_MECHANIC_MONSTER_NAME",VLOOKUP(AB438,'LibSets constants'!$I$4:$L$1012,4,FALSE),""),"")</f>
        <v>Bosse in Prüfungen</v>
      </c>
      <c r="AE438" s="41"/>
      <c r="AF438" s="3">
        <f>IF(AND(G438&lt;&gt;"LIBSETS_SETTYPE_BATTLEGROUND",G438&lt;&gt;"LIBSETS_SETTYPE_SPECIAL"),
IF(AND(AE438&lt;&gt;"",ISNUMBER(AE438),NOT(ISNA(AE438))),AE438,
   IF(AND(M438&lt;&gt;"",ISNUMBER(M438),M438&gt;0,NOT(ISNA(M438))),VLOOKUP(M438,'ESO dumped WayshrineInfo'!$K$3:$L$9996,2,FALSE),"")
),"")</f>
        <v>1160</v>
      </c>
      <c r="AG438" t="str">
        <f>IF(AND(AF438&lt;&gt;"",ISNUMBER(AF438),NOT(ISNA(AF438))),VLOOKUP(AF438,'ESO zone constants'!$A$5:$D$10001,4,FALSE),"")</f>
        <v>Western Skyrim</v>
      </c>
      <c r="AH438" s="42"/>
      <c r="AI438" s="41"/>
      <c r="AJ438" s="41"/>
      <c r="AK438" s="3" t="str">
        <f>IF(AND(G438&lt;&gt;"LIBSETS_SETTYPE_BATTLEGROUND",G438&lt;&gt;"LIBSETS_SETTYPE_SPECIAL"),IF(AL438&lt;&gt;"",VLOOKUP(AL438,'ESO zone constants'!$D$5:$H$4955,5,FALSE),""),"")</f>
        <v/>
      </c>
      <c r="AN438" s="41"/>
      <c r="AO438" s="41"/>
      <c r="AP438" s="3" t="str">
        <f>IF(AND(G438&lt;&gt;"LIBSETS_SETTYPE_BATTLEGROUND",G438&lt;&gt;"LIBSETS_SETTYPE_SPECIAL"),IF(AQ438&lt;&gt;"",VLOOKUP(AQ438,'ESO zone constants'!$D$5:$H$4955,5,FALSE),""),"")</f>
        <v/>
      </c>
      <c r="AS438" s="41"/>
      <c r="AT438" s="41"/>
      <c r="AU438" s="3" t="str">
        <f>IF(AND(G438&lt;&gt;"LIBSETS_SETTYPE_BATTLEGROUND",G438&lt;&gt;"LIBSETS_SETTYPE_SPECIAL"),IF(AV438&lt;&gt;"",VLOOKUP(AV438,'ESO zone constants'!$D$5:$H$4955,5,FALSE),""),"")</f>
        <v/>
      </c>
      <c r="AX438" s="41"/>
      <c r="AY438" s="41"/>
      <c r="AZ438" s="79" t="s">
        <v>2658</v>
      </c>
      <c r="BA438" s="79"/>
      <c r="BB438" s="79"/>
      <c r="BC438" s="79"/>
      <c r="BD438" s="21" t="str">
        <f t="shared" si="42"/>
        <v>[498] = {wayshrines={434,434,434,}, dlcId=DLC_GREYMOOR</v>
      </c>
      <c r="BE438" s="21" t="str">
        <f t="shared" si="43"/>
        <v>, zoneIds={1196,1160,1160}, veteran=false</v>
      </c>
      <c r="BF438" s="21" t="str">
        <f t="shared" si="41"/>
        <v>, setType=LIBSETS_SETTYPE_TRIAL</v>
      </c>
      <c r="BG438" s="21" t="str">
        <f t="shared" si="44"/>
        <v>, dropMechanic={LIBSETS_DROP_MECHANIC_TRIAL_BOSS,LIBSETS_DROP_MECHANIC_TRIAL_BOSS}, dropMechanicDropLocationNames={['en']={'','Bosses in trial dungeons','','','','',},['de']={'','Bosse in Prüfungen','','','','',},}</v>
      </c>
      <c r="BH438" s="21" t="str">
        <f t="shared" si="45"/>
        <v>}, --Yandir\'s Might / Yandirs Macht   [Kyne's Aegis, Western Skyrim, Western Skyrim]</v>
      </c>
    </row>
    <row r="439" spans="1:60" x14ac:dyDescent="0.25">
      <c r="A439" s="5">
        <v>499</v>
      </c>
      <c r="B439" t="s">
        <v>1745</v>
      </c>
      <c r="C439" t="s">
        <v>2648</v>
      </c>
      <c r="D439" s="3">
        <f t="shared" si="40"/>
        <v>499</v>
      </c>
      <c r="G439" s="8" t="s">
        <v>1479</v>
      </c>
      <c r="I439" t="s">
        <v>92</v>
      </c>
      <c r="J439" t="s">
        <v>91</v>
      </c>
      <c r="K439">
        <v>434</v>
      </c>
      <c r="L439">
        <v>434</v>
      </c>
      <c r="M439">
        <v>434</v>
      </c>
      <c r="O439" s="62" t="s">
        <v>1705</v>
      </c>
      <c r="Q439" s="3">
        <f>IF(AND(P439&lt;&gt;"",ISNUMBER(P439),NOT(ISNA(P439))),P439,IF(R439&lt;&gt;"",VLOOKUP(R439,'ESO zone constants'!$D$5:$H$10003,5,FALSE),""))</f>
        <v>1196</v>
      </c>
      <c r="R439" t="str">
        <f>IF(AND(O439&lt;&gt;"",NOT(ISERROR(O439))),O439,
IF(AND(P439&lt;&gt;"",ISNUMBER(P439),P439&gt;0,NOT(ISNA(P439))),VLOOKUP(P439,'ESO zone constants'!$A$5:$D$10001,4,FALSE),
IF(AND(K439&lt;&gt;"",K439&gt;0,NOT(ISERROR(K439))),VLOOKUP(K439,'ESO dumped WayshrineInfo'!$K$3:$N$9996,4,FALSE),"")))</f>
        <v>Kyne's Aegis</v>
      </c>
      <c r="T439" s="19" t="str">
        <f>IF(AND(S439&lt;&gt;"",NOT(ISERROR(S439))),S439,IF(Q439&lt;&gt;"",IF(NOT(ISERROR(VLOOKUP(Q439,'ESO Dungeon constants'!$D$3:$H$9999,5,FALSE))),VLOOKUP(Q439,'ESO Dungeon constants'!$D$3:$I$9999,6,FALSE),VLOOKUP(Q439,'ESO zone constants'!$H$3:$K$9989,4,FALSE)),""))</f>
        <v>DLC_GREYMOOR</v>
      </c>
      <c r="U439" s="3" t="str">
        <f>IF(T439&lt;&gt;"",VLOOKUP(T439,'LibSets constants'!$B$4:$C$1012,2,FALSE),"")</f>
        <v>Greymoor</v>
      </c>
      <c r="V439" s="33" t="s">
        <v>3313</v>
      </c>
      <c r="Y439" s="62"/>
      <c r="Z439" s="3">
        <f>IF(AND(G439&lt;&gt;"LIBSETS_SETTYPE_BATTLEGROUND",G439&lt;&gt;"LIBSETS_SETTYPE_SPECIAL"),
IF(AND(Y439&lt;&gt;"",ISNUMBER(Y439),NOT(ISNA(Y439))),Y439,
   IF(AND(L439&lt;&gt;"",ISNUMBER(L439),L439&gt;0,NOT(ISNA(L439))),VLOOKUP(L439,'ESO dumped WayshrineInfo'!$K$3:$L$9996,2,FALSE),"")
),"")</f>
        <v>1160</v>
      </c>
      <c r="AA439" t="str">
        <f>IF(AND(Z439&lt;&gt;"",ISNUMBER(Z439),NOT(ISNA(Z439))),VLOOKUP(Z439,'ESO zone constants'!$A$5:$D$10001,4,FALSE),"")</f>
        <v>Western Skyrim</v>
      </c>
      <c r="AB439" s="33" t="s">
        <v>3313</v>
      </c>
      <c r="AC439" s="41" t="str">
        <f>IF(AB439&lt;&gt;"",IF(AB439&lt;&gt;"LIBSETS_DROP_MECHANIC_MONSTER_NAME",VLOOKUP(AB439,'LibSets constants'!$I$4:$L$1012,3,FALSE),""),"")</f>
        <v>Bosses in trial dungeons</v>
      </c>
      <c r="AD439" s="41" t="str">
        <f>IF(AB439&lt;&gt;"",IF(AB439&lt;&gt;"LIBSETS_DROP_MECHANIC_MONSTER_NAME",VLOOKUP(AB439,'LibSets constants'!$I$4:$L$1012,4,FALSE),""),"")</f>
        <v>Bosse in Prüfungen</v>
      </c>
      <c r="AE439" s="41"/>
      <c r="AF439" s="3">
        <f>IF(AND(G439&lt;&gt;"LIBSETS_SETTYPE_BATTLEGROUND",G439&lt;&gt;"LIBSETS_SETTYPE_SPECIAL"),
IF(AND(AE439&lt;&gt;"",ISNUMBER(AE439),NOT(ISNA(AE439))),AE439,
   IF(AND(M439&lt;&gt;"",ISNUMBER(M439),M439&gt;0,NOT(ISNA(M439))),VLOOKUP(M439,'ESO dumped WayshrineInfo'!$K$3:$L$9996,2,FALSE),"")
),"")</f>
        <v>1160</v>
      </c>
      <c r="AG439" t="str">
        <f>IF(AND(AF439&lt;&gt;"",ISNUMBER(AF439),NOT(ISNA(AF439))),VLOOKUP(AF439,'ESO zone constants'!$A$5:$D$10001,4,FALSE),"")</f>
        <v>Western Skyrim</v>
      </c>
      <c r="AH439" s="42"/>
      <c r="AI439" s="41"/>
      <c r="AJ439" s="41"/>
      <c r="AK439" s="3" t="str">
        <f>IF(AND(G439&lt;&gt;"LIBSETS_SETTYPE_BATTLEGROUND",G439&lt;&gt;"LIBSETS_SETTYPE_SPECIAL"),IF(AL439&lt;&gt;"",VLOOKUP(AL439,'ESO zone constants'!$D$5:$H$4955,5,FALSE),""),"")</f>
        <v/>
      </c>
      <c r="AN439" s="41"/>
      <c r="AO439" s="41"/>
      <c r="AP439" s="3" t="str">
        <f>IF(AND(G439&lt;&gt;"LIBSETS_SETTYPE_BATTLEGROUND",G439&lt;&gt;"LIBSETS_SETTYPE_SPECIAL"),IF(AQ439&lt;&gt;"",VLOOKUP(AQ439,'ESO zone constants'!$D$5:$H$4955,5,FALSE),""),"")</f>
        <v/>
      </c>
      <c r="AS439" s="41"/>
      <c r="AT439" s="41"/>
      <c r="AU439" s="3" t="str">
        <f>IF(AND(G439&lt;&gt;"LIBSETS_SETTYPE_BATTLEGROUND",G439&lt;&gt;"LIBSETS_SETTYPE_SPECIAL"),IF(AV439&lt;&gt;"",VLOOKUP(AV439,'ESO zone constants'!$D$5:$H$4955,5,FALSE),""),"")</f>
        <v/>
      </c>
      <c r="AX439" s="41"/>
      <c r="AY439" s="41"/>
      <c r="AZ439" s="79" t="s">
        <v>2658</v>
      </c>
      <c r="BA439" s="79"/>
      <c r="BB439" s="79"/>
      <c r="BC439" s="79"/>
      <c r="BD439" s="21" t="str">
        <f t="shared" si="42"/>
        <v>[499] = {wayshrines={434,434,434,}, dlcId=DLC_GREYMOOR</v>
      </c>
      <c r="BE439" s="21" t="str">
        <f t="shared" si="43"/>
        <v>, zoneIds={1196,1160,1160}, veteran=true</v>
      </c>
      <c r="BF439" s="21" t="str">
        <f t="shared" si="41"/>
        <v>, setType=LIBSETS_SETTYPE_TRIAL</v>
      </c>
      <c r="BG439" s="21" t="str">
        <f t="shared" si="44"/>
        <v>, dropMechanic={LIBSETS_DROP_MECHANIC_TRIAL_BOSS,LIBSETS_DROP_MECHANIC_TRIAL_BOSS}, dropMechanicDropLocationNames={['en']={'','Bosses in trial dungeons','','','','',},['de']={'','Bosse in Prüfungen','','','','',},}</v>
      </c>
      <c r="BH439" s="21" t="str">
        <f t="shared" si="45"/>
        <v>}, --Perfected Yandir\'s Might / Yandirs perfektionierte Macht   [Kyne's Aegis, Western Skyrim, Western Skyrim]</v>
      </c>
    </row>
    <row r="440" spans="1:60" x14ac:dyDescent="0.25">
      <c r="A440" s="5">
        <v>500</v>
      </c>
      <c r="B440" t="s">
        <v>1746</v>
      </c>
      <c r="C440" t="s">
        <v>2649</v>
      </c>
      <c r="D440" s="3">
        <f t="shared" si="40"/>
        <v>500</v>
      </c>
      <c r="E440" s="40" t="s">
        <v>1789</v>
      </c>
      <c r="F440" s="30" t="s">
        <v>1462</v>
      </c>
      <c r="G440" s="8"/>
      <c r="O440" s="62" t="s">
        <v>1686</v>
      </c>
      <c r="Q440" s="3">
        <f>IF(AND(P440&lt;&gt;"",ISNUMBER(P440),NOT(ISNA(P440))),P440,IF(R440&lt;&gt;"",VLOOKUP(R440,'ESO zone constants'!$D$5:$H$10003,5,FALSE),""))</f>
        <v>1160</v>
      </c>
      <c r="R440" t="str">
        <f>IF(AND(O440&lt;&gt;"",NOT(ISERROR(O440))),O440,
IF(AND(P440&lt;&gt;"",ISNUMBER(P440),P440&gt;0,NOT(ISNA(P440))),VLOOKUP(P440,'ESO zone constants'!$A$5:$D$10001,4,FALSE),
IF(AND(K440&lt;&gt;"",K440&gt;0,NOT(ISERROR(K440))),VLOOKUP(K440,'ESO dumped WayshrineInfo'!$K$3:$N$9996,4,FALSE),"")))</f>
        <v>Western Skyrim</v>
      </c>
      <c r="T440" s="19" t="str">
        <f>IF(AND(S440&lt;&gt;"",NOT(ISERROR(S440))),S440,IF(Q440&lt;&gt;"",IF(NOT(ISERROR(VLOOKUP(Q440,'ESO Dungeon constants'!$D$3:$H$9999,5,FALSE))),VLOOKUP(Q440,'ESO Dungeon constants'!$D$3:$I$9999,6,FALSE),VLOOKUP(Q440,'ESO zone constants'!$H$3:$K$9989,4,FALSE)),""))</f>
        <v>DLC_GREYMOOR</v>
      </c>
      <c r="U440" s="3" t="str">
        <f>IF(T440&lt;&gt;"",VLOOKUP(T440,'LibSets constants'!$B$4:$C$1012,2,FALSE),"")</f>
        <v>Greymoor</v>
      </c>
      <c r="Y440" s="62">
        <v>643</v>
      </c>
      <c r="Z440" s="3">
        <f>IF(AND(G440&lt;&gt;"LIBSETS_SETTYPE_BATTLEGROUND",G440&lt;&gt;"LIBSETS_SETTYPE_SPECIAL"),
IF(AND(Y440&lt;&gt;"",ISNUMBER(Y440),NOT(ISNA(Y440))),Y440,
   IF(AND(L440&lt;&gt;"",ISNUMBER(L440),L440&gt;0,NOT(ISNA(L440))),VLOOKUP(L440,'ESO dumped WayshrineInfo'!$K$3:$L$9996,2,FALSE),"")
),"")</f>
        <v>643</v>
      </c>
      <c r="AA440" t="str">
        <f>IF(AND(Z440&lt;&gt;"",ISNUMBER(Z440),NOT(ISNA(Z440))),VLOOKUP(Z440,'ESO zone constants'!$A$5:$D$10001,4,FALSE),"")</f>
        <v>Imperial Sewers</v>
      </c>
      <c r="AC440" s="41" t="str">
        <f>IF(AB440&lt;&gt;"",IF(AB440&lt;&gt;"LIBSETS_DROP_MECHANIC_MONSTER_NAME",VLOOKUP(AB440,'LibSets constants'!$I$4:$L$1012,3,FALSE),""),"")</f>
        <v/>
      </c>
      <c r="AD440" s="41" t="str">
        <f>IF(AB440&lt;&gt;"",IF(AB440&lt;&gt;"LIBSETS_DROP_MECHANIC_MONSTER_NAME",VLOOKUP(AB440,'LibSets constants'!$I$4:$L$1012,4,FALSE),""),"")</f>
        <v/>
      </c>
      <c r="AE440" s="41"/>
      <c r="AF440" s="3" t="str">
        <f>IF(AND(G440&lt;&gt;"LIBSETS_SETTYPE_BATTLEGROUND",G440&lt;&gt;"LIBSETS_SETTYPE_SPECIAL"),
IF(AND(AE440&lt;&gt;"",ISNUMBER(AE440),NOT(ISNA(AE440))),AE440,
   IF(AND(M440&lt;&gt;"",ISNUMBER(M440),M440&gt;0,NOT(ISNA(M440))),VLOOKUP(M440,'ESO dumped WayshrineInfo'!$K$3:$L$9996,2,FALSE),"")
),"")</f>
        <v/>
      </c>
      <c r="AG440" t="str">
        <f>IF(AND(AF440&lt;&gt;"",ISNUMBER(AF440),NOT(ISNA(AF440))),VLOOKUP(AF440,'ESO zone constants'!$A$5:$D$10001,4,FALSE),"")</f>
        <v/>
      </c>
      <c r="AH440" s="42"/>
      <c r="AI440" s="41"/>
      <c r="AJ440" s="41"/>
      <c r="AK440" s="3" t="str">
        <f>IF(AND(G440&lt;&gt;"LIBSETS_SETTYPE_BATTLEGROUND",G440&lt;&gt;"LIBSETS_SETTYPE_SPECIAL"),IF(AL440&lt;&gt;"",VLOOKUP(AL440,'ESO zone constants'!$D$5:$H$4955,5,FALSE),""),"")</f>
        <v/>
      </c>
      <c r="AN440" s="41"/>
      <c r="AO440" s="41"/>
      <c r="AP440" s="3" t="str">
        <f>IF(AND(G440&lt;&gt;"LIBSETS_SETTYPE_BATTLEGROUND",G440&lt;&gt;"LIBSETS_SETTYPE_SPECIAL"),IF(AQ440&lt;&gt;"",VLOOKUP(AQ440,'ESO zone constants'!$D$5:$H$4955,5,FALSE),""),"")</f>
        <v/>
      </c>
      <c r="AS440" s="41"/>
      <c r="AT440" s="41"/>
      <c r="AU440" s="3" t="str">
        <f>IF(AND(G440&lt;&gt;"LIBSETS_SETTYPE_BATTLEGROUND",G440&lt;&gt;"LIBSETS_SETTYPE_SPECIAL"),IF(AV440&lt;&gt;"",VLOOKUP(AV440,'ESO zone constants'!$D$5:$H$4955,5,FALSE),""),"")</f>
        <v/>
      </c>
      <c r="AX440" s="41"/>
      <c r="AY440" s="41"/>
      <c r="AZ440" s="79" t="s">
        <v>2658</v>
      </c>
      <c r="BA440" s="79"/>
      <c r="BB440" s="79"/>
      <c r="BC440" s="79"/>
      <c r="BD440" s="21" t="str">
        <f t="shared" si="42"/>
        <v/>
      </c>
      <c r="BE440" s="21" t="str">
        <f t="shared" si="43"/>
        <v/>
      </c>
      <c r="BF440" s="21" t="str">
        <f t="shared" si="41"/>
        <v/>
      </c>
      <c r="BG440" s="21" t="str">
        <f t="shared" si="44"/>
        <v/>
      </c>
      <c r="BH440" s="21" t="str">
        <f t="shared" si="45"/>
        <v/>
      </c>
    </row>
    <row r="441" spans="1:60" x14ac:dyDescent="0.25">
      <c r="A441" s="5">
        <v>501</v>
      </c>
      <c r="B441" t="s">
        <v>1748</v>
      </c>
      <c r="C441" t="s">
        <v>1747</v>
      </c>
      <c r="D441" s="3">
        <f t="shared" si="40"/>
        <v>501</v>
      </c>
      <c r="G441" s="8" t="s">
        <v>1680</v>
      </c>
      <c r="I441" t="s">
        <v>91</v>
      </c>
      <c r="J441" t="s">
        <v>91</v>
      </c>
      <c r="K441">
        <v>176</v>
      </c>
      <c r="L441">
        <v>360</v>
      </c>
      <c r="M441">
        <v>179</v>
      </c>
      <c r="Q441" s="3">
        <f>IF(AND(P441&lt;&gt;"",ISNUMBER(P441),NOT(ISNA(P441))),P441,IF(R441&lt;&gt;"",VLOOKUP(R441,'ESO zone constants'!$D$5:$H$10003,5,FALSE),""))</f>
        <v>381</v>
      </c>
      <c r="R441" t="str">
        <f>IF(AND(O441&lt;&gt;"",NOT(ISERROR(O441))),O441,
IF(AND(P441&lt;&gt;"",ISNUMBER(P441),P441&gt;0,NOT(ISNA(P441))),VLOOKUP(P441,'ESO zone constants'!$A$5:$D$10001,4,FALSE),
IF(AND(K441&lt;&gt;"",K441&gt;0,NOT(ISERROR(K441))),VLOOKUP(K441,'ESO dumped WayshrineInfo'!$K$3:$N$9996,4,FALSE),"")))</f>
        <v>Auridon</v>
      </c>
      <c r="S441" s="62" t="s">
        <v>1608</v>
      </c>
      <c r="T441" s="19" t="str">
        <f>IF(AND(S441&lt;&gt;"",NOT(ISERROR(S441))),S441,IF(Q441&lt;&gt;"",IF(NOT(ISERROR(VLOOKUP(Q441,'ESO Dungeon constants'!$D$3:$H$9999,5,FALSE))),VLOOKUP(Q441,'ESO Dungeon constants'!$D$3:$I$9999,6,FALSE),VLOOKUP(Q441,'ESO zone constants'!$H$3:$K$9989,4,FALSE)),""))</f>
        <v>DLC_GREYMOOR</v>
      </c>
      <c r="U441" s="3" t="str">
        <f>IF(T441&lt;&gt;"",VLOOKUP(T441,'LibSets constants'!$B$4:$C$1012,2,FALSE),"")</f>
        <v>Greymoor</v>
      </c>
      <c r="V441" s="33" t="s">
        <v>1557</v>
      </c>
      <c r="W441" s="92"/>
      <c r="X441" s="92"/>
      <c r="Y441" s="62"/>
      <c r="Z441" s="3">
        <f>IF(AND(G441&lt;&gt;"LIBSETS_SETTYPE_BATTLEGROUND",G441&lt;&gt;"LIBSETS_SETTYPE_SPECIAL"),
IF(AND(Y441&lt;&gt;"",ISNUMBER(Y441),NOT(ISNA(Y441))),Y441,
   IF(AND(L441&lt;&gt;"",ISNUMBER(L441),L441&gt;0,NOT(ISNA(L441))),VLOOKUP(L441,'ESO dumped WayshrineInfo'!$K$3:$L$9996,2,FALSE),"")
),"")</f>
        <v>1027</v>
      </c>
      <c r="AA441" t="str">
        <f>IF(AND(Z441&lt;&gt;"",ISNUMBER(Z441),NOT(ISNA(Z441))),VLOOKUP(Z441,'ESO zone constants'!$A$5:$D$10001,4,FALSE),"")</f>
        <v>Artaeum</v>
      </c>
      <c r="AB441" s="33" t="s">
        <v>3261</v>
      </c>
      <c r="AC441" s="41" t="s">
        <v>3290</v>
      </c>
      <c r="AD441" s="41" t="s">
        <v>3291</v>
      </c>
      <c r="AE441" s="41"/>
      <c r="AF441" s="3">
        <f>IF(AND(G441&lt;&gt;"LIBSETS_SETTYPE_BATTLEGROUND",G441&lt;&gt;"LIBSETS_SETTYPE_SPECIAL"),
IF(AND(AE441&lt;&gt;"",ISNUMBER(AE441),NOT(ISNA(AE441))),AE441,
   IF(AND(M441&lt;&gt;"",ISNUMBER(M441),M441&gt;0,NOT(ISNA(M441))),VLOOKUP(M441,'ESO dumped WayshrineInfo'!$K$3:$L$9996,2,FALSE),"")
),"")</f>
        <v>534</v>
      </c>
      <c r="AG441" t="str">
        <f>IF(AND(AF441&lt;&gt;"",ISNUMBER(AF441),NOT(ISNA(AF441))),VLOOKUP(AF441,'ESO zone constants'!$A$5:$D$10001,4,FALSE),"")</f>
        <v>Stros M'Kai</v>
      </c>
      <c r="AH441" s="42" t="s">
        <v>3261</v>
      </c>
      <c r="AI441" s="41" t="s">
        <v>3292</v>
      </c>
      <c r="AJ441" s="41" t="s">
        <v>3293</v>
      </c>
      <c r="AK441" s="3">
        <f>IF(AND(G441&lt;&gt;"LIBSETS_SETTYPE_BATTLEGROUND",G441&lt;&gt;"LIBSETS_SETTYPE_SPECIAL"),IF(AL441&lt;&gt;"",VLOOKUP(AL441,'ESO zone constants'!$D$5:$H$4955,5,FALSE),""),"")</f>
        <v>1020</v>
      </c>
      <c r="AL441" t="s">
        <v>674</v>
      </c>
      <c r="AM441" s="33" t="s">
        <v>1557</v>
      </c>
      <c r="AN441" s="41"/>
      <c r="AO441" s="41"/>
      <c r="AP441" s="3">
        <f>IF(AND(G441&lt;&gt;"LIBSETS_SETTYPE_BATTLEGROUND",G441&lt;&gt;"LIBSETS_SETTYPE_SPECIAL"),IF(AQ441&lt;&gt;"",VLOOKUP(AQ441,'ESO zone constants'!$D$5:$H$4955,5,FALSE),""),"")</f>
        <v>1027</v>
      </c>
      <c r="AQ441" t="s">
        <v>681</v>
      </c>
      <c r="AR441" s="33" t="s">
        <v>3267</v>
      </c>
      <c r="AS441" s="41" t="s">
        <v>3294</v>
      </c>
      <c r="AT441" s="41" t="s">
        <v>3295</v>
      </c>
      <c r="AU441" s="3" t="str">
        <f>IF(AND(G441&lt;&gt;"LIBSETS_SETTYPE_BATTLEGROUND",G441&lt;&gt;"LIBSETS_SETTYPE_SPECIAL"),IF(AV441&lt;&gt;"",VLOOKUP(AV441,'ESO zone constants'!$D$5:$H$4955,5,FALSE),""),"")</f>
        <v/>
      </c>
      <c r="AV441" s="38"/>
      <c r="AX441" s="41"/>
      <c r="AY441" s="41"/>
      <c r="AZ441" s="79" t="s">
        <v>2658</v>
      </c>
      <c r="BA441" s="36" t="s">
        <v>3226</v>
      </c>
      <c r="BB441" s="36" t="s">
        <v>3226</v>
      </c>
      <c r="BC441" s="36"/>
      <c r="BD441" s="21" t="str">
        <f t="shared" si="42"/>
        <v>[501] = {wayshrines={176,360,179,}, dlcId=DLC_GREYMOOR</v>
      </c>
      <c r="BE441" s="21" t="str">
        <f t="shared" si="43"/>
        <v>, zoneIds={381,1027,534,1020,1027}, veteran=false</v>
      </c>
      <c r="BF441" s="21" t="str">
        <f t="shared" si="41"/>
        <v>, setType=LIBSETS_SETTYPE_MYTHIC</v>
      </c>
      <c r="BG441" s="21" t="str">
        <f t="shared" si="44"/>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H441" s="21" t="str">
        <f t="shared" si="45"/>
        <v>, addTooltip={['en']='https://en.uesp.net/wiki/Online:Thrassian_Stranglers',},}, --Thrassian Stranglers / Thrassische Würger   [Auridon, Artaeum, Stros M'Kai, Karnwasten, Artaeum]</v>
      </c>
    </row>
    <row r="442" spans="1:60" ht="15" customHeight="1" x14ac:dyDescent="0.25">
      <c r="A442" s="5">
        <v>502</v>
      </c>
      <c r="B442" t="s">
        <v>1749</v>
      </c>
      <c r="C442" t="s">
        <v>1749</v>
      </c>
      <c r="D442" s="3">
        <f t="shared" si="40"/>
        <v>502</v>
      </c>
      <c r="E442" t="s">
        <v>1790</v>
      </c>
      <c r="F442" s="30" t="s">
        <v>1462</v>
      </c>
      <c r="G442" s="8"/>
      <c r="O442" s="62" t="s">
        <v>1686</v>
      </c>
      <c r="Q442" s="3">
        <f>IF(AND(P442&lt;&gt;"",ISNUMBER(P442),NOT(ISNA(P442))),P442,IF(R442&lt;&gt;"",VLOOKUP(R442,'ESO zone constants'!$D$5:$H$10003,5,FALSE),""))</f>
        <v>1160</v>
      </c>
      <c r="R442" t="str">
        <f>IF(AND(O442&lt;&gt;"",NOT(ISERROR(O442))),O442,
IF(AND(P442&lt;&gt;"",ISNUMBER(P442),P442&gt;0,NOT(ISNA(P442))),VLOOKUP(P442,'ESO zone constants'!$A$5:$D$10001,4,FALSE),
IF(AND(K442&lt;&gt;"",K442&gt;0,NOT(ISERROR(K442))),VLOOKUP(K442,'ESO dumped WayshrineInfo'!$K$3:$N$9996,4,FALSE),"")))</f>
        <v>Western Skyrim</v>
      </c>
      <c r="T442" s="19" t="str">
        <f>IF(AND(S442&lt;&gt;"",NOT(ISERROR(S442))),S442,IF(Q442&lt;&gt;"",IF(NOT(ISERROR(VLOOKUP(Q442,'ESO Dungeon constants'!$D$3:$H$9999,5,FALSE))),VLOOKUP(Q442,'ESO Dungeon constants'!$D$3:$I$9999,6,FALSE),VLOOKUP(Q442,'ESO zone constants'!$H$3:$K$9989,4,FALSE)),""))</f>
        <v>DLC_GREYMOOR</v>
      </c>
      <c r="U442" s="3" t="str">
        <f>IF(T442&lt;&gt;"",VLOOKUP(T442,'LibSets constants'!$B$4:$C$1012,2,FALSE),"")</f>
        <v>Greymoor</v>
      </c>
      <c r="Y442" s="62">
        <v>643</v>
      </c>
      <c r="Z442" s="3">
        <f>IF(AND(G442&lt;&gt;"LIBSETS_SETTYPE_BATTLEGROUND",G442&lt;&gt;"LIBSETS_SETTYPE_SPECIAL"),
IF(AND(Y442&lt;&gt;"",ISNUMBER(Y442),NOT(ISNA(Y442))),Y442,
   IF(AND(L442&lt;&gt;"",ISNUMBER(L442),L442&gt;0,NOT(ISNA(L442))),VLOOKUP(L442,'ESO dumped WayshrineInfo'!$K$3:$L$9996,2,FALSE),"")
),"")</f>
        <v>643</v>
      </c>
      <c r="AA442" t="str">
        <f>IF(AND(Z442&lt;&gt;"",ISNUMBER(Z442),NOT(ISNA(Z442))),VLOOKUP(Z442,'ESO zone constants'!$A$5:$D$10001,4,FALSE),"")</f>
        <v>Imperial Sewers</v>
      </c>
      <c r="AC442" s="41" t="str">
        <f>IF(AB442&lt;&gt;"",IF(AB442&lt;&gt;"LIBSETS_DROP_MECHANIC_MONSTER_NAME",VLOOKUP(AB442,'LibSets constants'!$I$4:$L$1012,3,FALSE),""),"")</f>
        <v/>
      </c>
      <c r="AD442" s="41" t="str">
        <f>IF(AB442&lt;&gt;"",IF(AB442&lt;&gt;"LIBSETS_DROP_MECHANIC_MONSTER_NAME",VLOOKUP(AB442,'LibSets constants'!$I$4:$L$1012,4,FALSE),""),"")</f>
        <v/>
      </c>
      <c r="AE442" s="41"/>
      <c r="AF442" s="3" t="str">
        <f>IF(AND(G442&lt;&gt;"LIBSETS_SETTYPE_BATTLEGROUND",G442&lt;&gt;"LIBSETS_SETTYPE_SPECIAL"),
IF(AND(AE442&lt;&gt;"",ISNUMBER(AE442),NOT(ISNA(AE442))),AE442,
   IF(AND(M442&lt;&gt;"",ISNUMBER(M442),M442&gt;0,NOT(ISNA(M442))),VLOOKUP(M442,'ESO dumped WayshrineInfo'!$K$3:$L$9996,2,FALSE),"")
),"")</f>
        <v/>
      </c>
      <c r="AG442" t="str">
        <f>IF(AND(AF442&lt;&gt;"",ISNUMBER(AF442),NOT(ISNA(AF442))),VLOOKUP(AF442,'ESO zone constants'!$A$5:$D$10001,4,FALSE),"")</f>
        <v/>
      </c>
      <c r="AH442" s="42"/>
      <c r="AI442" s="41"/>
      <c r="AJ442" s="41"/>
      <c r="AK442" s="3" t="str">
        <f>IF(AND(G442&lt;&gt;"LIBSETS_SETTYPE_BATTLEGROUND",G442&lt;&gt;"LIBSETS_SETTYPE_SPECIAL"),IF(AL442&lt;&gt;"",VLOOKUP(AL442,'ESO zone constants'!$D$5:$H$4955,5,FALSE),""),"")</f>
        <v/>
      </c>
      <c r="AN442" s="41"/>
      <c r="AO442" s="41"/>
      <c r="AP442" s="3" t="str">
        <f>IF(AND(G442&lt;&gt;"LIBSETS_SETTYPE_BATTLEGROUND",G442&lt;&gt;"LIBSETS_SETTYPE_SPECIAL"),IF(AQ442&lt;&gt;"",VLOOKUP(AQ442,'ESO zone constants'!$D$5:$H$4955,5,FALSE),""),"")</f>
        <v/>
      </c>
      <c r="AS442" s="41"/>
      <c r="AT442" s="41"/>
      <c r="AU442" s="3" t="str">
        <f>IF(AND(G442&lt;&gt;"LIBSETS_SETTYPE_BATTLEGROUND",G442&lt;&gt;"LIBSETS_SETTYPE_SPECIAL"),IF(AV442&lt;&gt;"",VLOOKUP(AV442,'ESO zone constants'!$D$5:$H$4955,5,FALSE),""),"")</f>
        <v/>
      </c>
      <c r="AX442" s="41"/>
      <c r="AY442" s="41"/>
      <c r="AZ442" s="79" t="s">
        <v>2658</v>
      </c>
      <c r="BA442" s="79"/>
      <c r="BB442" s="79"/>
      <c r="BC442" s="79"/>
      <c r="BD442" s="21" t="str">
        <f t="shared" si="42"/>
        <v/>
      </c>
      <c r="BE442" s="21" t="str">
        <f t="shared" si="43"/>
        <v/>
      </c>
      <c r="BF442" s="21" t="str">
        <f t="shared" si="41"/>
        <v/>
      </c>
      <c r="BG442" s="21" t="str">
        <f t="shared" si="44"/>
        <v/>
      </c>
      <c r="BH442" s="21" t="str">
        <f t="shared" si="45"/>
        <v/>
      </c>
    </row>
    <row r="443" spans="1:60" x14ac:dyDescent="0.25">
      <c r="A443" s="5">
        <v>503</v>
      </c>
      <c r="B443" t="s">
        <v>1750</v>
      </c>
      <c r="C443" t="s">
        <v>1751</v>
      </c>
      <c r="D443" s="3">
        <f t="shared" si="40"/>
        <v>503</v>
      </c>
      <c r="G443" s="8" t="s">
        <v>1680</v>
      </c>
      <c r="I443" t="s">
        <v>91</v>
      </c>
      <c r="J443" t="s">
        <v>91</v>
      </c>
      <c r="K443">
        <v>62</v>
      </c>
      <c r="L443">
        <v>374</v>
      </c>
      <c r="M443">
        <v>107</v>
      </c>
      <c r="Q443" s="3">
        <f>IF(AND(P443&lt;&gt;"",ISNUMBER(P443),NOT(ISNA(P443))),P443,IF(R443&lt;&gt;"",VLOOKUP(R443,'ESO zone constants'!$D$5:$H$10003,5,FALSE),""))</f>
        <v>3</v>
      </c>
      <c r="R443" t="str">
        <f>IF(AND(O443&lt;&gt;"",NOT(ISERROR(O443))),O443,
IF(AND(P443&lt;&gt;"",ISNUMBER(P443),P443&gt;0,NOT(ISNA(P443))),VLOOKUP(P443,'ESO zone constants'!$A$5:$D$10001,4,FALSE),
IF(AND(K443&lt;&gt;"",K443&gt;0,NOT(ISERROR(K443))),VLOOKUP(K443,'ESO dumped WayshrineInfo'!$K$3:$N$9996,4,FALSE),"")))</f>
        <v>Glenumbra</v>
      </c>
      <c r="S443" s="62" t="s">
        <v>1608</v>
      </c>
      <c r="T443" s="19" t="str">
        <f>IF(AND(S443&lt;&gt;"",NOT(ISERROR(S443))),S443,IF(Q443&lt;&gt;"",IF(NOT(ISERROR(VLOOKUP(Q443,'ESO Dungeon constants'!$D$3:$H$9999,5,FALSE))),VLOOKUP(Q443,'ESO Dungeon constants'!$D$3:$I$9999,6,FALSE),VLOOKUP(Q443,'ESO zone constants'!$H$3:$K$9989,4,FALSE)),""))</f>
        <v>DLC_GREYMOOR</v>
      </c>
      <c r="U443" s="3" t="str">
        <f>IF(T443&lt;&gt;"",VLOOKUP(T443,'LibSets constants'!$B$4:$C$1012,2,FALSE),"")</f>
        <v>Greymoor</v>
      </c>
      <c r="V443" s="33" t="s">
        <v>1558</v>
      </c>
      <c r="W443" s="92"/>
      <c r="X443" s="92"/>
      <c r="Y443" s="62"/>
      <c r="Z443" s="3">
        <f>IF(AND(G443&lt;&gt;"LIBSETS_SETTYPE_BATTLEGROUND",G443&lt;&gt;"LIBSETS_SETTYPE_SPECIAL"),
IF(AND(Y443&lt;&gt;"",ISNUMBER(Y443),NOT(ISNA(Y443))),Y443,
   IF(AND(L443&lt;&gt;"",ISNUMBER(L443),L443&gt;0,NOT(ISNA(L443))),VLOOKUP(L443,'ESO dumped WayshrineInfo'!$K$3:$L$9996,2,FALSE),"")
),"")</f>
        <v>726</v>
      </c>
      <c r="AA443" t="str">
        <f>IF(AND(Z443&lt;&gt;"",ISNUMBER(Z443),NOT(ISNA(Z443))),VLOOKUP(Z443,'ESO zone constants'!$A$5:$D$10001,4,FALSE),"")</f>
        <v>Murkmire</v>
      </c>
      <c r="AB443" s="33" t="s">
        <v>1556</v>
      </c>
      <c r="AC443" s="41"/>
      <c r="AD443" s="41"/>
      <c r="AE443" s="41"/>
      <c r="AF443" s="3">
        <f>IF(AND(G443&lt;&gt;"LIBSETS_SETTYPE_BATTLEGROUND",G443&lt;&gt;"LIBSETS_SETTYPE_SPECIAL"),
IF(AND(AE443&lt;&gt;"",ISNUMBER(AE443),NOT(ISNA(AE443))),AE443,
   IF(AND(M443&lt;&gt;"",ISNUMBER(M443),M443&gt;0,NOT(ISNA(M443))),VLOOKUP(M443,'ESO dumped WayshrineInfo'!$K$3:$L$9996,2,FALSE),"")
),"")</f>
        <v>58</v>
      </c>
      <c r="AG443" t="str">
        <f>IF(AND(AF443&lt;&gt;"",ISNUMBER(AF443),NOT(ISNA(AF443))),VLOOKUP(AF443,'ESO zone constants'!$A$5:$D$10001,4,FALSE),"")</f>
        <v>Malabal Tor</v>
      </c>
      <c r="AH443" s="42" t="s">
        <v>1557</v>
      </c>
      <c r="AI443" s="41"/>
      <c r="AJ443" s="41"/>
      <c r="AK443" s="3">
        <f>IF(AND(G443&lt;&gt;"LIBSETS_SETTYPE_BATTLEGROUND",G443&lt;&gt;"LIBSETS_SETTYPE_SPECIAL"),IF(AL443&lt;&gt;"",VLOOKUP(AL443,'ESO zone constants'!$D$5:$H$4955,5,FALSE),""),"")</f>
        <v>931</v>
      </c>
      <c r="AL443" t="s">
        <v>56</v>
      </c>
      <c r="AM443" s="33" t="s">
        <v>1540</v>
      </c>
      <c r="AN443" s="41" t="s">
        <v>1544</v>
      </c>
      <c r="AO443" s="41" t="s">
        <v>1544</v>
      </c>
      <c r="AP443" s="3">
        <f>IF(AND(G443&lt;&gt;"LIBSETS_SETTYPE_BATTLEGROUND",G443&lt;&gt;"LIBSETS_SETTYPE_SPECIAL"),IF(AQ443&lt;&gt;"",VLOOKUP(AQ443,'ESO zone constants'!$D$5:$H$4955,5,FALSE),""),"")</f>
        <v>108</v>
      </c>
      <c r="AQ443" t="s">
        <v>113</v>
      </c>
      <c r="AR443" s="33" t="s">
        <v>1557</v>
      </c>
      <c r="AS443" s="41"/>
      <c r="AT443" s="41"/>
      <c r="AU443" s="3">
        <f>IF(AND(G443&lt;&gt;"LIBSETS_SETTYPE_BATTLEGROUND",G443&lt;&gt;"LIBSETS_SETTYPE_SPECIAL"),IF(AV443&lt;&gt;"",VLOOKUP(AV443,'ESO zone constants'!$D$5:$H$4955,5,FALSE),""),"")</f>
        <v>726</v>
      </c>
      <c r="AV443" t="s">
        <v>80</v>
      </c>
      <c r="AW443" s="33" t="s">
        <v>1557</v>
      </c>
      <c r="AX443" s="41"/>
      <c r="AY443" s="41"/>
      <c r="AZ443" s="79" t="s">
        <v>2658</v>
      </c>
      <c r="BA443" s="36" t="s">
        <v>3223</v>
      </c>
      <c r="BB443" s="36" t="s">
        <v>3223</v>
      </c>
      <c r="BC443" s="36"/>
      <c r="BD443" s="21" t="str">
        <f t="shared" si="42"/>
        <v>[503] = {wayshrines={62,374,107,}, dlcId=DLC_GREYMOOR</v>
      </c>
      <c r="BE443" s="21" t="str">
        <f t="shared" si="43"/>
        <v>, zoneIds={3,726,58,931,108,726}, veteran=false</v>
      </c>
      <c r="BF443" s="21" t="str">
        <f t="shared" si="41"/>
        <v>, setType=LIBSETS_SETTYPE_MYTHIC</v>
      </c>
      <c r="BG443" s="21" t="str">
        <f t="shared" si="44"/>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H443" s="21" t="str">
        <f t="shared" si="45"/>
        <v>, addTooltip={['en']='https://en.uesp.net/wiki/Online:Ring_of_the_Wild_Hunt',},}, --Ring of the Wild Hunt / Ring der Wilden Jagd   [Glenumbra, Murkmire, Malabal Tor, Elden Hollow II, Greenshade, Murkmire]</v>
      </c>
    </row>
    <row r="444" spans="1:60" ht="15" customHeight="1" x14ac:dyDescent="0.25">
      <c r="A444" s="5">
        <v>504</v>
      </c>
      <c r="B444" t="s">
        <v>1752</v>
      </c>
      <c r="C444" t="s">
        <v>2650</v>
      </c>
      <c r="D444" s="3">
        <f t="shared" si="40"/>
        <v>504</v>
      </c>
      <c r="E444" t="s">
        <v>1791</v>
      </c>
      <c r="F444" s="30" t="s">
        <v>1462</v>
      </c>
      <c r="G444" s="8"/>
      <c r="O444" s="62" t="s">
        <v>1686</v>
      </c>
      <c r="Q444" s="3">
        <f>IF(AND(P444&lt;&gt;"",ISNUMBER(P444),NOT(ISNA(P444))),P444,IF(R444&lt;&gt;"",VLOOKUP(R444,'ESO zone constants'!$D$5:$H$10003,5,FALSE),""))</f>
        <v>1160</v>
      </c>
      <c r="R444" t="str">
        <f>IF(AND(O444&lt;&gt;"",NOT(ISERROR(O444))),O444,
IF(AND(P444&lt;&gt;"",ISNUMBER(P444),P444&gt;0,NOT(ISNA(P444))),VLOOKUP(P444,'ESO zone constants'!$A$5:$D$10001,4,FALSE),
IF(AND(K444&lt;&gt;"",K444&gt;0,NOT(ISERROR(K444))),VLOOKUP(K444,'ESO dumped WayshrineInfo'!$K$3:$N$9996,4,FALSE),"")))</f>
        <v>Western Skyrim</v>
      </c>
      <c r="T444" s="19" t="str">
        <f>IF(AND(S444&lt;&gt;"",NOT(ISERROR(S444))),S444,IF(Q444&lt;&gt;"",IF(NOT(ISERROR(VLOOKUP(Q444,'ESO Dungeon constants'!$D$3:$H$9999,5,FALSE))),VLOOKUP(Q444,'ESO Dungeon constants'!$D$3:$I$9999,6,FALSE),VLOOKUP(Q444,'ESO zone constants'!$H$3:$K$9989,4,FALSE)),""))</f>
        <v>DLC_GREYMOOR</v>
      </c>
      <c r="U444" s="3" t="str">
        <f>IF(T444&lt;&gt;"",VLOOKUP(T444,'LibSets constants'!$B$4:$C$1012,2,FALSE),"")</f>
        <v>Greymoor</v>
      </c>
      <c r="Y444" s="62">
        <v>643</v>
      </c>
      <c r="Z444" s="3">
        <f>IF(AND(G444&lt;&gt;"LIBSETS_SETTYPE_BATTLEGROUND",G444&lt;&gt;"LIBSETS_SETTYPE_SPECIAL"),
IF(AND(Y444&lt;&gt;"",ISNUMBER(Y444),NOT(ISNA(Y444))),Y444,
   IF(AND(L444&lt;&gt;"",ISNUMBER(L444),L444&gt;0,NOT(ISNA(L444))),VLOOKUP(L444,'ESO dumped WayshrineInfo'!$K$3:$L$9996,2,FALSE),"")
),"")</f>
        <v>643</v>
      </c>
      <c r="AA444" t="str">
        <f>IF(AND(Z444&lt;&gt;"",ISNUMBER(Z444),NOT(ISNA(Z444))),VLOOKUP(Z444,'ESO zone constants'!$A$5:$D$10001,4,FALSE),"")</f>
        <v>Imperial Sewers</v>
      </c>
      <c r="AC444" s="41" t="str">
        <f>IF(AB444&lt;&gt;"",IF(AB444&lt;&gt;"LIBSETS_DROP_MECHANIC_MONSTER_NAME",VLOOKUP(AB444,'LibSets constants'!$I$4:$L$1012,3,FALSE),""),"")</f>
        <v/>
      </c>
      <c r="AD444" s="41" t="str">
        <f>IF(AB444&lt;&gt;"",IF(AB444&lt;&gt;"LIBSETS_DROP_MECHANIC_MONSTER_NAME",VLOOKUP(AB444,'LibSets constants'!$I$4:$L$1012,4,FALSE),""),"")</f>
        <v/>
      </c>
      <c r="AE444" s="41"/>
      <c r="AF444" s="3" t="str">
        <f>IF(AND(G444&lt;&gt;"LIBSETS_SETTYPE_BATTLEGROUND",G444&lt;&gt;"LIBSETS_SETTYPE_SPECIAL"),
IF(AND(AE444&lt;&gt;"",ISNUMBER(AE444),NOT(ISNA(AE444))),AE444,
   IF(AND(M444&lt;&gt;"",ISNUMBER(M444),M444&gt;0,NOT(ISNA(M444))),VLOOKUP(M444,'ESO dumped WayshrineInfo'!$K$3:$L$9996,2,FALSE),"")
),"")</f>
        <v/>
      </c>
      <c r="AG444" t="str">
        <f>IF(AND(AF444&lt;&gt;"",ISNUMBER(AF444),NOT(ISNA(AF444))),VLOOKUP(AF444,'ESO zone constants'!$A$5:$D$10001,4,FALSE),"")</f>
        <v/>
      </c>
      <c r="AH444" s="42"/>
      <c r="AI444" s="41"/>
      <c r="AJ444" s="41"/>
      <c r="AK444" s="3" t="str">
        <f>IF(AND(G444&lt;&gt;"LIBSETS_SETTYPE_BATTLEGROUND",G444&lt;&gt;"LIBSETS_SETTYPE_SPECIAL"),IF(AL444&lt;&gt;"",VLOOKUP(AL444,'ESO zone constants'!$D$5:$H$4955,5,FALSE),""),"")</f>
        <v/>
      </c>
      <c r="AN444" s="41"/>
      <c r="AO444" s="41"/>
      <c r="AP444" s="3" t="str">
        <f>IF(AND(G444&lt;&gt;"LIBSETS_SETTYPE_BATTLEGROUND",G444&lt;&gt;"LIBSETS_SETTYPE_SPECIAL"),IF(AQ444&lt;&gt;"",VLOOKUP(AQ444,'ESO zone constants'!$D$5:$H$4955,5,FALSE),""),"")</f>
        <v/>
      </c>
      <c r="AS444" s="41"/>
      <c r="AT444" s="41"/>
      <c r="AU444" s="3" t="str">
        <f>IF(AND(G444&lt;&gt;"LIBSETS_SETTYPE_BATTLEGROUND",G444&lt;&gt;"LIBSETS_SETTYPE_SPECIAL"),IF(AV444&lt;&gt;"",VLOOKUP(AV444,'ESO zone constants'!$D$5:$H$4955,5,FALSE),""),"")</f>
        <v/>
      </c>
      <c r="AX444" s="41"/>
      <c r="AY444" s="41"/>
      <c r="AZ444" s="79" t="s">
        <v>2658</v>
      </c>
      <c r="BA444" s="79"/>
      <c r="BB444" s="79"/>
      <c r="BC444" s="79"/>
      <c r="BD444" s="21" t="str">
        <f t="shared" si="42"/>
        <v/>
      </c>
      <c r="BE444" s="21" t="str">
        <f t="shared" si="43"/>
        <v/>
      </c>
      <c r="BF444" s="21" t="str">
        <f t="shared" si="41"/>
        <v/>
      </c>
      <c r="BG444" s="21" t="str">
        <f t="shared" si="44"/>
        <v/>
      </c>
      <c r="BH444" s="21" t="str">
        <f t="shared" si="45"/>
        <v/>
      </c>
    </row>
    <row r="445" spans="1:60" x14ac:dyDescent="0.25">
      <c r="A445" s="5">
        <v>505</v>
      </c>
      <c r="B445" t="s">
        <v>1754</v>
      </c>
      <c r="C445" t="s">
        <v>1753</v>
      </c>
      <c r="D445" s="3">
        <f t="shared" si="40"/>
        <v>505</v>
      </c>
      <c r="G445" s="8" t="s">
        <v>1680</v>
      </c>
      <c r="I445" t="s">
        <v>91</v>
      </c>
      <c r="J445" t="s">
        <v>91</v>
      </c>
      <c r="K445">
        <v>57</v>
      </c>
      <c r="L445">
        <v>26</v>
      </c>
      <c r="M445">
        <v>186</v>
      </c>
      <c r="Q445" s="3">
        <f>IF(AND(P445&lt;&gt;"",ISNUMBER(P445),NOT(ISNA(P445))),P445,IF(R445&lt;&gt;"",VLOOKUP(R445,'ESO zone constants'!$D$5:$H$10003,5,FALSE),""))</f>
        <v>104</v>
      </c>
      <c r="R445" t="str">
        <f>IF(AND(O445&lt;&gt;"",NOT(ISERROR(O445))),O445,
IF(AND(P445&lt;&gt;"",ISNUMBER(P445),P445&gt;0,NOT(ISNA(P445))),VLOOKUP(P445,'ESO zone constants'!$A$5:$D$10001,4,FALSE),
IF(AND(K445&lt;&gt;"",K445&gt;0,NOT(ISERROR(K445))),VLOOKUP(K445,'ESO dumped WayshrineInfo'!$K$3:$N$9996,4,FALSE),"")))</f>
        <v>Alik'r Desert</v>
      </c>
      <c r="S445" s="62" t="s">
        <v>1608</v>
      </c>
      <c r="T445" s="19" t="str">
        <f>IF(AND(S445&lt;&gt;"",NOT(ISERROR(S445))),S445,IF(Q445&lt;&gt;"",IF(NOT(ISERROR(VLOOKUP(Q445,'ESO Dungeon constants'!$D$3:$H$9999,5,FALSE))),VLOOKUP(Q445,'ESO Dungeon constants'!$D$3:$I$9999,6,FALSE),VLOOKUP(Q445,'ESO zone constants'!$H$3:$K$9989,4,FALSE)),""))</f>
        <v>DLC_GREYMOOR</v>
      </c>
      <c r="U445" s="3" t="str">
        <f>IF(T445&lt;&gt;"",VLOOKUP(T445,'LibSets constants'!$B$4:$C$1012,2,FALSE),"")</f>
        <v>Greymoor</v>
      </c>
      <c r="V445" s="33" t="s">
        <v>1557</v>
      </c>
      <c r="Z445" s="3">
        <f>IF(AND(G445&lt;&gt;"LIBSETS_SETTYPE_BATTLEGROUND",G445&lt;&gt;"LIBSETS_SETTYPE_SPECIAL"),
IF(AND(Y445&lt;&gt;"",ISNUMBER(Y445),NOT(ISNA(Y445))),Y445,
   IF(AND(L445&lt;&gt;"",ISNUMBER(L445),L445&gt;0,NOT(ISNA(L445))),VLOOKUP(L445,'ESO dumped WayshrineInfo'!$K$3:$L$9996,2,FALSE),"")
),"")</f>
        <v>57</v>
      </c>
      <c r="AA445" t="str">
        <f>IF(AND(Z445&lt;&gt;"",ISNUMBER(Z445),NOT(ISNA(Z445))),VLOOKUP(Z445,'ESO zone constants'!$A$5:$D$10001,4,FALSE),"")</f>
        <v>Deshaan</v>
      </c>
      <c r="AB445" s="33" t="s">
        <v>1557</v>
      </c>
      <c r="AC445" s="41"/>
      <c r="AD445" s="41"/>
      <c r="AE445" s="41"/>
      <c r="AF445" s="3">
        <f>IF(AND(G445&lt;&gt;"LIBSETS_SETTYPE_BATTLEGROUND",G445&lt;&gt;"LIBSETS_SETTYPE_SPECIAL"),
IF(AND(AE445&lt;&gt;"",ISNUMBER(AE445),NOT(ISNA(AE445))),AE445,
   IF(AND(M445&lt;&gt;"",ISNUMBER(M445),M445&gt;0,NOT(ISNA(M445))),VLOOKUP(M445,'ESO dumped WayshrineInfo'!$K$3:$L$9996,2,FALSE),"")
),"")</f>
        <v>92</v>
      </c>
      <c r="AG445" t="str">
        <f>IF(AND(AF445&lt;&gt;"",ISNUMBER(AF445),NOT(ISNA(AF445))),VLOOKUP(AF445,'ESO zone constants'!$A$5:$D$10001,4,FALSE),"")</f>
        <v>Bangkorai</v>
      </c>
      <c r="AH445" s="42" t="s">
        <v>1540</v>
      </c>
      <c r="AI445" s="41" t="s">
        <v>1364</v>
      </c>
      <c r="AJ445" s="41" t="s">
        <v>1364</v>
      </c>
      <c r="AK445" s="3">
        <f>IF(AND(G445&lt;&gt;"LIBSETS_SETTYPE_BATTLEGROUND",G445&lt;&gt;"LIBSETS_SETTYPE_SPECIAL"),IF(AL445&lt;&gt;"",VLOOKUP(AL445,'ESO zone constants'!$D$5:$H$4955,5,FALSE),""),"")</f>
        <v>216</v>
      </c>
      <c r="AL445" t="s">
        <v>144</v>
      </c>
      <c r="AM445" s="33" t="s">
        <v>1558</v>
      </c>
      <c r="AN445" s="41"/>
      <c r="AO445" s="41"/>
      <c r="AP445" s="3">
        <f>IF(AND(G445&lt;&gt;"LIBSETS_SETTYPE_BATTLEGROUND",G445&lt;&gt;"LIBSETS_SETTYPE_SPECIAL"),IF(AQ445&lt;&gt;"",VLOOKUP(AQ445,'ESO zone constants'!$D$5:$H$4955,5,FALSE),""),"")</f>
        <v>888</v>
      </c>
      <c r="AQ445" t="s">
        <v>565</v>
      </c>
      <c r="AR445" s="33" t="s">
        <v>1559</v>
      </c>
      <c r="AS445" s="41" t="s">
        <v>3296</v>
      </c>
      <c r="AT445" s="41" t="s">
        <v>3296</v>
      </c>
      <c r="AU445" s="3" t="str">
        <f>IF(AND(G445&lt;&gt;"LIBSETS_SETTYPE_BATTLEGROUND",G445&lt;&gt;"LIBSETS_SETTYPE_SPECIAL"),IF(AV445&lt;&gt;"",VLOOKUP(AV445,'ESO zone constants'!$D$5:$H$4955,5,FALSE),""),"")</f>
        <v/>
      </c>
      <c r="AX445" s="41"/>
      <c r="AY445" s="41"/>
      <c r="AZ445" s="79" t="s">
        <v>2658</v>
      </c>
      <c r="BA445" s="36" t="s">
        <v>3227</v>
      </c>
      <c r="BB445" s="36" t="s">
        <v>3227</v>
      </c>
      <c r="BC445" s="36"/>
      <c r="BD445" s="21" t="str">
        <f t="shared" si="42"/>
        <v>[505] = {wayshrines={57,26,186,}, dlcId=DLC_GREYMOOR</v>
      </c>
      <c r="BE445" s="21" t="str">
        <f t="shared" si="43"/>
        <v>, zoneIds={104,57,92,216,888}, veteran=false</v>
      </c>
      <c r="BF445" s="21" t="str">
        <f t="shared" si="41"/>
        <v>, setType=LIBSETS_SETTYPE_MYTHIC</v>
      </c>
      <c r="BG445" s="21" t="str">
        <f t="shared" si="44"/>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H445" s="21" t="str">
        <f t="shared" si="45"/>
        <v>, addTooltip={['en']='https://en.uesp.net/wiki/Online:Torc_of_Tonal_Constancy',},}, --Torc of Tonal Constancy / Torques der Klangkonstanz   [Alik'r Desert, Deshaan, Bangkorai, Crow's Wood, Craglorn]</v>
      </c>
    </row>
    <row r="446" spans="1:60" ht="15" customHeight="1" x14ac:dyDescent="0.25">
      <c r="A446" s="5">
        <v>506</v>
      </c>
      <c r="B446" t="s">
        <v>1755</v>
      </c>
      <c r="C446" t="s">
        <v>1756</v>
      </c>
      <c r="D446" s="3">
        <f t="shared" si="40"/>
        <v>506</v>
      </c>
      <c r="G446" s="8" t="s">
        <v>1472</v>
      </c>
      <c r="I446" t="s">
        <v>91</v>
      </c>
      <c r="J446" t="s">
        <v>91</v>
      </c>
      <c r="K446">
        <v>430</v>
      </c>
      <c r="L446">
        <v>430</v>
      </c>
      <c r="M446">
        <v>430</v>
      </c>
      <c r="N446">
        <v>3</v>
      </c>
      <c r="P446" s="62">
        <v>1161</v>
      </c>
      <c r="Q446" s="3">
        <f>IF(AND(P446&lt;&gt;"",ISNUMBER(P446),NOT(ISNA(P446))),P446,IF(R446&lt;&gt;"",VLOOKUP(R446,'ESO zone constants'!$D$5:$H$10003,5,FALSE),""))</f>
        <v>1161</v>
      </c>
      <c r="R446" t="str">
        <f>IF(AND(O446&lt;&gt;"",NOT(ISERROR(O446))),O446,
IF(AND(P446&lt;&gt;"",ISNUMBER(P446),P446&gt;0,NOT(ISNA(P446))),VLOOKUP(P446,'ESO zone constants'!$A$5:$D$10001,4,FALSE),
IF(AND(K446&lt;&gt;"",K446&gt;0,NOT(ISERROR(K446))),VLOOKUP(K446,'ESO dumped WayshrineInfo'!$K$3:$N$9996,4,FALSE),"")))</f>
        <v>Blackreach: Greymoor Caverns</v>
      </c>
      <c r="T446" s="19" t="str">
        <f>IF(AND(S446&lt;&gt;"",NOT(ISERROR(S446))),S446,IF(Q446&lt;&gt;"",IF(NOT(ISERROR(VLOOKUP(Q446,'ESO Dungeon constants'!$D$3:$H$9999,5,FALSE))),VLOOKUP(Q446,'ESO Dungeon constants'!$D$3:$I$9999,6,FALSE),VLOOKUP(Q446,'ESO zone constants'!$H$3:$K$9989,4,FALSE)),""))</f>
        <v>DLC_GREYMOOR</v>
      </c>
      <c r="U446" s="3" t="str">
        <f>IF(T446&lt;&gt;"",VLOOKUP(T446,'LibSets constants'!$B$4:$C$1012,2,FALSE),"")</f>
        <v>Greymoor</v>
      </c>
      <c r="V446" s="33" t="s">
        <v>3335</v>
      </c>
      <c r="Y446" s="62">
        <v>1161</v>
      </c>
      <c r="Z446" s="3">
        <f>IF(AND(G446&lt;&gt;"LIBSETS_SETTYPE_BATTLEGROUND",G446&lt;&gt;"LIBSETS_SETTYPE_SPECIAL"),
IF(AND(Y446&lt;&gt;"",ISNUMBER(Y446),NOT(ISNA(Y446))),Y446,
   IF(AND(L446&lt;&gt;"",ISNUMBER(L446),L446&gt;0,NOT(ISNA(L446))),VLOOKUP(L446,'ESO dumped WayshrineInfo'!$K$3:$L$9996,2,FALSE),"")
),"")</f>
        <v>1161</v>
      </c>
      <c r="AA446" t="str">
        <f>IF(AND(Z446&lt;&gt;"",ISNUMBER(Z446),NOT(ISNA(Z446))),VLOOKUP(Z446,'ESO zone constants'!$A$5:$D$10001,4,FALSE),"")</f>
        <v>Blackreach: Greymoor Caverns</v>
      </c>
      <c r="AB446" s="33" t="s">
        <v>3335</v>
      </c>
      <c r="AC446" s="41"/>
      <c r="AD446" s="41"/>
      <c r="AE446" s="62">
        <v>1161</v>
      </c>
      <c r="AF446" s="3">
        <f>IF(AND(G446&lt;&gt;"LIBSETS_SETTYPE_BATTLEGROUND",G446&lt;&gt;"LIBSETS_SETTYPE_SPECIAL"),
IF(AND(AE446&lt;&gt;"",ISNUMBER(AE446),NOT(ISNA(AE446))),AE446,
   IF(AND(M446&lt;&gt;"",ISNUMBER(M446),M446&gt;0,NOT(ISNA(M446))),VLOOKUP(M446,'ESO dumped WayshrineInfo'!$K$3:$L$9996,2,FALSE),"")
),"")</f>
        <v>1161</v>
      </c>
      <c r="AG446" t="str">
        <f>IF(AND(AF446&lt;&gt;"",ISNUMBER(AF446),NOT(ISNA(AF446))),VLOOKUP(AF446,'ESO zone constants'!$A$5:$D$10001,4,FALSE),"")</f>
        <v>Blackreach: Greymoor Caverns</v>
      </c>
      <c r="AH446" s="33" t="s">
        <v>3335</v>
      </c>
      <c r="AI446" s="41"/>
      <c r="AJ446" s="41"/>
      <c r="AK446" s="3" t="str">
        <f>IF(AND(G446&lt;&gt;"LIBSETS_SETTYPE_BATTLEGROUND",G446&lt;&gt;"LIBSETS_SETTYPE_SPECIAL"),IF(AL446&lt;&gt;"",VLOOKUP(AL446,'ESO zone constants'!$D$5:$H$4955,5,FALSE),""),"")</f>
        <v/>
      </c>
      <c r="AN446" s="41"/>
      <c r="AO446" s="41"/>
      <c r="AP446" s="3" t="str">
        <f>IF(AND(G446&lt;&gt;"LIBSETS_SETTYPE_BATTLEGROUND",G446&lt;&gt;"LIBSETS_SETTYPE_SPECIAL"),IF(AQ446&lt;&gt;"",VLOOKUP(AQ446,'ESO zone constants'!$D$5:$H$4955,5,FALSE),""),"")</f>
        <v/>
      </c>
      <c r="AS446" s="41"/>
      <c r="AT446" s="41"/>
      <c r="AU446" s="3" t="str">
        <f>IF(AND(G446&lt;&gt;"LIBSETS_SETTYPE_BATTLEGROUND",G446&lt;&gt;"LIBSETS_SETTYPE_SPECIAL"),IF(AV446&lt;&gt;"",VLOOKUP(AV446,'ESO zone constants'!$D$5:$H$4955,5,FALSE),""),"")</f>
        <v/>
      </c>
      <c r="AX446" s="41"/>
      <c r="AY446" s="41"/>
      <c r="AZ446" s="79" t="s">
        <v>2658</v>
      </c>
      <c r="BA446" s="79"/>
      <c r="BB446" s="79"/>
      <c r="BC446" s="79"/>
      <c r="BD446" s="21" t="str">
        <f t="shared" si="42"/>
        <v>[506] = {wayshrines={430,430,430,}, traitsNeeded=3, dlcId=DLC_GREYMOOR</v>
      </c>
      <c r="BE446" s="21" t="str">
        <f t="shared" si="43"/>
        <v>, zoneIds={1161,1161,1161}, veteran=false</v>
      </c>
      <c r="BF446" s="21" t="str">
        <f t="shared" si="41"/>
        <v>, setType=LIBSETS_SETTYPE_CRAFTED</v>
      </c>
      <c r="BG446" s="21" t="str">
        <f t="shared" si="44"/>
        <v>, dropMechanic={LIBSETS_DROP_MECHANIC_CRAFTED,LIBSETS_DROP_MECHANIC_CRAFTED,LIBSETS_DROP_MECHANIC_CRAFTED}</v>
      </c>
      <c r="BH446" s="21" t="str">
        <f t="shared" si="45"/>
        <v>}, --Spell Parasite / Magieparasit   [Blackreach: Greymoor Caverns, Blackreach: Greymoor Caverns, Blackreach: Greymoor Caverns]</v>
      </c>
    </row>
    <row r="447" spans="1:60" ht="15" customHeight="1" x14ac:dyDescent="0.25">
      <c r="A447" s="80">
        <v>509</v>
      </c>
      <c r="B447" s="81" t="s">
        <v>1757</v>
      </c>
      <c r="C447" t="s">
        <v>1757</v>
      </c>
      <c r="D447" s="3">
        <f t="shared" si="40"/>
        <v>509</v>
      </c>
      <c r="E447" s="56" t="s">
        <v>1788</v>
      </c>
      <c r="F447" s="30" t="s">
        <v>1462</v>
      </c>
      <c r="G447" s="8" t="s">
        <v>1480</v>
      </c>
      <c r="O447" s="62" t="s">
        <v>1686</v>
      </c>
      <c r="Q447" s="3">
        <f>IF(AND(P447&lt;&gt;"",ISNUMBER(P447),NOT(ISNA(P447))),P447,IF(R447&lt;&gt;"",VLOOKUP(R447,'ESO zone constants'!$D$5:$H$10003,5,FALSE),""))</f>
        <v>1160</v>
      </c>
      <c r="R447" t="str">
        <f>IF(AND(O447&lt;&gt;"",NOT(ISERROR(O447))),O447,
IF(AND(P447&lt;&gt;"",ISNUMBER(P447),P447&gt;0,NOT(ISNA(P447))),VLOOKUP(P447,'ESO zone constants'!$A$5:$D$10001,4,FALSE),
IF(AND(K447&lt;&gt;"",K447&gt;0,NOT(ISERROR(K447))),VLOOKUP(K447,'ESO dumped WayshrineInfo'!$K$3:$N$9996,4,FALSE),"")))</f>
        <v>Western Skyrim</v>
      </c>
      <c r="T447" s="19" t="str">
        <f>IF(AND(S447&lt;&gt;"",NOT(ISERROR(S447))),S447,IF(Q447&lt;&gt;"",IF(NOT(ISERROR(VLOOKUP(Q447,'ESO Dungeon constants'!$D$3:$H$9999,5,FALSE))),VLOOKUP(Q447,'ESO Dungeon constants'!$D$3:$I$9999,6,FALSE),VLOOKUP(Q447,'ESO zone constants'!$H$3:$K$9989,4,FALSE)),""))</f>
        <v>DLC_GREYMOOR</v>
      </c>
      <c r="U447" s="3" t="str">
        <f>IF(T447&lt;&gt;"",VLOOKUP(T447,'LibSets constants'!$B$4:$C$1012,2,FALSE),"")</f>
        <v>Greymoor</v>
      </c>
      <c r="V447" s="33" t="s">
        <v>1797</v>
      </c>
      <c r="Y447" s="62"/>
      <c r="Z447" s="3" t="str">
        <f>IF(AND(G447&lt;&gt;"LIBSETS_SETTYPE_BATTLEGROUND",G447&lt;&gt;"LIBSETS_SETTYPE_SPECIAL"),
IF(AND(Y447&lt;&gt;"",ISNUMBER(Y447),NOT(ISNA(Y447))),Y447,
   IF(AND(L447&lt;&gt;"",ISNUMBER(L447),L447&gt;0,NOT(ISNA(L447))),VLOOKUP(L447,'ESO dumped WayshrineInfo'!$K$3:$L$9996,2,FALSE),"")
),"")</f>
        <v/>
      </c>
      <c r="AA447" t="str">
        <f>IF(AND(Z447&lt;&gt;"",ISNUMBER(Z447),NOT(ISNA(Z447))),VLOOKUP(Z447,'ESO zone constants'!$A$5:$D$10001,4,FALSE),"")</f>
        <v/>
      </c>
      <c r="AC447" s="41" t="str">
        <f>IF(AB447&lt;&gt;"",IF(AB447&lt;&gt;"LIBSETS_DROP_MECHANIC_MONSTER_NAME",VLOOKUP(AB447,'LibSets constants'!$I$4:$L$1012,3,FALSE),""),"")</f>
        <v/>
      </c>
      <c r="AD447" s="41" t="str">
        <f>IF(AB447&lt;&gt;"",IF(AB447&lt;&gt;"LIBSETS_DROP_MECHANIC_MONSTER_NAME",VLOOKUP(AB447,'LibSets constants'!$I$4:$L$1012,4,FALSE),""),"")</f>
        <v/>
      </c>
      <c r="AE447" s="41"/>
      <c r="AF447" s="3" t="str">
        <f>IF(AND(G447&lt;&gt;"LIBSETS_SETTYPE_BATTLEGROUND",G447&lt;&gt;"LIBSETS_SETTYPE_SPECIAL"),
IF(AND(AE447&lt;&gt;"",ISNUMBER(AE447),NOT(ISNA(AE447))),AE447,
   IF(AND(M447&lt;&gt;"",ISNUMBER(M447),M447&gt;0,NOT(ISNA(M447))),VLOOKUP(M447,'ESO dumped WayshrineInfo'!$K$3:$L$9996,2,FALSE),"")
),"")</f>
        <v/>
      </c>
      <c r="AG447" t="str">
        <f>IF(AND(AF447&lt;&gt;"",ISNUMBER(AF447),NOT(ISNA(AF447))),VLOOKUP(AF447,'ESO zone constants'!$A$5:$D$10001,4,FALSE),"")</f>
        <v/>
      </c>
      <c r="AH447" s="42"/>
      <c r="AI447" s="41"/>
      <c r="AJ447" s="41"/>
      <c r="AK447" s="3" t="str">
        <f>IF(AND(G447&lt;&gt;"LIBSETS_SETTYPE_BATTLEGROUND",G447&lt;&gt;"LIBSETS_SETTYPE_SPECIAL"),IF(AL447&lt;&gt;"",VLOOKUP(AL447,'ESO zone constants'!$D$5:$H$4955,5,FALSE),""),"")</f>
        <v/>
      </c>
      <c r="AN447" s="41"/>
      <c r="AO447" s="41"/>
      <c r="AP447" s="3" t="str">
        <f>IF(AND(G447&lt;&gt;"LIBSETS_SETTYPE_BATTLEGROUND",G447&lt;&gt;"LIBSETS_SETTYPE_SPECIAL"),IF(AQ447&lt;&gt;"",VLOOKUP(AQ447,'ESO zone constants'!$D$5:$H$4955,5,FALSE),""),"")</f>
        <v/>
      </c>
      <c r="AS447" s="41"/>
      <c r="AT447" s="41"/>
      <c r="AU447" s="3" t="str">
        <f>IF(AND(G447&lt;&gt;"LIBSETS_SETTYPE_BATTLEGROUND",G447&lt;&gt;"LIBSETS_SETTYPE_SPECIAL"),IF(AV447&lt;&gt;"",VLOOKUP(AV447,'ESO zone constants'!$D$5:$H$4955,5,FALSE),""),"")</f>
        <v/>
      </c>
      <c r="AX447" s="41"/>
      <c r="AY447" s="41"/>
      <c r="AZ447" s="79" t="s">
        <v>2658</v>
      </c>
      <c r="BA447" s="79"/>
      <c r="BB447" s="79"/>
      <c r="BC447" s="79"/>
      <c r="BD447" s="21" t="str">
        <f t="shared" si="42"/>
        <v/>
      </c>
      <c r="BE447" s="21" t="str">
        <f t="shared" si="43"/>
        <v/>
      </c>
      <c r="BF447" s="21" t="str">
        <f t="shared" si="41"/>
        <v/>
      </c>
      <c r="BG447" s="21" t="str">
        <f t="shared" si="44"/>
        <v/>
      </c>
      <c r="BH447" s="21" t="str">
        <f t="shared" si="45"/>
        <v/>
      </c>
    </row>
    <row r="448" spans="1:60" ht="15" customHeight="1" x14ac:dyDescent="0.25">
      <c r="A448" s="80">
        <v>510</v>
      </c>
      <c r="B448" s="81" t="s">
        <v>1758</v>
      </c>
      <c r="C448" t="s">
        <v>1758</v>
      </c>
      <c r="D448" s="3">
        <f t="shared" si="40"/>
        <v>510</v>
      </c>
      <c r="E448" s="56" t="s">
        <v>1788</v>
      </c>
      <c r="F448" s="30" t="s">
        <v>1462</v>
      </c>
      <c r="G448" s="8" t="s">
        <v>1480</v>
      </c>
      <c r="O448" s="62" t="s">
        <v>1686</v>
      </c>
      <c r="Q448" s="3">
        <f>IF(AND(P448&lt;&gt;"",ISNUMBER(P448),NOT(ISNA(P448))),P448,IF(R448&lt;&gt;"",VLOOKUP(R448,'ESO zone constants'!$D$5:$H$10003,5,FALSE),""))</f>
        <v>1160</v>
      </c>
      <c r="R448" t="str">
        <f>IF(AND(O448&lt;&gt;"",NOT(ISERROR(O448))),O448,
IF(AND(P448&lt;&gt;"",ISNUMBER(P448),P448&gt;0,NOT(ISNA(P448))),VLOOKUP(P448,'ESO zone constants'!$A$5:$D$10001,4,FALSE),
IF(AND(K448&lt;&gt;"",K448&gt;0,NOT(ISERROR(K448))),VLOOKUP(K448,'ESO dumped WayshrineInfo'!$K$3:$N$9996,4,FALSE),"")))</f>
        <v>Western Skyrim</v>
      </c>
      <c r="T448" s="19" t="str">
        <f>IF(AND(S448&lt;&gt;"",NOT(ISERROR(S448))),S448,IF(Q448&lt;&gt;"",IF(NOT(ISERROR(VLOOKUP(Q448,'ESO Dungeon constants'!$D$3:$H$9999,5,FALSE))),VLOOKUP(Q448,'ESO Dungeon constants'!$D$3:$I$9999,6,FALSE),VLOOKUP(Q448,'ESO zone constants'!$H$3:$K$9989,4,FALSE)),""))</f>
        <v>DLC_GREYMOOR</v>
      </c>
      <c r="U448" s="3" t="str">
        <f>IF(T448&lt;&gt;"",VLOOKUP(T448,'LibSets constants'!$B$4:$C$1012,2,FALSE),"")</f>
        <v>Greymoor</v>
      </c>
      <c r="V448" s="33" t="s">
        <v>1797</v>
      </c>
      <c r="Y448" s="62"/>
      <c r="Z448" s="3" t="str">
        <f>IF(AND(G448&lt;&gt;"LIBSETS_SETTYPE_BATTLEGROUND",G448&lt;&gt;"LIBSETS_SETTYPE_SPECIAL"),
IF(AND(Y448&lt;&gt;"",ISNUMBER(Y448),NOT(ISNA(Y448))),Y448,
   IF(AND(L448&lt;&gt;"",ISNUMBER(L448),L448&gt;0,NOT(ISNA(L448))),VLOOKUP(L448,'ESO dumped WayshrineInfo'!$K$3:$L$9996,2,FALSE),"")
),"")</f>
        <v/>
      </c>
      <c r="AA448" t="str">
        <f>IF(AND(Z448&lt;&gt;"",ISNUMBER(Z448),NOT(ISNA(Z448))),VLOOKUP(Z448,'ESO zone constants'!$A$5:$D$10001,4,FALSE),"")</f>
        <v/>
      </c>
      <c r="AC448" s="41" t="str">
        <f>IF(AB448&lt;&gt;"",IF(AB448&lt;&gt;"LIBSETS_DROP_MECHANIC_MONSTER_NAME",VLOOKUP(AB448,'LibSets constants'!$I$4:$L$1012,3,FALSE),""),"")</f>
        <v/>
      </c>
      <c r="AD448" s="41" t="str">
        <f>IF(AB448&lt;&gt;"",IF(AB448&lt;&gt;"LIBSETS_DROP_MECHANIC_MONSTER_NAME",VLOOKUP(AB448,'LibSets constants'!$I$4:$L$1012,4,FALSE),""),"")</f>
        <v/>
      </c>
      <c r="AE448" s="41"/>
      <c r="AF448" s="3" t="str">
        <f>IF(AND(G448&lt;&gt;"LIBSETS_SETTYPE_BATTLEGROUND",G448&lt;&gt;"LIBSETS_SETTYPE_SPECIAL"),
IF(AND(AE448&lt;&gt;"",ISNUMBER(AE448),NOT(ISNA(AE448))),AE448,
   IF(AND(M448&lt;&gt;"",ISNUMBER(M448),M448&gt;0,NOT(ISNA(M448))),VLOOKUP(M448,'ESO dumped WayshrineInfo'!$K$3:$L$9996,2,FALSE),"")
),"")</f>
        <v/>
      </c>
      <c r="AG448" t="str">
        <f>IF(AND(AF448&lt;&gt;"",ISNUMBER(AF448),NOT(ISNA(AF448))),VLOOKUP(AF448,'ESO zone constants'!$A$5:$D$10001,4,FALSE),"")</f>
        <v/>
      </c>
      <c r="AH448" s="42"/>
      <c r="AI448" s="41"/>
      <c r="AJ448" s="41"/>
      <c r="AK448" s="3" t="str">
        <f>IF(AND(G448&lt;&gt;"LIBSETS_SETTYPE_BATTLEGROUND",G448&lt;&gt;"LIBSETS_SETTYPE_SPECIAL"),IF(AL448&lt;&gt;"",VLOOKUP(AL448,'ESO zone constants'!$D$5:$H$4955,5,FALSE),""),"")</f>
        <v/>
      </c>
      <c r="AN448" s="41"/>
      <c r="AO448" s="41"/>
      <c r="AP448" s="3" t="str">
        <f>IF(AND(G448&lt;&gt;"LIBSETS_SETTYPE_BATTLEGROUND",G448&lt;&gt;"LIBSETS_SETTYPE_SPECIAL"),IF(AQ448&lt;&gt;"",VLOOKUP(AQ448,'ESO zone constants'!$D$5:$H$4955,5,FALSE),""),"")</f>
        <v/>
      </c>
      <c r="AS448" s="41"/>
      <c r="AT448" s="41"/>
      <c r="AU448" s="3" t="str">
        <f>IF(AND(G448&lt;&gt;"LIBSETS_SETTYPE_BATTLEGROUND",G448&lt;&gt;"LIBSETS_SETTYPE_SPECIAL"),IF(AV448&lt;&gt;"",VLOOKUP(AV448,'ESO zone constants'!$D$5:$H$4955,5,FALSE),""),"")</f>
        <v/>
      </c>
      <c r="AX448" s="41"/>
      <c r="AY448" s="41"/>
      <c r="AZ448" s="79" t="s">
        <v>2658</v>
      </c>
      <c r="BA448" s="79"/>
      <c r="BB448" s="79"/>
      <c r="BC448" s="79"/>
      <c r="BD448" s="21" t="str">
        <f t="shared" si="42"/>
        <v/>
      </c>
      <c r="BE448" s="21" t="str">
        <f t="shared" si="43"/>
        <v/>
      </c>
      <c r="BF448" s="21" t="str">
        <f t="shared" si="41"/>
        <v/>
      </c>
      <c r="BG448" s="21" t="str">
        <f t="shared" si="44"/>
        <v/>
      </c>
      <c r="BH448" s="21" t="str">
        <f t="shared" si="45"/>
        <v/>
      </c>
    </row>
    <row r="449" spans="1:60" ht="15" customHeight="1" x14ac:dyDescent="0.25">
      <c r="A449" s="80">
        <v>511</v>
      </c>
      <c r="B449" s="81" t="s">
        <v>1759</v>
      </c>
      <c r="C449" t="s">
        <v>1759</v>
      </c>
      <c r="D449" s="3">
        <f t="shared" si="40"/>
        <v>511</v>
      </c>
      <c r="E449" s="56" t="s">
        <v>1788</v>
      </c>
      <c r="F449" s="30" t="s">
        <v>1462</v>
      </c>
      <c r="G449" s="8" t="s">
        <v>1480</v>
      </c>
      <c r="O449" s="62" t="s">
        <v>1686</v>
      </c>
      <c r="Q449" s="3">
        <f>IF(AND(P449&lt;&gt;"",ISNUMBER(P449),NOT(ISNA(P449))),P449,IF(R449&lt;&gt;"",VLOOKUP(R449,'ESO zone constants'!$D$5:$H$10003,5,FALSE),""))</f>
        <v>1160</v>
      </c>
      <c r="R449" t="str">
        <f>IF(AND(O449&lt;&gt;"",NOT(ISERROR(O449))),O449,
IF(AND(P449&lt;&gt;"",ISNUMBER(P449),P449&gt;0,NOT(ISNA(P449))),VLOOKUP(P449,'ESO zone constants'!$A$5:$D$10001,4,FALSE),
IF(AND(K449&lt;&gt;"",K449&gt;0,NOT(ISERROR(K449))),VLOOKUP(K449,'ESO dumped WayshrineInfo'!$K$3:$N$9996,4,FALSE),"")))</f>
        <v>Western Skyrim</v>
      </c>
      <c r="T449" s="19" t="str">
        <f>IF(AND(S449&lt;&gt;"",NOT(ISERROR(S449))),S449,IF(Q449&lt;&gt;"",IF(NOT(ISERROR(VLOOKUP(Q449,'ESO Dungeon constants'!$D$3:$H$9999,5,FALSE))),VLOOKUP(Q449,'ESO Dungeon constants'!$D$3:$I$9999,6,FALSE),VLOOKUP(Q449,'ESO zone constants'!$H$3:$K$9989,4,FALSE)),""))</f>
        <v>DLC_GREYMOOR</v>
      </c>
      <c r="U449" s="3" t="str">
        <f>IF(T449&lt;&gt;"",VLOOKUP(T449,'LibSets constants'!$B$4:$C$1012,2,FALSE),"")</f>
        <v>Greymoor</v>
      </c>
      <c r="V449" s="33" t="s">
        <v>1797</v>
      </c>
      <c r="Y449" s="62"/>
      <c r="Z449" s="3" t="str">
        <f>IF(AND(G449&lt;&gt;"LIBSETS_SETTYPE_BATTLEGROUND",G449&lt;&gt;"LIBSETS_SETTYPE_SPECIAL"),
IF(AND(Y449&lt;&gt;"",ISNUMBER(Y449),NOT(ISNA(Y449))),Y449,
   IF(AND(L449&lt;&gt;"",ISNUMBER(L449),L449&gt;0,NOT(ISNA(L449))),VLOOKUP(L449,'ESO dumped WayshrineInfo'!$K$3:$L$9996,2,FALSE),"")
),"")</f>
        <v/>
      </c>
      <c r="AA449" t="str">
        <f>IF(AND(Z449&lt;&gt;"",ISNUMBER(Z449),NOT(ISNA(Z449))),VLOOKUP(Z449,'ESO zone constants'!$A$5:$D$10001,4,FALSE),"")</f>
        <v/>
      </c>
      <c r="AC449" s="41" t="str">
        <f>IF(AB449&lt;&gt;"",IF(AB449&lt;&gt;"LIBSETS_DROP_MECHANIC_MONSTER_NAME",VLOOKUP(AB449,'LibSets constants'!$I$4:$L$1012,3,FALSE),""),"")</f>
        <v/>
      </c>
      <c r="AD449" s="41" t="str">
        <f>IF(AB449&lt;&gt;"",IF(AB449&lt;&gt;"LIBSETS_DROP_MECHANIC_MONSTER_NAME",VLOOKUP(AB449,'LibSets constants'!$I$4:$L$1012,4,FALSE),""),"")</f>
        <v/>
      </c>
      <c r="AE449" s="41"/>
      <c r="AF449" s="3" t="str">
        <f>IF(AND(G449&lt;&gt;"LIBSETS_SETTYPE_BATTLEGROUND",G449&lt;&gt;"LIBSETS_SETTYPE_SPECIAL"),
IF(AND(AE449&lt;&gt;"",ISNUMBER(AE449),NOT(ISNA(AE449))),AE449,
   IF(AND(M449&lt;&gt;"",ISNUMBER(M449),M449&gt;0,NOT(ISNA(M449))),VLOOKUP(M449,'ESO dumped WayshrineInfo'!$K$3:$L$9996,2,FALSE),"")
),"")</f>
        <v/>
      </c>
      <c r="AG449" t="str">
        <f>IF(AND(AF449&lt;&gt;"",ISNUMBER(AF449),NOT(ISNA(AF449))),VLOOKUP(AF449,'ESO zone constants'!$A$5:$D$10001,4,FALSE),"")</f>
        <v/>
      </c>
      <c r="AH449" s="42"/>
      <c r="AI449" s="41"/>
      <c r="AJ449" s="41"/>
      <c r="AK449" s="3" t="str">
        <f>IF(AND(G449&lt;&gt;"LIBSETS_SETTYPE_BATTLEGROUND",G449&lt;&gt;"LIBSETS_SETTYPE_SPECIAL"),IF(AL449&lt;&gt;"",VLOOKUP(AL449,'ESO zone constants'!$D$5:$H$4955,5,FALSE),""),"")</f>
        <v/>
      </c>
      <c r="AN449" s="41"/>
      <c r="AO449" s="41"/>
      <c r="AP449" s="3" t="str">
        <f>IF(AND(G449&lt;&gt;"LIBSETS_SETTYPE_BATTLEGROUND",G449&lt;&gt;"LIBSETS_SETTYPE_SPECIAL"),IF(AQ449&lt;&gt;"",VLOOKUP(AQ449,'ESO zone constants'!$D$5:$H$4955,5,FALSE),""),"")</f>
        <v/>
      </c>
      <c r="AS449" s="41"/>
      <c r="AT449" s="41"/>
      <c r="AU449" s="3" t="str">
        <f>IF(AND(G449&lt;&gt;"LIBSETS_SETTYPE_BATTLEGROUND",G449&lt;&gt;"LIBSETS_SETTYPE_SPECIAL"),IF(AV449&lt;&gt;"",VLOOKUP(AV449,'ESO zone constants'!$D$5:$H$4955,5,FALSE),""),"")</f>
        <v/>
      </c>
      <c r="AX449" s="41"/>
      <c r="AY449" s="41"/>
      <c r="AZ449" s="79" t="s">
        <v>2658</v>
      </c>
      <c r="BA449" s="79"/>
      <c r="BB449" s="79"/>
      <c r="BC449" s="79"/>
      <c r="BD449" s="21" t="str">
        <f t="shared" si="42"/>
        <v/>
      </c>
      <c r="BE449" s="21" t="str">
        <f t="shared" si="43"/>
        <v/>
      </c>
      <c r="BF449" s="21" t="str">
        <f t="shared" si="41"/>
        <v/>
      </c>
      <c r="BG449" s="21" t="str">
        <f t="shared" si="44"/>
        <v/>
      </c>
      <c r="BH449" s="21" t="str">
        <f t="shared" si="45"/>
        <v/>
      </c>
    </row>
    <row r="450" spans="1:60" ht="15" customHeight="1" x14ac:dyDescent="0.25">
      <c r="A450" s="80">
        <v>512</v>
      </c>
      <c r="B450" s="81" t="s">
        <v>1760</v>
      </c>
      <c r="C450" t="s">
        <v>1760</v>
      </c>
      <c r="D450" s="3">
        <f t="shared" si="40"/>
        <v>512</v>
      </c>
      <c r="E450" s="56" t="s">
        <v>1788</v>
      </c>
      <c r="F450" s="30" t="s">
        <v>1462</v>
      </c>
      <c r="G450" s="8" t="s">
        <v>1480</v>
      </c>
      <c r="O450" s="62" t="s">
        <v>1686</v>
      </c>
      <c r="Q450" s="3">
        <f>IF(AND(P450&lt;&gt;"",ISNUMBER(P450),NOT(ISNA(P450))),P450,IF(R450&lt;&gt;"",VLOOKUP(R450,'ESO zone constants'!$D$5:$H$10003,5,FALSE),""))</f>
        <v>1160</v>
      </c>
      <c r="R450" t="str">
        <f>IF(AND(O450&lt;&gt;"",NOT(ISERROR(O450))),O450,
IF(AND(P450&lt;&gt;"",ISNUMBER(P450),P450&gt;0,NOT(ISNA(P450))),VLOOKUP(P450,'ESO zone constants'!$A$5:$D$10001,4,FALSE),
IF(AND(K450&lt;&gt;"",K450&gt;0,NOT(ISERROR(K450))),VLOOKUP(K450,'ESO dumped WayshrineInfo'!$K$3:$N$9996,4,FALSE),"")))</f>
        <v>Western Skyrim</v>
      </c>
      <c r="T450" s="19" t="str">
        <f>IF(AND(S450&lt;&gt;"",NOT(ISERROR(S450))),S450,IF(Q450&lt;&gt;"",IF(NOT(ISERROR(VLOOKUP(Q450,'ESO Dungeon constants'!$D$3:$H$9999,5,FALSE))),VLOOKUP(Q450,'ESO Dungeon constants'!$D$3:$I$9999,6,FALSE),VLOOKUP(Q450,'ESO zone constants'!$H$3:$K$9989,4,FALSE)),""))</f>
        <v>DLC_GREYMOOR</v>
      </c>
      <c r="U450" s="3" t="str">
        <f>IF(T450&lt;&gt;"",VLOOKUP(T450,'LibSets constants'!$B$4:$C$1012,2,FALSE),"")</f>
        <v>Greymoor</v>
      </c>
      <c r="V450" s="33" t="s">
        <v>1797</v>
      </c>
      <c r="Y450" s="62"/>
      <c r="Z450" s="3" t="str">
        <f>IF(AND(G450&lt;&gt;"LIBSETS_SETTYPE_BATTLEGROUND",G450&lt;&gt;"LIBSETS_SETTYPE_SPECIAL"),
IF(AND(Y450&lt;&gt;"",ISNUMBER(Y450),NOT(ISNA(Y450))),Y450,
   IF(AND(L450&lt;&gt;"",ISNUMBER(L450),L450&gt;0,NOT(ISNA(L450))),VLOOKUP(L450,'ESO dumped WayshrineInfo'!$K$3:$L$9996,2,FALSE),"")
),"")</f>
        <v/>
      </c>
      <c r="AA450" t="str">
        <f>IF(AND(Z450&lt;&gt;"",ISNUMBER(Z450),NOT(ISNA(Z450))),VLOOKUP(Z450,'ESO zone constants'!$A$5:$D$10001,4,FALSE),"")</f>
        <v/>
      </c>
      <c r="AC450" s="41" t="str">
        <f>IF(AB450&lt;&gt;"",IF(AB450&lt;&gt;"LIBSETS_DROP_MECHANIC_MONSTER_NAME",VLOOKUP(AB450,'LibSets constants'!$I$4:$L$1012,3,FALSE),""),"")</f>
        <v/>
      </c>
      <c r="AD450" s="41" t="str">
        <f>IF(AB450&lt;&gt;"",IF(AB450&lt;&gt;"LIBSETS_DROP_MECHANIC_MONSTER_NAME",VLOOKUP(AB450,'LibSets constants'!$I$4:$L$1012,4,FALSE),""),"")</f>
        <v/>
      </c>
      <c r="AE450" s="41"/>
      <c r="AF450" s="3" t="str">
        <f>IF(AND(G450&lt;&gt;"LIBSETS_SETTYPE_BATTLEGROUND",G450&lt;&gt;"LIBSETS_SETTYPE_SPECIAL"),
IF(AND(AE450&lt;&gt;"",ISNUMBER(AE450),NOT(ISNA(AE450))),AE450,
   IF(AND(M450&lt;&gt;"",ISNUMBER(M450),M450&gt;0,NOT(ISNA(M450))),VLOOKUP(M450,'ESO dumped WayshrineInfo'!$K$3:$L$9996,2,FALSE),"")
),"")</f>
        <v/>
      </c>
      <c r="AG450" t="str">
        <f>IF(AND(AF450&lt;&gt;"",ISNUMBER(AF450),NOT(ISNA(AF450))),VLOOKUP(AF450,'ESO zone constants'!$A$5:$D$10001,4,FALSE),"")</f>
        <v/>
      </c>
      <c r="AH450" s="42"/>
      <c r="AI450" s="41"/>
      <c r="AJ450" s="41"/>
      <c r="AK450" s="3" t="str">
        <f>IF(AND(G450&lt;&gt;"LIBSETS_SETTYPE_BATTLEGROUND",G450&lt;&gt;"LIBSETS_SETTYPE_SPECIAL"),IF(AL450&lt;&gt;"",VLOOKUP(AL450,'ESO zone constants'!$D$5:$H$4955,5,FALSE),""),"")</f>
        <v/>
      </c>
      <c r="AN450" s="41"/>
      <c r="AO450" s="41"/>
      <c r="AP450" s="3" t="str">
        <f>IF(AND(G450&lt;&gt;"LIBSETS_SETTYPE_BATTLEGROUND",G450&lt;&gt;"LIBSETS_SETTYPE_SPECIAL"),IF(AQ450&lt;&gt;"",VLOOKUP(AQ450,'ESO zone constants'!$D$5:$H$4955,5,FALSE),""),"")</f>
        <v/>
      </c>
      <c r="AS450" s="41"/>
      <c r="AT450" s="41"/>
      <c r="AU450" s="3" t="str">
        <f>IF(AND(G450&lt;&gt;"LIBSETS_SETTYPE_BATTLEGROUND",G450&lt;&gt;"LIBSETS_SETTYPE_SPECIAL"),IF(AV450&lt;&gt;"",VLOOKUP(AV450,'ESO zone constants'!$D$5:$H$4955,5,FALSE),""),"")</f>
        <v/>
      </c>
      <c r="AX450" s="41"/>
      <c r="AY450" s="41"/>
      <c r="AZ450" s="79" t="s">
        <v>2658</v>
      </c>
      <c r="BA450" s="79"/>
      <c r="BB450" s="79"/>
      <c r="BC450" s="79"/>
      <c r="BD450" s="21" t="str">
        <f t="shared" si="42"/>
        <v/>
      </c>
      <c r="BE450" s="21" t="str">
        <f t="shared" si="43"/>
        <v/>
      </c>
      <c r="BF450" s="21" t="str">
        <f t="shared" si="41"/>
        <v/>
      </c>
      <c r="BG450" s="21" t="str">
        <f t="shared" si="44"/>
        <v/>
      </c>
      <c r="BH450" s="21" t="str">
        <f t="shared" si="45"/>
        <v/>
      </c>
    </row>
    <row r="451" spans="1:60" ht="15" customHeight="1" x14ac:dyDescent="0.25">
      <c r="A451" s="5">
        <v>513</v>
      </c>
      <c r="B451" t="s">
        <v>2155</v>
      </c>
      <c r="C451" t="s">
        <v>2760</v>
      </c>
      <c r="D451" s="3">
        <f t="shared" ref="D451:D514" si="46">A451</f>
        <v>513</v>
      </c>
      <c r="G451" s="3" t="s">
        <v>1475</v>
      </c>
      <c r="I451" t="s">
        <v>91</v>
      </c>
      <c r="J451" t="s">
        <v>91</v>
      </c>
      <c r="K451">
        <v>436</v>
      </c>
      <c r="L451">
        <v>436</v>
      </c>
      <c r="M451">
        <v>436</v>
      </c>
      <c r="O451" s="62" t="s">
        <v>1801</v>
      </c>
      <c r="Q451" s="3">
        <f>IF(AND(P451&lt;&gt;"",ISNUMBER(P451),NOT(ISNA(P451))),P451,IF(R451&lt;&gt;"",VLOOKUP(R451,'ESO zone constants'!$D$5:$H$10003,5,FALSE),""))</f>
        <v>1201</v>
      </c>
      <c r="R451" t="str">
        <f>IF(AND(O451&lt;&gt;"",NOT(ISERROR(O451))),O451,
IF(AND(P451&lt;&gt;"",ISNUMBER(P451),P451&gt;0,NOT(ISNA(P451))),VLOOKUP(P451,'ESO zone constants'!$A$5:$D$10001,4,FALSE),
IF(AND(K451&lt;&gt;"",K451&gt;0,NOT(ISERROR(K451))),VLOOKUP(K451,'ESO dumped WayshrineInfo'!$K$3:$N$9996,4,FALSE),"")))</f>
        <v>Castle Thorn</v>
      </c>
      <c r="T451" s="19" t="str">
        <f>IF(AND(S451&lt;&gt;"",NOT(ISERROR(S451))),S451,IF(Q451&lt;&gt;"",IF(NOT(ISERROR(VLOOKUP(Q451,'ESO Dungeon constants'!$D$3:$H$9999,5,FALSE))),VLOOKUP(Q451,'ESO Dungeon constants'!$D$3:$I$9999,6,FALSE),VLOOKUP(Q451,'ESO zone constants'!$H$3:$K$9989,4,FALSE)),""))</f>
        <v>DLC_STONETHORN</v>
      </c>
      <c r="U451" s="3" t="str">
        <f>IF(T451&lt;&gt;"",VLOOKUP(T451,'LibSets constants'!$B$4:$C$1012,2,FALSE),"")</f>
        <v>Stonethorn</v>
      </c>
      <c r="V451" s="33" t="s">
        <v>3332</v>
      </c>
      <c r="Y451" s="62"/>
      <c r="Z451" s="3">
        <f>IF(AND(G451&lt;&gt;"LIBSETS_SETTYPE_BATTLEGROUND",G451&lt;&gt;"LIBSETS_SETTYPE_SPECIAL"),
IF(AND(Y451&lt;&gt;"",ISNUMBER(Y451),NOT(ISNA(Y451))),Y451,
   IF(AND(L451&lt;&gt;"",ISNUMBER(L451),L451&gt;0,NOT(ISNA(L451))),VLOOKUP(L451,'ESO dumped WayshrineInfo'!$K$3:$L$9996,2,FALSE),"")
),"")</f>
        <v>1160</v>
      </c>
      <c r="AA451" t="str">
        <f>IF(AND(Z451&lt;&gt;"",ISNUMBER(Z451),NOT(ISNA(Z451))),VLOOKUP(Z451,'ESO zone constants'!$A$5:$D$10001,4,FALSE),"")</f>
        <v>Western Skyrim</v>
      </c>
      <c r="AB451" s="33" t="s">
        <v>3332</v>
      </c>
      <c r="AC451" s="41"/>
      <c r="AD451" s="41"/>
      <c r="AE451" s="41"/>
      <c r="AF451" s="3">
        <f>IF(AND(G451&lt;&gt;"LIBSETS_SETTYPE_BATTLEGROUND",G451&lt;&gt;"LIBSETS_SETTYPE_SPECIAL"),
IF(AND(AE451&lt;&gt;"",ISNUMBER(AE451),NOT(ISNA(AE451))),AE451,
   IF(AND(M451&lt;&gt;"",ISNUMBER(M451),M451&gt;0,NOT(ISNA(M451))),VLOOKUP(M451,'ESO dumped WayshrineInfo'!$K$3:$L$9996,2,FALSE),"")
),"")</f>
        <v>1160</v>
      </c>
      <c r="AG451" t="str">
        <f>IF(AND(AF451&lt;&gt;"",ISNUMBER(AF451),NOT(ISNA(AF451))),VLOOKUP(AF451,'ESO zone constants'!$A$5:$D$10001,4,FALSE),"")</f>
        <v>Western Skyrim</v>
      </c>
      <c r="AH451" s="42"/>
      <c r="AI451" s="41"/>
      <c r="AJ451" s="41"/>
      <c r="AK451" s="3" t="str">
        <f>IF(AND(G451&lt;&gt;"LIBSETS_SETTYPE_BATTLEGROUND",G451&lt;&gt;"LIBSETS_SETTYPE_SPECIAL"),IF(AL451&lt;&gt;"",VLOOKUP(AL451,'ESO zone constants'!$D$5:$H$4955,5,FALSE),""),"")</f>
        <v/>
      </c>
      <c r="AN451" s="41"/>
      <c r="AO451" s="41"/>
      <c r="AP451" s="3" t="str">
        <f>IF(AND(G451&lt;&gt;"LIBSETS_SETTYPE_BATTLEGROUND",G451&lt;&gt;"LIBSETS_SETTYPE_SPECIAL"),IF(AQ451&lt;&gt;"",VLOOKUP(AQ451,'ESO zone constants'!$D$5:$H$4955,5,FALSE),""),"")</f>
        <v/>
      </c>
      <c r="AS451" s="41"/>
      <c r="AT451" s="41"/>
      <c r="AU451" s="3" t="str">
        <f>IF(AND(G451&lt;&gt;"LIBSETS_SETTYPE_BATTLEGROUND",G451&lt;&gt;"LIBSETS_SETTYPE_SPECIAL"),IF(AV451&lt;&gt;"",VLOOKUP(AV451,'ESO zone constants'!$D$5:$H$4955,5,FALSE),""),"")</f>
        <v/>
      </c>
      <c r="AX451" s="41"/>
      <c r="AY451" s="41"/>
      <c r="AZ451" s="79" t="s">
        <v>2658</v>
      </c>
      <c r="BA451" s="79"/>
      <c r="BB451" s="79"/>
      <c r="BC451" s="79"/>
      <c r="BD451" s="21" t="str">
        <f t="shared" si="42"/>
        <v>[513] = {wayshrines={436,436,436,}, dlcId=DLC_STONETHORN</v>
      </c>
      <c r="BE451" s="21" t="str">
        <f t="shared" si="43"/>
        <v>, zoneIds={1201,1160,1160}, veteran=false</v>
      </c>
      <c r="BF451" s="21" t="str">
        <f t="shared" ref="BF451:BF514" si="47">IF(A451&lt;&gt;"",IF(F451&lt;&gt;"Not in the game (anymore)",IF(A451&lt;&gt;"",", setType="&amp;G451,"")&amp;IF(G451="LIBSETS_SETTYPE_CLASS",", classId="&amp;BC451,"")&amp;IF(J451="true",", multiTrialSet=true",""),"")
&amp; IF(AND(H451&lt;&gt;"",ISNUMBER(H451)),", undauntedChestId=" &amp; H451,""),"")</f>
        <v>, setType=LIBSETS_SETTYPE_DUNGEON</v>
      </c>
      <c r="BG451" s="21" t="str">
        <f t="shared" si="44"/>
        <v>, dropMechanic={LIBSETS_DROP_MECHANIC_GROUP_DUNGEON_BOSS,LIBSETS_DROP_MECHANIC_GROUP_DUNGEON_BOSS}</v>
      </c>
      <c r="BH451" s="21" t="str">
        <f t="shared" si="45"/>
        <v>}, --Talfyg\'s Treachery / Talfygs Verrat   [Castle Thorn, Western Skyrim, Western Skyrim]</v>
      </c>
    </row>
    <row r="452" spans="1:60" ht="15" customHeight="1" x14ac:dyDescent="0.25">
      <c r="A452" s="5">
        <v>514</v>
      </c>
      <c r="B452" t="s">
        <v>2156</v>
      </c>
      <c r="C452" t="s">
        <v>1802</v>
      </c>
      <c r="D452" s="3">
        <f t="shared" si="46"/>
        <v>514</v>
      </c>
      <c r="G452" s="3" t="s">
        <v>1475</v>
      </c>
      <c r="I452" t="s">
        <v>91</v>
      </c>
      <c r="J452" t="s">
        <v>91</v>
      </c>
      <c r="K452">
        <v>436</v>
      </c>
      <c r="L452">
        <v>436</v>
      </c>
      <c r="M452">
        <v>436</v>
      </c>
      <c r="O452" s="62" t="s">
        <v>1801</v>
      </c>
      <c r="Q452" s="3">
        <f>IF(AND(P452&lt;&gt;"",ISNUMBER(P452),NOT(ISNA(P452))),P452,IF(R452&lt;&gt;"",VLOOKUP(R452,'ESO zone constants'!$D$5:$H$10003,5,FALSE),""))</f>
        <v>1201</v>
      </c>
      <c r="R452" t="str">
        <f>IF(AND(O452&lt;&gt;"",NOT(ISERROR(O452))),O452,
IF(AND(P452&lt;&gt;"",ISNUMBER(P452),P452&gt;0,NOT(ISNA(P452))),VLOOKUP(P452,'ESO zone constants'!$A$5:$D$10001,4,FALSE),
IF(AND(K452&lt;&gt;"",K452&gt;0,NOT(ISERROR(K452))),VLOOKUP(K452,'ESO dumped WayshrineInfo'!$K$3:$N$9996,4,FALSE),"")))</f>
        <v>Castle Thorn</v>
      </c>
      <c r="T452" s="19" t="str">
        <f>IF(AND(S452&lt;&gt;"",NOT(ISERROR(S452))),S452,IF(Q452&lt;&gt;"",IF(NOT(ISERROR(VLOOKUP(Q452,'ESO Dungeon constants'!$D$3:$H$9999,5,FALSE))),VLOOKUP(Q452,'ESO Dungeon constants'!$D$3:$I$9999,6,FALSE),VLOOKUP(Q452,'ESO zone constants'!$H$3:$K$9989,4,FALSE)),""))</f>
        <v>DLC_STONETHORN</v>
      </c>
      <c r="U452" s="3" t="str">
        <f>IF(T452&lt;&gt;"",VLOOKUP(T452,'LibSets constants'!$B$4:$C$1012,2,FALSE),"")</f>
        <v>Stonethorn</v>
      </c>
      <c r="V452" s="33" t="s">
        <v>3332</v>
      </c>
      <c r="Y452" s="62"/>
      <c r="Z452" s="3">
        <f>IF(AND(G452&lt;&gt;"LIBSETS_SETTYPE_BATTLEGROUND",G452&lt;&gt;"LIBSETS_SETTYPE_SPECIAL"),
IF(AND(Y452&lt;&gt;"",ISNUMBER(Y452),NOT(ISNA(Y452))),Y452,
   IF(AND(L452&lt;&gt;"",ISNUMBER(L452),L452&gt;0,NOT(ISNA(L452))),VLOOKUP(L452,'ESO dumped WayshrineInfo'!$K$3:$L$9996,2,FALSE),"")
),"")</f>
        <v>1160</v>
      </c>
      <c r="AA452" t="str">
        <f>IF(AND(Z452&lt;&gt;"",ISNUMBER(Z452),NOT(ISNA(Z452))),VLOOKUP(Z452,'ESO zone constants'!$A$5:$D$10001,4,FALSE),"")</f>
        <v>Western Skyrim</v>
      </c>
      <c r="AB452" s="33" t="s">
        <v>3332</v>
      </c>
      <c r="AC452" s="41"/>
      <c r="AD452" s="41"/>
      <c r="AE452" s="41"/>
      <c r="AF452" s="3">
        <f>IF(AND(G452&lt;&gt;"LIBSETS_SETTYPE_BATTLEGROUND",G452&lt;&gt;"LIBSETS_SETTYPE_SPECIAL"),
IF(AND(AE452&lt;&gt;"",ISNUMBER(AE452),NOT(ISNA(AE452))),AE452,
   IF(AND(M452&lt;&gt;"",ISNUMBER(M452),M452&gt;0,NOT(ISNA(M452))),VLOOKUP(M452,'ESO dumped WayshrineInfo'!$K$3:$L$9996,2,FALSE),"")
),"")</f>
        <v>1160</v>
      </c>
      <c r="AG452" t="str">
        <f>IF(AND(AF452&lt;&gt;"",ISNUMBER(AF452),NOT(ISNA(AF452))),VLOOKUP(AF452,'ESO zone constants'!$A$5:$D$10001,4,FALSE),"")</f>
        <v>Western Skyrim</v>
      </c>
      <c r="AH452" s="42"/>
      <c r="AI452" s="41"/>
      <c r="AJ452" s="41"/>
      <c r="AK452" s="3" t="str">
        <f>IF(AND(G452&lt;&gt;"LIBSETS_SETTYPE_BATTLEGROUND",G452&lt;&gt;"LIBSETS_SETTYPE_SPECIAL"),IF(AL452&lt;&gt;"",VLOOKUP(AL452,'ESO zone constants'!$D$5:$H$4955,5,FALSE),""),"")</f>
        <v/>
      </c>
      <c r="AN452" s="41"/>
      <c r="AO452" s="41"/>
      <c r="AP452" s="3" t="str">
        <f>IF(AND(G452&lt;&gt;"LIBSETS_SETTYPE_BATTLEGROUND",G452&lt;&gt;"LIBSETS_SETTYPE_SPECIAL"),IF(AQ452&lt;&gt;"",VLOOKUP(AQ452,'ESO zone constants'!$D$5:$H$4955,5,FALSE),""),"")</f>
        <v/>
      </c>
      <c r="AS452" s="41"/>
      <c r="AT452" s="41"/>
      <c r="AU452" s="3" t="str">
        <f>IF(AND(G452&lt;&gt;"LIBSETS_SETTYPE_BATTLEGROUND",G452&lt;&gt;"LIBSETS_SETTYPE_SPECIAL"),IF(AV452&lt;&gt;"",VLOOKUP(AV452,'ESO zone constants'!$D$5:$H$4955,5,FALSE),""),"")</f>
        <v/>
      </c>
      <c r="AX452" s="41"/>
      <c r="AY452" s="41"/>
      <c r="AZ452" s="79" t="s">
        <v>2658</v>
      </c>
      <c r="BA452" s="79"/>
      <c r="BB452" s="79"/>
      <c r="BC452" s="79"/>
      <c r="BD452" s="21" t="str">
        <f t="shared" ref="BD452:BD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E452" s="21" t="str">
        <f t="shared" ref="BE452:BE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F452" s="21" t="str">
        <f t="shared" si="47"/>
        <v>, setType=LIBSETS_SETTYPE_DUNGEON</v>
      </c>
      <c r="BG452" s="21" t="str">
        <f t="shared" ref="BG452:BG515" si="50">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H452" s="21" t="str">
        <f t="shared" ref="BH452:BH515" si="51">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60" ht="15" customHeight="1" x14ac:dyDescent="0.25">
      <c r="A453" s="5">
        <v>515</v>
      </c>
      <c r="B453" t="s">
        <v>2157</v>
      </c>
      <c r="C453" t="s">
        <v>1803</v>
      </c>
      <c r="D453" s="3">
        <f t="shared" si="46"/>
        <v>515</v>
      </c>
      <c r="G453" s="3" t="s">
        <v>1475</v>
      </c>
      <c r="I453" t="s">
        <v>91</v>
      </c>
      <c r="J453" t="s">
        <v>91</v>
      </c>
      <c r="K453">
        <v>436</v>
      </c>
      <c r="L453">
        <v>436</v>
      </c>
      <c r="M453">
        <v>436</v>
      </c>
      <c r="O453" s="62" t="s">
        <v>1801</v>
      </c>
      <c r="Q453" s="3">
        <f>IF(AND(P453&lt;&gt;"",ISNUMBER(P453),NOT(ISNA(P453))),P453,IF(R453&lt;&gt;"",VLOOKUP(R453,'ESO zone constants'!$D$5:$H$10003,5,FALSE),""))</f>
        <v>1201</v>
      </c>
      <c r="R453" t="str">
        <f>IF(AND(O453&lt;&gt;"",NOT(ISERROR(O453))),O453,
IF(AND(P453&lt;&gt;"",ISNUMBER(P453),P453&gt;0,NOT(ISNA(P453))),VLOOKUP(P453,'ESO zone constants'!$A$5:$D$10001,4,FALSE),
IF(AND(K453&lt;&gt;"",K453&gt;0,NOT(ISERROR(K453))),VLOOKUP(K453,'ESO dumped WayshrineInfo'!$K$3:$N$9996,4,FALSE),"")))</f>
        <v>Castle Thorn</v>
      </c>
      <c r="T453" s="19" t="str">
        <f>IF(AND(S453&lt;&gt;"",NOT(ISERROR(S453))),S453,IF(Q453&lt;&gt;"",IF(NOT(ISERROR(VLOOKUP(Q453,'ESO Dungeon constants'!$D$3:$H$9999,5,FALSE))),VLOOKUP(Q453,'ESO Dungeon constants'!$D$3:$I$9999,6,FALSE),VLOOKUP(Q453,'ESO zone constants'!$H$3:$K$9989,4,FALSE)),""))</f>
        <v>DLC_STONETHORN</v>
      </c>
      <c r="U453" s="3" t="str">
        <f>IF(T453&lt;&gt;"",VLOOKUP(T453,'LibSets constants'!$B$4:$C$1012,2,FALSE),"")</f>
        <v>Stonethorn</v>
      </c>
      <c r="V453" s="33" t="s">
        <v>3332</v>
      </c>
      <c r="Y453" s="62"/>
      <c r="Z453" s="3">
        <f>IF(AND(G453&lt;&gt;"LIBSETS_SETTYPE_BATTLEGROUND",G453&lt;&gt;"LIBSETS_SETTYPE_SPECIAL"),
IF(AND(Y453&lt;&gt;"",ISNUMBER(Y453),NOT(ISNA(Y453))),Y453,
   IF(AND(L453&lt;&gt;"",ISNUMBER(L453),L453&gt;0,NOT(ISNA(L453))),VLOOKUP(L453,'ESO dumped WayshrineInfo'!$K$3:$L$9996,2,FALSE),"")
),"")</f>
        <v>1160</v>
      </c>
      <c r="AA453" t="str">
        <f>IF(AND(Z453&lt;&gt;"",ISNUMBER(Z453),NOT(ISNA(Z453))),VLOOKUP(Z453,'ESO zone constants'!$A$5:$D$10001,4,FALSE),"")</f>
        <v>Western Skyrim</v>
      </c>
      <c r="AB453" s="33" t="s">
        <v>3332</v>
      </c>
      <c r="AC453" s="41"/>
      <c r="AD453" s="41"/>
      <c r="AE453" s="41"/>
      <c r="AF453" s="3">
        <f>IF(AND(G453&lt;&gt;"LIBSETS_SETTYPE_BATTLEGROUND",G453&lt;&gt;"LIBSETS_SETTYPE_SPECIAL"),
IF(AND(AE453&lt;&gt;"",ISNUMBER(AE453),NOT(ISNA(AE453))),AE453,
   IF(AND(M453&lt;&gt;"",ISNUMBER(M453),M453&gt;0,NOT(ISNA(M453))),VLOOKUP(M453,'ESO dumped WayshrineInfo'!$K$3:$L$9996,2,FALSE),"")
),"")</f>
        <v>1160</v>
      </c>
      <c r="AG453" t="str">
        <f>IF(AND(AF453&lt;&gt;"",ISNUMBER(AF453),NOT(ISNA(AF453))),VLOOKUP(AF453,'ESO zone constants'!$A$5:$D$10001,4,FALSE),"")</f>
        <v>Western Skyrim</v>
      </c>
      <c r="AH453" s="42"/>
      <c r="AI453" s="41"/>
      <c r="AJ453" s="41"/>
      <c r="AK453" s="3" t="str">
        <f>IF(AND(G453&lt;&gt;"LIBSETS_SETTYPE_BATTLEGROUND",G453&lt;&gt;"LIBSETS_SETTYPE_SPECIAL"),IF(AL453&lt;&gt;"",VLOOKUP(AL453,'ESO zone constants'!$D$5:$H$4955,5,FALSE),""),"")</f>
        <v/>
      </c>
      <c r="AN453" s="41"/>
      <c r="AO453" s="41"/>
      <c r="AP453" s="3" t="str">
        <f>IF(AND(G453&lt;&gt;"LIBSETS_SETTYPE_BATTLEGROUND",G453&lt;&gt;"LIBSETS_SETTYPE_SPECIAL"),IF(AQ453&lt;&gt;"",VLOOKUP(AQ453,'ESO zone constants'!$D$5:$H$4955,5,FALSE),""),"")</f>
        <v/>
      </c>
      <c r="AS453" s="41"/>
      <c r="AT453" s="41"/>
      <c r="AU453" s="3" t="str">
        <f>IF(AND(G453&lt;&gt;"LIBSETS_SETTYPE_BATTLEGROUND",G453&lt;&gt;"LIBSETS_SETTYPE_SPECIAL"),IF(AV453&lt;&gt;"",VLOOKUP(AV453,'ESO zone constants'!$D$5:$H$4955,5,FALSE),""),"")</f>
        <v/>
      </c>
      <c r="AX453" s="41"/>
      <c r="AY453" s="41"/>
      <c r="AZ453" s="79" t="s">
        <v>2658</v>
      </c>
      <c r="BA453" s="79"/>
      <c r="BB453" s="79"/>
      <c r="BC453" s="79"/>
      <c r="BD453" s="21" t="str">
        <f t="shared" si="48"/>
        <v>[515] = {wayshrines={436,436,436,}, dlcId=DLC_STONETHORN</v>
      </c>
      <c r="BE453" s="21" t="str">
        <f t="shared" si="49"/>
        <v>, zoneIds={1201,1160,1160}, veteran=false</v>
      </c>
      <c r="BF453" s="21" t="str">
        <f t="shared" si="47"/>
        <v>, setType=LIBSETS_SETTYPE_DUNGEON</v>
      </c>
      <c r="BG453" s="21" t="str">
        <f t="shared" si="50"/>
        <v>, dropMechanic={LIBSETS_DROP_MECHANIC_GROUP_DUNGEON_BOSS,LIBSETS_DROP_MECHANIC_GROUP_DUNGEON_BOSS}</v>
      </c>
      <c r="BH453" s="21" t="str">
        <f t="shared" si="51"/>
        <v>}, --Crimson Twilight / Scharlachrotes Zwielicht   [Castle Thorn, Western Skyrim, Western Skyrim]</v>
      </c>
    </row>
    <row r="454" spans="1:60" ht="15" customHeight="1" x14ac:dyDescent="0.25">
      <c r="A454" s="5">
        <v>516</v>
      </c>
      <c r="B454" t="s">
        <v>2158</v>
      </c>
      <c r="C454" t="s">
        <v>1805</v>
      </c>
      <c r="D454" s="3">
        <f t="shared" si="46"/>
        <v>516</v>
      </c>
      <c r="G454" s="3" t="s">
        <v>1475</v>
      </c>
      <c r="I454" t="s">
        <v>91</v>
      </c>
      <c r="J454" t="s">
        <v>91</v>
      </c>
      <c r="K454">
        <v>433</v>
      </c>
      <c r="L454">
        <v>433</v>
      </c>
      <c r="M454">
        <v>433</v>
      </c>
      <c r="O454" s="62" t="s">
        <v>1806</v>
      </c>
      <c r="Q454" s="3">
        <f>IF(AND(P454&lt;&gt;"",ISNUMBER(P454),NOT(ISNA(P454))),P454,IF(R454&lt;&gt;"",VLOOKUP(R454,'ESO zone constants'!$D$5:$H$10003,5,FALSE),""))</f>
        <v>1197</v>
      </c>
      <c r="R454" t="str">
        <f>IF(AND(O454&lt;&gt;"",NOT(ISERROR(O454))),O454,
IF(AND(P454&lt;&gt;"",ISNUMBER(P454),P454&gt;0,NOT(ISNA(P454))),VLOOKUP(P454,'ESO zone constants'!$A$5:$D$10001,4,FALSE),
IF(AND(K454&lt;&gt;"",K454&gt;0,NOT(ISERROR(K454))),VLOOKUP(K454,'ESO dumped WayshrineInfo'!$K$3:$N$9996,4,FALSE),"")))</f>
        <v>Stone Garden</v>
      </c>
      <c r="T454" s="19" t="str">
        <f>IF(AND(S454&lt;&gt;"",NOT(ISERROR(S454))),S454,IF(Q454&lt;&gt;"",IF(NOT(ISERROR(VLOOKUP(Q454,'ESO Dungeon constants'!$D$3:$H$9999,5,FALSE))),VLOOKUP(Q454,'ESO Dungeon constants'!$D$3:$I$9999,6,FALSE),VLOOKUP(Q454,'ESO zone constants'!$H$3:$K$9989,4,FALSE)),""))</f>
        <v>DLC_STONETHORN</v>
      </c>
      <c r="U454" s="3" t="str">
        <f>IF(T454&lt;&gt;"",VLOOKUP(T454,'LibSets constants'!$B$4:$C$1012,2,FALSE),"")</f>
        <v>Stonethorn</v>
      </c>
      <c r="V454" s="33" t="s">
        <v>3332</v>
      </c>
      <c r="Y454" s="62"/>
      <c r="Z454" s="3">
        <f>IF(AND(G454&lt;&gt;"LIBSETS_SETTYPE_BATTLEGROUND",G454&lt;&gt;"LIBSETS_SETTYPE_SPECIAL"),
IF(AND(Y454&lt;&gt;"",ISNUMBER(Y454),NOT(ISNA(Y454))),Y454,
   IF(AND(L454&lt;&gt;"",ISNUMBER(L454),L454&gt;0,NOT(ISNA(L454))),VLOOKUP(L454,'ESO dumped WayshrineInfo'!$K$3:$L$9996,2,FALSE),"")
),"")</f>
        <v>0</v>
      </c>
      <c r="AA454" t="str">
        <f>IF(AND(Z454&lt;&gt;"",ISNUMBER(Z454),NOT(ISNA(Z454))),VLOOKUP(Z454,'ESO zone constants'!$A$5:$D$10001,4,FALSE),"")</f>
        <v>Tamriel Map</v>
      </c>
      <c r="AB454" s="33" t="s">
        <v>3332</v>
      </c>
      <c r="AC454" s="41"/>
      <c r="AD454" s="41"/>
      <c r="AE454" s="41"/>
      <c r="AF454" s="3">
        <f>IF(AND(G454&lt;&gt;"LIBSETS_SETTYPE_BATTLEGROUND",G454&lt;&gt;"LIBSETS_SETTYPE_SPECIAL"),
IF(AND(AE454&lt;&gt;"",ISNUMBER(AE454),NOT(ISNA(AE454))),AE454,
   IF(AND(M454&lt;&gt;"",ISNUMBER(M454),M454&gt;0,NOT(ISNA(M454))),VLOOKUP(M454,'ESO dumped WayshrineInfo'!$K$3:$L$9996,2,FALSE),"")
),"")</f>
        <v>0</v>
      </c>
      <c r="AG454" t="str">
        <f>IF(AND(AF454&lt;&gt;"",ISNUMBER(AF454),NOT(ISNA(AF454))),VLOOKUP(AF454,'ESO zone constants'!$A$5:$D$10001,4,FALSE),"")</f>
        <v>Tamriel Map</v>
      </c>
      <c r="AH454" s="42"/>
      <c r="AI454" s="41"/>
      <c r="AJ454" s="41"/>
      <c r="AK454" s="3" t="str">
        <f>IF(AND(G454&lt;&gt;"LIBSETS_SETTYPE_BATTLEGROUND",G454&lt;&gt;"LIBSETS_SETTYPE_SPECIAL"),IF(AL454&lt;&gt;"",VLOOKUP(AL454,'ESO zone constants'!$D$5:$H$4955,5,FALSE),""),"")</f>
        <v/>
      </c>
      <c r="AN454" s="41"/>
      <c r="AO454" s="41"/>
      <c r="AP454" s="3" t="str">
        <f>IF(AND(G454&lt;&gt;"LIBSETS_SETTYPE_BATTLEGROUND",G454&lt;&gt;"LIBSETS_SETTYPE_SPECIAL"),IF(AQ454&lt;&gt;"",VLOOKUP(AQ454,'ESO zone constants'!$D$5:$H$4955,5,FALSE),""),"")</f>
        <v/>
      </c>
      <c r="AS454" s="41"/>
      <c r="AT454" s="41"/>
      <c r="AU454" s="3" t="str">
        <f>IF(AND(G454&lt;&gt;"LIBSETS_SETTYPE_BATTLEGROUND",G454&lt;&gt;"LIBSETS_SETTYPE_SPECIAL"),IF(AV454&lt;&gt;"",VLOOKUP(AV454,'ESO zone constants'!$D$5:$H$4955,5,FALSE),""),"")</f>
        <v/>
      </c>
      <c r="AX454" s="41"/>
      <c r="AY454" s="41"/>
      <c r="AZ454" s="79" t="s">
        <v>2658</v>
      </c>
      <c r="BA454" s="79"/>
      <c r="BB454" s="79"/>
      <c r="BC454" s="79"/>
      <c r="BD454" s="21" t="str">
        <f t="shared" si="48"/>
        <v>[516] = {wayshrines={433,433,433,}, dlcId=DLC_STONETHORN</v>
      </c>
      <c r="BE454" s="21" t="str">
        <f t="shared" si="49"/>
        <v>, zoneIds={1197,0,0}, veteran=false</v>
      </c>
      <c r="BF454" s="21" t="str">
        <f t="shared" si="47"/>
        <v>, setType=LIBSETS_SETTYPE_DUNGEON</v>
      </c>
      <c r="BG454" s="21" t="str">
        <f t="shared" si="50"/>
        <v>, dropMechanic={LIBSETS_DROP_MECHANIC_GROUP_DUNGEON_BOSS,LIBSETS_DROP_MECHANIC_GROUP_DUNGEON_BOSS}</v>
      </c>
      <c r="BH454" s="21" t="str">
        <f t="shared" si="51"/>
        <v>}, --Elemental Catalyst / Elementarer Katalysator   [Stone Garden, Tamriel Map, Tamriel Map]</v>
      </c>
    </row>
    <row r="455" spans="1:60" ht="15" customHeight="1" x14ac:dyDescent="0.25">
      <c r="A455" s="5">
        <v>517</v>
      </c>
      <c r="B455" t="s">
        <v>2159</v>
      </c>
      <c r="C455" t="s">
        <v>2759</v>
      </c>
      <c r="D455" s="3">
        <f t="shared" si="46"/>
        <v>517</v>
      </c>
      <c r="G455" s="3" t="s">
        <v>1475</v>
      </c>
      <c r="I455" t="s">
        <v>91</v>
      </c>
      <c r="J455" t="s">
        <v>91</v>
      </c>
      <c r="K455">
        <v>433</v>
      </c>
      <c r="L455">
        <v>433</v>
      </c>
      <c r="M455">
        <v>433</v>
      </c>
      <c r="O455" s="62" t="s">
        <v>1806</v>
      </c>
      <c r="Q455" s="3">
        <f>IF(AND(P455&lt;&gt;"",ISNUMBER(P455),NOT(ISNA(P455))),P455,IF(R455&lt;&gt;"",VLOOKUP(R455,'ESO zone constants'!$D$5:$H$10003,5,FALSE),""))</f>
        <v>1197</v>
      </c>
      <c r="R455" t="str">
        <f>IF(AND(O455&lt;&gt;"",NOT(ISERROR(O455))),O455,
IF(AND(P455&lt;&gt;"",ISNUMBER(P455),P455&gt;0,NOT(ISNA(P455))),VLOOKUP(P455,'ESO zone constants'!$A$5:$D$10001,4,FALSE),
IF(AND(K455&lt;&gt;"",K455&gt;0,NOT(ISERROR(K455))),VLOOKUP(K455,'ESO dumped WayshrineInfo'!$K$3:$N$9996,4,FALSE),"")))</f>
        <v>Stone Garden</v>
      </c>
      <c r="T455" s="19" t="str">
        <f>IF(AND(S455&lt;&gt;"",NOT(ISERROR(S455))),S455,IF(Q455&lt;&gt;"",IF(NOT(ISERROR(VLOOKUP(Q455,'ESO Dungeon constants'!$D$3:$H$9999,5,FALSE))),VLOOKUP(Q455,'ESO Dungeon constants'!$D$3:$I$9999,6,FALSE),VLOOKUP(Q455,'ESO zone constants'!$H$3:$K$9989,4,FALSE)),""))</f>
        <v>DLC_STONETHORN</v>
      </c>
      <c r="U455" s="3" t="str">
        <f>IF(T455&lt;&gt;"",VLOOKUP(T455,'LibSets constants'!$B$4:$C$1012,2,FALSE),"")</f>
        <v>Stonethorn</v>
      </c>
      <c r="V455" s="33" t="s">
        <v>3332</v>
      </c>
      <c r="Y455" s="62"/>
      <c r="Z455" s="3">
        <f>IF(AND(G455&lt;&gt;"LIBSETS_SETTYPE_BATTLEGROUND",G455&lt;&gt;"LIBSETS_SETTYPE_SPECIAL"),
IF(AND(Y455&lt;&gt;"",ISNUMBER(Y455),NOT(ISNA(Y455))),Y455,
   IF(AND(L455&lt;&gt;"",ISNUMBER(L455),L455&gt;0,NOT(ISNA(L455))),VLOOKUP(L455,'ESO dumped WayshrineInfo'!$K$3:$L$9996,2,FALSE),"")
),"")</f>
        <v>0</v>
      </c>
      <c r="AA455" t="str">
        <f>IF(AND(Z455&lt;&gt;"",ISNUMBER(Z455),NOT(ISNA(Z455))),VLOOKUP(Z455,'ESO zone constants'!$A$5:$D$10001,4,FALSE),"")</f>
        <v>Tamriel Map</v>
      </c>
      <c r="AB455" s="33" t="s">
        <v>3332</v>
      </c>
      <c r="AC455" s="41"/>
      <c r="AD455" s="41"/>
      <c r="AE455" s="41"/>
      <c r="AF455" s="3">
        <f>IF(AND(G455&lt;&gt;"LIBSETS_SETTYPE_BATTLEGROUND",G455&lt;&gt;"LIBSETS_SETTYPE_SPECIAL"),
IF(AND(AE455&lt;&gt;"",ISNUMBER(AE455),NOT(ISNA(AE455))),AE455,
   IF(AND(M455&lt;&gt;"",ISNUMBER(M455),M455&gt;0,NOT(ISNA(M455))),VLOOKUP(M455,'ESO dumped WayshrineInfo'!$K$3:$L$9996,2,FALSE),"")
),"")</f>
        <v>0</v>
      </c>
      <c r="AG455" t="str">
        <f>IF(AND(AF455&lt;&gt;"",ISNUMBER(AF455),NOT(ISNA(AF455))),VLOOKUP(AF455,'ESO zone constants'!$A$5:$D$10001,4,FALSE),"")</f>
        <v>Tamriel Map</v>
      </c>
      <c r="AH455" s="42"/>
      <c r="AI455" s="41"/>
      <c r="AJ455" s="41"/>
      <c r="AK455" s="3" t="str">
        <f>IF(AND(G455&lt;&gt;"LIBSETS_SETTYPE_BATTLEGROUND",G455&lt;&gt;"LIBSETS_SETTYPE_SPECIAL"),IF(AL455&lt;&gt;"",VLOOKUP(AL455,'ESO zone constants'!$D$5:$H$4955,5,FALSE),""),"")</f>
        <v/>
      </c>
      <c r="AN455" s="41"/>
      <c r="AO455" s="41"/>
      <c r="AP455" s="3" t="str">
        <f>IF(AND(G455&lt;&gt;"LIBSETS_SETTYPE_BATTLEGROUND",G455&lt;&gt;"LIBSETS_SETTYPE_SPECIAL"),IF(AQ455&lt;&gt;"",VLOOKUP(AQ455,'ESO zone constants'!$D$5:$H$4955,5,FALSE),""),"")</f>
        <v/>
      </c>
      <c r="AS455" s="41"/>
      <c r="AT455" s="41"/>
      <c r="AU455" s="3" t="str">
        <f>IF(AND(G455&lt;&gt;"LIBSETS_SETTYPE_BATTLEGROUND",G455&lt;&gt;"LIBSETS_SETTYPE_SPECIAL"),IF(AV455&lt;&gt;"",VLOOKUP(AV455,'ESO zone constants'!$D$5:$H$4955,5,FALSE),""),"")</f>
        <v/>
      </c>
      <c r="AX455" s="41"/>
      <c r="AY455" s="41"/>
      <c r="AZ455" s="79" t="s">
        <v>2658</v>
      </c>
      <c r="BA455" s="79"/>
      <c r="BB455" s="79"/>
      <c r="BC455" s="79"/>
      <c r="BD455" s="21" t="str">
        <f t="shared" si="48"/>
        <v>[517] = {wayshrines={433,433,433,}, dlcId=DLC_STONETHORN</v>
      </c>
      <c r="BE455" s="21" t="str">
        <f t="shared" si="49"/>
        <v>, zoneIds={1197,0,0}, veteran=false</v>
      </c>
      <c r="BF455" s="21" t="str">
        <f t="shared" si="47"/>
        <v>, setType=LIBSETS_SETTYPE_DUNGEON</v>
      </c>
      <c r="BG455" s="21" t="str">
        <f t="shared" si="50"/>
        <v>, dropMechanic={LIBSETS_DROP_MECHANIC_GROUP_DUNGEON_BOSS,LIBSETS_DROP_MECHANIC_GROUP_DUNGEON_BOSS}</v>
      </c>
      <c r="BH455" s="21" t="str">
        <f t="shared" si="51"/>
        <v>}, --Kraglen\'s Howl / Kraglens Heulen   [Stone Garden, Tamriel Map, Tamriel Map]</v>
      </c>
    </row>
    <row r="456" spans="1:60" x14ac:dyDescent="0.25">
      <c r="A456" s="5">
        <v>518</v>
      </c>
      <c r="B456" t="s">
        <v>2160</v>
      </c>
      <c r="C456" t="s">
        <v>2758</v>
      </c>
      <c r="D456" s="3">
        <f t="shared" si="46"/>
        <v>518</v>
      </c>
      <c r="G456" s="3" t="s">
        <v>1475</v>
      </c>
      <c r="I456" t="s">
        <v>91</v>
      </c>
      <c r="J456" t="s">
        <v>91</v>
      </c>
      <c r="K456">
        <v>433</v>
      </c>
      <c r="L456">
        <v>433</v>
      </c>
      <c r="M456">
        <v>433</v>
      </c>
      <c r="O456" s="62" t="s">
        <v>1806</v>
      </c>
      <c r="Q456" s="3">
        <f>IF(AND(P456&lt;&gt;"",ISNUMBER(P456),NOT(ISNA(P456))),P456,IF(R456&lt;&gt;"",VLOOKUP(R456,'ESO zone constants'!$D$5:$H$10003,5,FALSE),""))</f>
        <v>1197</v>
      </c>
      <c r="R456" t="str">
        <f>IF(AND(O456&lt;&gt;"",NOT(ISERROR(O456))),O456,
IF(AND(P456&lt;&gt;"",ISNUMBER(P456),P456&gt;0,NOT(ISNA(P456))),VLOOKUP(P456,'ESO zone constants'!$A$5:$D$10001,4,FALSE),
IF(AND(K456&lt;&gt;"",K456&gt;0,NOT(ISERROR(K456))),VLOOKUP(K456,'ESO dumped WayshrineInfo'!$K$3:$N$9996,4,FALSE),"")))</f>
        <v>Stone Garden</v>
      </c>
      <c r="T456" s="19" t="str">
        <f>IF(AND(S456&lt;&gt;"",NOT(ISERROR(S456))),S456,IF(Q456&lt;&gt;"",IF(NOT(ISERROR(VLOOKUP(Q456,'ESO Dungeon constants'!$D$3:$H$9999,5,FALSE))),VLOOKUP(Q456,'ESO Dungeon constants'!$D$3:$I$9999,6,FALSE),VLOOKUP(Q456,'ESO zone constants'!$H$3:$K$9989,4,FALSE)),""))</f>
        <v>DLC_STONETHORN</v>
      </c>
      <c r="U456" s="3" t="str">
        <f>IF(T456&lt;&gt;"",VLOOKUP(T456,'LibSets constants'!$B$4:$C$1012,2,FALSE),"")</f>
        <v>Stonethorn</v>
      </c>
      <c r="V456" s="33" t="s">
        <v>3332</v>
      </c>
      <c r="Y456" s="62"/>
      <c r="Z456" s="3">
        <f>IF(AND(G456&lt;&gt;"LIBSETS_SETTYPE_BATTLEGROUND",G456&lt;&gt;"LIBSETS_SETTYPE_SPECIAL"),
IF(AND(Y456&lt;&gt;"",ISNUMBER(Y456),NOT(ISNA(Y456))),Y456,
   IF(AND(L456&lt;&gt;"",ISNUMBER(L456),L456&gt;0,NOT(ISNA(L456))),VLOOKUP(L456,'ESO dumped WayshrineInfo'!$K$3:$L$9996,2,FALSE),"")
),"")</f>
        <v>0</v>
      </c>
      <c r="AA456" t="str">
        <f>IF(AND(Z456&lt;&gt;"",ISNUMBER(Z456),NOT(ISNA(Z456))),VLOOKUP(Z456,'ESO zone constants'!$A$5:$D$10001,4,FALSE),"")</f>
        <v>Tamriel Map</v>
      </c>
      <c r="AB456" s="33" t="s">
        <v>3332</v>
      </c>
      <c r="AC456" s="41"/>
      <c r="AD456" s="41"/>
      <c r="AE456" s="41"/>
      <c r="AF456" s="3">
        <f>IF(AND(G456&lt;&gt;"LIBSETS_SETTYPE_BATTLEGROUND",G456&lt;&gt;"LIBSETS_SETTYPE_SPECIAL"),
IF(AND(AE456&lt;&gt;"",ISNUMBER(AE456),NOT(ISNA(AE456))),AE456,
   IF(AND(M456&lt;&gt;"",ISNUMBER(M456),M456&gt;0,NOT(ISNA(M456))),VLOOKUP(M456,'ESO dumped WayshrineInfo'!$K$3:$L$9996,2,FALSE),"")
),"")</f>
        <v>0</v>
      </c>
      <c r="AG456" t="str">
        <f>IF(AND(AF456&lt;&gt;"",ISNUMBER(AF456),NOT(ISNA(AF456))),VLOOKUP(AF456,'ESO zone constants'!$A$5:$D$10001,4,FALSE),"")</f>
        <v>Tamriel Map</v>
      </c>
      <c r="AH456" s="42"/>
      <c r="AI456" s="41"/>
      <c r="AJ456" s="41"/>
      <c r="AK456" s="3" t="str">
        <f>IF(AND(G456&lt;&gt;"LIBSETS_SETTYPE_BATTLEGROUND",G456&lt;&gt;"LIBSETS_SETTYPE_SPECIAL"),IF(AL456&lt;&gt;"",VLOOKUP(AL456,'ESO zone constants'!$D$5:$H$4955,5,FALSE),""),"")</f>
        <v/>
      </c>
      <c r="AN456" s="41"/>
      <c r="AO456" s="41"/>
      <c r="AP456" s="3" t="str">
        <f>IF(AND(G456&lt;&gt;"LIBSETS_SETTYPE_BATTLEGROUND",G456&lt;&gt;"LIBSETS_SETTYPE_SPECIAL"),IF(AQ456&lt;&gt;"",VLOOKUP(AQ456,'ESO zone constants'!$D$5:$H$4955,5,FALSE),""),"")</f>
        <v/>
      </c>
      <c r="AS456" s="41"/>
      <c r="AT456" s="41"/>
      <c r="AU456" s="3" t="str">
        <f>IF(AND(G456&lt;&gt;"LIBSETS_SETTYPE_BATTLEGROUND",G456&lt;&gt;"LIBSETS_SETTYPE_SPECIAL"),IF(AV456&lt;&gt;"",VLOOKUP(AV456,'ESO zone constants'!$D$5:$H$4955,5,FALSE),""),"")</f>
        <v/>
      </c>
      <c r="AX456" s="41"/>
      <c r="AY456" s="41"/>
      <c r="AZ456" s="79" t="s">
        <v>2658</v>
      </c>
      <c r="BA456" s="79"/>
      <c r="BB456" s="79"/>
      <c r="BC456" s="79"/>
      <c r="BD456" s="21" t="str">
        <f t="shared" si="48"/>
        <v>[518] = {wayshrines={433,433,433,}, dlcId=DLC_STONETHORN</v>
      </c>
      <c r="BE456" s="21" t="str">
        <f t="shared" si="49"/>
        <v>, zoneIds={1197,0,0}, veteran=false</v>
      </c>
      <c r="BF456" s="21" t="str">
        <f t="shared" si="47"/>
        <v>, setType=LIBSETS_SETTYPE_DUNGEON</v>
      </c>
      <c r="BG456" s="21" t="str">
        <f t="shared" si="50"/>
        <v>, dropMechanic={LIBSETS_DROP_MECHANIC_GROUP_DUNGEON_BOSS,LIBSETS_DROP_MECHANIC_GROUP_DUNGEON_BOSS}</v>
      </c>
      <c r="BH456" s="21" t="str">
        <f t="shared" si="51"/>
        <v>}, --Arkasis\'s Genius / Arkasis' Genie   [Stone Garden, Tamriel Map, Tamriel Map]</v>
      </c>
    </row>
    <row r="457" spans="1:60" x14ac:dyDescent="0.25">
      <c r="A457" s="5">
        <v>519</v>
      </c>
      <c r="B457" t="s">
        <v>1761</v>
      </c>
      <c r="C457" t="s">
        <v>1762</v>
      </c>
      <c r="D457" s="3">
        <f t="shared" si="46"/>
        <v>519</v>
      </c>
      <c r="G457" s="8" t="s">
        <v>1680</v>
      </c>
      <c r="I457" t="s">
        <v>91</v>
      </c>
      <c r="J457" t="s">
        <v>91</v>
      </c>
      <c r="K457">
        <v>416</v>
      </c>
      <c r="L457">
        <v>172</v>
      </c>
      <c r="M457">
        <v>109</v>
      </c>
      <c r="Q457" s="3">
        <f>IF(AND(P457&lt;&gt;"",ISNUMBER(P457),NOT(ISNA(P457))),P457,IF(R457&lt;&gt;"",VLOOKUP(R457,'ESO zone constants'!$D$5:$H$10003,5,FALSE),""))</f>
        <v>1160</v>
      </c>
      <c r="R457" t="str">
        <f>IF(AND(O457&lt;&gt;"",NOT(ISERROR(O457))),O457,
IF(AND(P457&lt;&gt;"",ISNUMBER(P457),P457&gt;0,NOT(ISNA(P457))),VLOOKUP(P457,'ESO zone constants'!$A$5:$D$10001,4,FALSE),
IF(AND(K457&lt;&gt;"",K457&gt;0,NOT(ISERROR(K457))),VLOOKUP(K457,'ESO dumped WayshrineInfo'!$K$3:$N$9996,4,FALSE),"")))</f>
        <v>Western Skyrim</v>
      </c>
      <c r="S457" s="62" t="s">
        <v>1608</v>
      </c>
      <c r="T457" s="19" t="str">
        <f>IF(AND(S457&lt;&gt;"",NOT(ISERROR(S457))),S457,IF(Q457&lt;&gt;"",IF(NOT(ISERROR(VLOOKUP(Q457,'ESO Dungeon constants'!$D$3:$H$9999,5,FALSE))),VLOOKUP(Q457,'ESO Dungeon constants'!$D$3:$I$9999,6,FALSE),VLOOKUP(Q457,'ESO zone constants'!$H$3:$K$9989,4,FALSE)),""))</f>
        <v>DLC_GREYMOOR</v>
      </c>
      <c r="U457" s="3" t="str">
        <f>IF(T457&lt;&gt;"",VLOOKUP(T457,'LibSets constants'!$B$4:$C$1012,2,FALSE),"")</f>
        <v>Greymoor</v>
      </c>
      <c r="V457" s="33" t="s">
        <v>1558</v>
      </c>
      <c r="Y457" s="62"/>
      <c r="Z457" s="3">
        <f>IF(AND(G457&lt;&gt;"LIBSETS_SETTYPE_BATTLEGROUND",G457&lt;&gt;"LIBSETS_SETTYPE_SPECIAL"),
IF(AND(Y457&lt;&gt;"",ISNUMBER(Y457),NOT(ISNA(Y457))),Y457,
   IF(AND(L457&lt;&gt;"",ISNUMBER(L457),L457&gt;0,NOT(ISNA(L457))),VLOOKUP(L457,'ESO dumped WayshrineInfo'!$K$3:$L$9996,2,FALSE),"")
),"")</f>
        <v>280</v>
      </c>
      <c r="AA457" t="str">
        <f>IF(AND(Z457&lt;&gt;"",ISNUMBER(Z457),NOT(ISNA(Z457))),VLOOKUP(Z457,'ESO zone constants'!$A$5:$D$10001,4,FALSE),"")</f>
        <v>Bleakrock Isle</v>
      </c>
      <c r="AB457" s="33" t="s">
        <v>3316</v>
      </c>
      <c r="AC457" s="41" t="s">
        <v>3252</v>
      </c>
      <c r="AD457" s="41" t="s">
        <v>3251</v>
      </c>
      <c r="AE457" s="41"/>
      <c r="AF457" s="3">
        <f>IF(AND(G457&lt;&gt;"LIBSETS_SETTYPE_BATTLEGROUND",G457&lt;&gt;"LIBSETS_SETTYPE_SPECIAL"),
IF(AND(AE457&lt;&gt;"",ISNUMBER(AE457),NOT(ISNA(AE457))),AE457,
   IF(AND(M457&lt;&gt;"",ISNUMBER(M457),M457&gt;0,NOT(ISNA(M457))),VLOOKUP(M457,'ESO dumped WayshrineInfo'!$K$3:$L$9996,2,FALSE),"")
),"")</f>
        <v>103</v>
      </c>
      <c r="AG457" t="str">
        <f>IF(AND(AF457&lt;&gt;"",ISNUMBER(AF457),NOT(ISNA(AF457))),VLOOKUP(AF457,'ESO zone constants'!$A$5:$D$10001,4,FALSE),"")</f>
        <v>The Rift</v>
      </c>
      <c r="AH457" s="42" t="s">
        <v>1557</v>
      </c>
      <c r="AI457" s="41"/>
      <c r="AJ457" s="41"/>
      <c r="AK457" s="3">
        <f>IF(AND(G457&lt;&gt;"LIBSETS_SETTYPE_BATTLEGROUND",G457&lt;&gt;"LIBSETS_SETTYPE_SPECIAL"),IF(AL457&lt;&gt;"",VLOOKUP(AL457,'ESO zone constants'!$D$5:$H$4955,5,FALSE),""),"")</f>
        <v>449</v>
      </c>
      <c r="AL457" t="s">
        <v>48</v>
      </c>
      <c r="AM457" s="33" t="s">
        <v>1540</v>
      </c>
      <c r="AN457" s="41" t="s">
        <v>1547</v>
      </c>
      <c r="AO457" s="41" t="s">
        <v>1620</v>
      </c>
      <c r="AP457" s="3">
        <f>IF(AND(G457&lt;&gt;"LIBSETS_SETTYPE_BATTLEGROUND",G457&lt;&gt;"LIBSETS_SETTYPE_SPECIAL"),IF(AQ457&lt;&gt;"",VLOOKUP(AQ457,'ESO zone constants'!$D$5:$H$4955,5,FALSE),""),"")</f>
        <v>181</v>
      </c>
      <c r="AQ457" t="s">
        <v>125</v>
      </c>
      <c r="AR457" s="33" t="s">
        <v>1556</v>
      </c>
      <c r="AS457" s="41" t="s">
        <v>384</v>
      </c>
      <c r="AT457" s="41" t="s">
        <v>384</v>
      </c>
      <c r="AU457" s="3" t="str">
        <f>IF(AND(G457&lt;&gt;"LIBSETS_SETTYPE_BATTLEGROUND",G457&lt;&gt;"LIBSETS_SETTYPE_SPECIAL"),IF(AV457&lt;&gt;"",VLOOKUP(AV457,'ESO zone constants'!$D$5:$H$4955,5,FALSE),""),"")</f>
        <v/>
      </c>
      <c r="AX457" s="41"/>
      <c r="AY457" s="41"/>
      <c r="AZ457" s="79" t="s">
        <v>2658</v>
      </c>
      <c r="BA457" s="36" t="s">
        <v>3225</v>
      </c>
      <c r="BB457" s="36" t="s">
        <v>3225</v>
      </c>
      <c r="BC457" s="36"/>
      <c r="BD457" s="21" t="str">
        <f t="shared" si="48"/>
        <v>[519] = {wayshrines={416,172,109,}, dlcId=DLC_GREYMOOR</v>
      </c>
      <c r="BE457" s="21" t="str">
        <f t="shared" si="49"/>
        <v>, zoneIds={1160,280,103,449,181}, veteran=false</v>
      </c>
      <c r="BF457" s="21" t="str">
        <f t="shared" si="47"/>
        <v>, setType=LIBSETS_SETTYPE_MYTHIC</v>
      </c>
      <c r="BG457" s="21" t="str">
        <f t="shared" si="50"/>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H457" s="21" t="str">
        <f t="shared" si="51"/>
        <v>, addTooltip={['en']='https://en.uesp.net/wiki/Online:Snow_Treaders',},}, --Snow Treaders / Schneetreter   [Western Skyrim, Bleakrock Isle, The Rift, Direfrost Keep, Cyrodiil]</v>
      </c>
    </row>
    <row r="458" spans="1:60" x14ac:dyDescent="0.25">
      <c r="A458" s="5">
        <v>520</v>
      </c>
      <c r="B458" t="s">
        <v>1763</v>
      </c>
      <c r="C458" t="s">
        <v>2651</v>
      </c>
      <c r="D458" s="3">
        <f t="shared" si="46"/>
        <v>520</v>
      </c>
      <c r="G458" s="8" t="s">
        <v>1680</v>
      </c>
      <c r="I458" t="s">
        <v>91</v>
      </c>
      <c r="J458" t="s">
        <v>91</v>
      </c>
      <c r="K458">
        <v>241</v>
      </c>
      <c r="L458">
        <v>144</v>
      </c>
      <c r="M458">
        <v>17</v>
      </c>
      <c r="Q458" s="3">
        <f>IF(AND(P458&lt;&gt;"",ISNUMBER(P458),NOT(ISNA(P458))),P458,IF(R458&lt;&gt;"",VLOOKUP(R458,'ESO zone constants'!$D$5:$H$10003,5,FALSE),""))</f>
        <v>684</v>
      </c>
      <c r="R458" t="str">
        <f>IF(AND(O458&lt;&gt;"",NOT(ISERROR(O458))),O458,
IF(AND(P458&lt;&gt;"",ISNUMBER(P458),P458&gt;0,NOT(ISNA(P458))),VLOOKUP(P458,'ESO zone constants'!$A$5:$D$10001,4,FALSE),
IF(AND(K458&lt;&gt;"",K458&gt;0,NOT(ISERROR(K458))),VLOOKUP(K458,'ESO dumped WayshrineInfo'!$K$3:$N$9996,4,FALSE),"")))</f>
        <v>Wrothgar</v>
      </c>
      <c r="S458" s="62" t="s">
        <v>1608</v>
      </c>
      <c r="T458" s="19" t="str">
        <f>IF(AND(S458&lt;&gt;"",NOT(ISERROR(S458))),S458,IF(Q458&lt;&gt;"",IF(NOT(ISERROR(VLOOKUP(Q458,'ESO Dungeon constants'!$D$3:$H$9999,5,FALSE))),VLOOKUP(Q458,'ESO Dungeon constants'!$D$3:$I$9999,6,FALSE),VLOOKUP(Q458,'ESO zone constants'!$H$3:$K$9989,4,FALSE)),""))</f>
        <v>DLC_GREYMOOR</v>
      </c>
      <c r="U458" s="3" t="str">
        <f>IF(T458&lt;&gt;"",VLOOKUP(T458,'LibSets constants'!$B$4:$C$1012,2,FALSE),"")</f>
        <v>Greymoor</v>
      </c>
      <c r="V458" s="33" t="s">
        <v>1558</v>
      </c>
      <c r="Y458" s="62"/>
      <c r="Z458" s="3">
        <f>IF(AND(G458&lt;&gt;"LIBSETS_SETTYPE_BATTLEGROUND",G458&lt;&gt;"LIBSETS_SETTYPE_SPECIAL"),
IF(AND(Y458&lt;&gt;"",ISNUMBER(Y458),NOT(ISNA(Y458))),Y458,
   IF(AND(L458&lt;&gt;"",ISNUMBER(L458),L458&gt;0,NOT(ISNA(L458))),VLOOKUP(L458,'ESO dumped WayshrineInfo'!$K$3:$L$9996,2,FALSE),"")
),"")</f>
        <v>382</v>
      </c>
      <c r="AA458" t="str">
        <f>IF(AND(Z458&lt;&gt;"",ISNUMBER(Z458),NOT(ISNA(Z458))),VLOOKUP(Z458,'ESO zone constants'!$A$5:$D$10001,4,FALSE),"")</f>
        <v>Reaper's March</v>
      </c>
      <c r="AB458" s="33" t="s">
        <v>1557</v>
      </c>
      <c r="AC458" s="41"/>
      <c r="AD458" s="41"/>
      <c r="AE458" s="41"/>
      <c r="AF458" s="3">
        <f>IF(AND(G458&lt;&gt;"LIBSETS_SETTYPE_BATTLEGROUND",G458&lt;&gt;"LIBSETS_SETTYPE_SPECIAL"),
IF(AND(AE458&lt;&gt;"",ISNUMBER(AE458),NOT(ISNA(AE458))),AE458,
   IF(AND(M458&lt;&gt;"",ISNUMBER(M458),M458&gt;0,NOT(ISNA(M458))),VLOOKUP(M458,'ESO dumped WayshrineInfo'!$K$3:$L$9996,2,FALSE),"")
),"")</f>
        <v>19</v>
      </c>
      <c r="AG458" t="str">
        <f>IF(AND(AF458&lt;&gt;"",ISNUMBER(AF458),NOT(ISNA(AF458))),VLOOKUP(AF458,'ESO zone constants'!$A$5:$D$10001,4,FALSE),"")</f>
        <v>Stormhaven</v>
      </c>
      <c r="AH458" s="42" t="s">
        <v>1558</v>
      </c>
      <c r="AI458" s="41"/>
      <c r="AJ458" s="41"/>
      <c r="AK458" s="3">
        <f>IF(AND(G458&lt;&gt;"LIBSETS_SETTYPE_BATTLEGROUND",G458&lt;&gt;"LIBSETS_SETTYPE_SPECIAL"),IF(AL458&lt;&gt;"",VLOOKUP(AL458,'ESO zone constants'!$D$5:$H$4955,5,FALSE),""),"")</f>
        <v>584</v>
      </c>
      <c r="AL458" t="s">
        <v>39</v>
      </c>
      <c r="AM458" s="33" t="s">
        <v>3316</v>
      </c>
      <c r="AN458" s="41" t="s">
        <v>3244</v>
      </c>
      <c r="AO458" s="41" t="s">
        <v>3245</v>
      </c>
      <c r="AP458" s="3">
        <f>IF(AND(G458&lt;&gt;"LIBSETS_SETTYPE_BATTLEGROUND",G458&lt;&gt;"LIBSETS_SETTYPE_SPECIAL"),IF(AQ458&lt;&gt;"",VLOOKUP(AQ458,'ESO zone constants'!$D$5:$H$4955,5,FALSE),""),"")</f>
        <v>535</v>
      </c>
      <c r="AQ458" t="s">
        <v>386</v>
      </c>
      <c r="AR458" s="33" t="s">
        <v>3316</v>
      </c>
      <c r="AS458" s="41" t="s">
        <v>3274</v>
      </c>
      <c r="AT458" s="41" t="s">
        <v>3251</v>
      </c>
      <c r="AU458" s="3" t="str">
        <f>IF(AND(G458&lt;&gt;"LIBSETS_SETTYPE_BATTLEGROUND",G458&lt;&gt;"LIBSETS_SETTYPE_SPECIAL"),IF(AV458&lt;&gt;"",VLOOKUP(AV458,'ESO zone constants'!$D$5:$H$4955,5,FALSE),""),"")</f>
        <v/>
      </c>
      <c r="AX458" s="41"/>
      <c r="AY458" s="41"/>
      <c r="AZ458" s="79" t="s">
        <v>2658</v>
      </c>
      <c r="BA458" s="36" t="s">
        <v>3219</v>
      </c>
      <c r="BB458" s="36" t="s">
        <v>3219</v>
      </c>
      <c r="BC458" s="36"/>
      <c r="BD458" s="21" t="str">
        <f t="shared" si="48"/>
        <v>[520] = {wayshrines={241,144,17,}, dlcId=DLC_GREYMOOR</v>
      </c>
      <c r="BE458" s="21" t="str">
        <f t="shared" si="49"/>
        <v>, zoneIds={684,382,19,584,535}, veteran=false</v>
      </c>
      <c r="BF458" s="21" t="str">
        <f t="shared" si="47"/>
        <v>, setType=LIBSETS_SETTYPE_MYTHIC</v>
      </c>
      <c r="BG458" s="21" t="str">
        <f t="shared" si="50"/>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H458" s="21" t="str">
        <f t="shared" si="51"/>
        <v>, addTooltip={['en']='https://en.uesp.net/wiki/Online:Malacath%27s_Band_of_Brutality',},}, --Malacath\'s Band of Brutality / Malacaths Band der Brutalität   [Wrothgar, Reaper's March, Stormhaven, Imperial City, Betnikh]</v>
      </c>
    </row>
    <row r="459" spans="1:60" x14ac:dyDescent="0.25">
      <c r="A459" s="5">
        <v>521</v>
      </c>
      <c r="B459" t="s">
        <v>1764</v>
      </c>
      <c r="C459" t="s">
        <v>2652</v>
      </c>
      <c r="D459" s="3">
        <f t="shared" si="46"/>
        <v>521</v>
      </c>
      <c r="E459" s="40"/>
      <c r="G459" s="8" t="s">
        <v>1680</v>
      </c>
      <c r="I459" t="s">
        <v>91</v>
      </c>
      <c r="J459" t="s">
        <v>91</v>
      </c>
      <c r="K459">
        <v>48</v>
      </c>
      <c r="L459">
        <v>133</v>
      </c>
      <c r="M459">
        <v>190</v>
      </c>
      <c r="Q459" s="3">
        <f>IF(AND(P459&lt;&gt;"",ISNUMBER(P459),NOT(ISNA(P459))),P459,IF(R459&lt;&gt;"",VLOOKUP(R459,'ESO zone constants'!$D$5:$H$10003,5,FALSE),""))</f>
        <v>117</v>
      </c>
      <c r="R459" t="str">
        <f>IF(AND(O459&lt;&gt;"",NOT(ISERROR(O459))),O459,
IF(AND(P459&lt;&gt;"",ISNUMBER(P459),P459&gt;0,NOT(ISNA(P459))),VLOOKUP(P459,'ESO zone constants'!$A$5:$D$10001,4,FALSE),
IF(AND(K459&lt;&gt;"",K459&gt;0,NOT(ISERROR(K459))),VLOOKUP(K459,'ESO dumped WayshrineInfo'!$K$3:$N$9996,4,FALSE),"")))</f>
        <v>Shadowfen</v>
      </c>
      <c r="S459" s="62" t="s">
        <v>1608</v>
      </c>
      <c r="T459" s="19" t="str">
        <f>IF(AND(S459&lt;&gt;"",NOT(ISERROR(S459))),S459,IF(Q459&lt;&gt;"",IF(NOT(ISERROR(VLOOKUP(Q459,'ESO Dungeon constants'!$D$3:$H$9999,5,FALSE))),VLOOKUP(Q459,'ESO Dungeon constants'!$D$3:$I$9999,6,FALSE),VLOOKUP(Q459,'ESO zone constants'!$H$3:$K$9989,4,FALSE)),""))</f>
        <v>DLC_GREYMOOR</v>
      </c>
      <c r="U459" s="3" t="str">
        <f>IF(T459&lt;&gt;"",VLOOKUP(T459,'LibSets constants'!$B$4:$C$1012,2,FALSE),"")</f>
        <v>Greymoor</v>
      </c>
      <c r="V459" s="33" t="s">
        <v>1558</v>
      </c>
      <c r="Y459" s="62"/>
      <c r="Z459" s="3">
        <f>IF(AND(G459&lt;&gt;"LIBSETS_SETTYPE_BATTLEGROUND",G459&lt;&gt;"LIBSETS_SETTYPE_SPECIAL"),
IF(AND(Y459&lt;&gt;"",ISNUMBER(Y459),NOT(ISNA(Y459))),Y459,
   IF(AND(L459&lt;&gt;"",ISNUMBER(L459),L459&gt;0,NOT(ISNA(L459))),VLOOKUP(L459,'ESO dumped WayshrineInfo'!$K$3:$L$9996,2,FALSE),"")
),"")</f>
        <v>347</v>
      </c>
      <c r="AA459" t="str">
        <f>IF(AND(Z459&lt;&gt;"",ISNUMBER(Z459),NOT(ISNA(Z459))),VLOOKUP(Z459,'ESO zone constants'!$A$5:$D$10001,4,FALSE),"")</f>
        <v>Coldharbour</v>
      </c>
      <c r="AB459" s="33" t="s">
        <v>1558</v>
      </c>
      <c r="AC459" s="41"/>
      <c r="AD459" s="41"/>
      <c r="AE459" s="41"/>
      <c r="AF459" s="3">
        <f>IF(AND(G459&lt;&gt;"LIBSETS_SETTYPE_BATTLEGROUND",G459&lt;&gt;"LIBSETS_SETTYPE_SPECIAL"),
IF(AND(AE459&lt;&gt;"",ISNUMBER(AE459),NOT(ISNA(AE459))),AE459,
   IF(AND(M459&lt;&gt;"",ISNUMBER(M459),M459&gt;0,NOT(ISNA(M459))),VLOOKUP(M459,'ESO dumped WayshrineInfo'!$K$3:$L$9996,2,FALSE),"")
),"")</f>
        <v>20</v>
      </c>
      <c r="AG459" t="str">
        <f>IF(AND(AF459&lt;&gt;"",ISNUMBER(AF459),NOT(ISNA(AF459))),VLOOKUP(AF459,'ESO zone constants'!$A$5:$D$10001,4,FALSE),"")</f>
        <v>Rivenspire</v>
      </c>
      <c r="AH459" s="42" t="s">
        <v>1540</v>
      </c>
      <c r="AI459" s="41" t="s">
        <v>3249</v>
      </c>
      <c r="AJ459" s="41" t="s">
        <v>3249</v>
      </c>
      <c r="AK459" s="3">
        <f>IF(AND(G459&lt;&gt;"LIBSETS_SETTYPE_BATTLEGROUND",G459&lt;&gt;"LIBSETS_SETTYPE_SPECIAL"),IF(AL459&lt;&gt;"",VLOOKUP(AL459,'ESO zone constants'!$D$5:$H$4955,5,FALSE),""),"")</f>
        <v>144</v>
      </c>
      <c r="AL459" t="s">
        <v>66</v>
      </c>
      <c r="AM459" s="33" t="s">
        <v>1540</v>
      </c>
      <c r="AN459" s="41" t="s">
        <v>1543</v>
      </c>
      <c r="AO459" s="41" t="s">
        <v>3246</v>
      </c>
      <c r="AP459" s="3">
        <f>IF(AND(G459&lt;&gt;"LIBSETS_SETTYPE_BATTLEGROUND",G459&lt;&gt;"LIBSETS_SETTYPE_SPECIAL"),IF(AQ459&lt;&gt;"",VLOOKUP(AQ459,'ESO zone constants'!$D$5:$H$4955,5,FALSE),""),"")</f>
        <v>643</v>
      </c>
      <c r="AQ459" t="s">
        <v>448</v>
      </c>
      <c r="AR459" s="33" t="s">
        <v>3316</v>
      </c>
      <c r="AS459" s="41" t="s">
        <v>3247</v>
      </c>
      <c r="AT459" s="41" t="s">
        <v>3248</v>
      </c>
      <c r="AU459" s="3" t="str">
        <f>IF(AND(G459&lt;&gt;"LIBSETS_SETTYPE_BATTLEGROUND",G459&lt;&gt;"LIBSETS_SETTYPE_SPECIAL"),IF(AV459&lt;&gt;"",VLOOKUP(AV459,'ESO zone constants'!$D$5:$H$4955,5,FALSE),""),"")</f>
        <v/>
      </c>
      <c r="AX459" s="41"/>
      <c r="AY459" s="41"/>
      <c r="AZ459" s="79" t="s">
        <v>2658</v>
      </c>
      <c r="BA459" s="36" t="s">
        <v>3215</v>
      </c>
      <c r="BB459" s="36" t="s">
        <v>3215</v>
      </c>
      <c r="BC459" s="36"/>
      <c r="BD459" s="21" t="str">
        <f t="shared" si="48"/>
        <v>[521] = {wayshrines={48,133,190,}, dlcId=DLC_GREYMOOR</v>
      </c>
      <c r="BE459" s="21" t="str">
        <f t="shared" si="49"/>
        <v>, zoneIds={117,347,20,144,643}, veteran=false</v>
      </c>
      <c r="BF459" s="21" t="str">
        <f t="shared" si="47"/>
        <v>, setType=LIBSETS_SETTYPE_MYTHIC</v>
      </c>
      <c r="BG459" s="21" t="str">
        <f t="shared" si="50"/>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H459" s="21" t="str">
        <f t="shared" si="51"/>
        <v>, addTooltip={['en']='https://en.uesp.net/wiki/Online:Bloodlord%27s_Embrace',},}, --Bloodlord\'s Embrace / Umarmung des Blutfürsten   [Shadowfen, Coldharbour, Rivenspire, Spindleclutch I, Imperial Sewers]</v>
      </c>
    </row>
    <row r="460" spans="1:60" x14ac:dyDescent="0.25">
      <c r="A460" s="5">
        <v>522</v>
      </c>
      <c r="B460" t="s">
        <v>1765</v>
      </c>
      <c r="C460" t="s">
        <v>1766</v>
      </c>
      <c r="D460" s="3">
        <f t="shared" si="46"/>
        <v>522</v>
      </c>
      <c r="E460" s="40"/>
      <c r="G460" s="8" t="s">
        <v>1470</v>
      </c>
      <c r="I460" t="s">
        <v>92</v>
      </c>
      <c r="J460" t="s">
        <v>91</v>
      </c>
      <c r="K460">
        <v>249</v>
      </c>
      <c r="L460">
        <v>249</v>
      </c>
      <c r="M460">
        <v>249</v>
      </c>
      <c r="O460" s="62" t="s">
        <v>451</v>
      </c>
      <c r="Q460" s="3">
        <f>IF(AND(P460&lt;&gt;"",ISNUMBER(P460),NOT(ISNA(P460))),P460,IF(R460&lt;&gt;"",VLOOKUP(R460,'ESO zone constants'!$D$5:$H$10003,5,FALSE),""))</f>
        <v>677</v>
      </c>
      <c r="R460" t="str">
        <f>IF(AND(O460&lt;&gt;"",NOT(ISERROR(O460))),O460,
IF(AND(P460&lt;&gt;"",ISNUMBER(P460),P460&gt;0,NOT(ISNA(P460))),VLOOKUP(P460,'ESO zone constants'!$A$5:$D$10001,4,FALSE),
IF(AND(K460&lt;&gt;"",K460&gt;0,NOT(ISERROR(K460))),VLOOKUP(K460,'ESO dumped WayshrineInfo'!$K$3:$N$9996,4,FALSE),"")))</f>
        <v>Maelstrom Arena</v>
      </c>
      <c r="T460" s="19" t="str">
        <f>IF(AND(S460&lt;&gt;"",NOT(ISERROR(S460))),S460,IF(Q460&lt;&gt;"",IF(NOT(ISERROR(VLOOKUP(Q460,'ESO Dungeon constants'!$D$3:$H$9999,5,FALSE))),VLOOKUP(Q460,'ESO Dungeon constants'!$D$3:$I$9999,6,FALSE),VLOOKUP(Q460,'ESO zone constants'!$H$3:$K$9989,4,FALSE)),""))</f>
        <v>DLC_ORSINIUM</v>
      </c>
      <c r="U460" s="3" t="str">
        <f>IF(T460&lt;&gt;"",VLOOKUP(T460,'LibSets constants'!$B$4:$C$1012,2,FALSE),"")</f>
        <v>Orsinium</v>
      </c>
      <c r="V460" s="33" t="s">
        <v>1552</v>
      </c>
      <c r="Y460" s="62"/>
      <c r="Z460" s="3">
        <f>IF(AND(G460&lt;&gt;"LIBSETS_SETTYPE_BATTLEGROUND",G460&lt;&gt;"LIBSETS_SETTYPE_SPECIAL"),
IF(AND(Y460&lt;&gt;"",ISNUMBER(Y460),NOT(ISNA(Y460))),Y460,
   IF(AND(L460&lt;&gt;"",ISNUMBER(L460),L460&gt;0,NOT(ISNA(L460))),VLOOKUP(L460,'ESO dumped WayshrineInfo'!$K$3:$L$9996,2,FALSE),"")
),"")</f>
        <v>684</v>
      </c>
      <c r="AA460" t="str">
        <f>IF(AND(Z460&lt;&gt;"",ISNUMBER(Z460),NOT(ISNA(Z460))),VLOOKUP(Z460,'ESO zone constants'!$A$5:$D$10001,4,FALSE),"")</f>
        <v>Wrothgar</v>
      </c>
      <c r="AB460" s="33" t="s">
        <v>1552</v>
      </c>
      <c r="AC460" s="41" t="str">
        <f>IF(AB460&lt;&gt;"",IF(AB460&lt;&gt;"LIBSETS_DROP_MECHANIC_MONSTER_NAME",VLOOKUP(AB460,'LibSets constants'!$I$4:$L$1012,3,FALSE),""),"")</f>
        <v>Arena stage chest</v>
      </c>
      <c r="AD460" s="41" t="str">
        <f>IF(AB460&lt;&gt;"",IF(AB460&lt;&gt;"LIBSETS_DROP_MECHANIC_MONSTER_NAME",VLOOKUP(AB460,'LibSets constants'!$I$4:$L$1012,4,FALSE),""),"")</f>
        <v>Arena-Phasen Schatztruhe</v>
      </c>
      <c r="AE460" s="41"/>
      <c r="AF460" s="3">
        <f>IF(AND(G460&lt;&gt;"LIBSETS_SETTYPE_BATTLEGROUND",G460&lt;&gt;"LIBSETS_SETTYPE_SPECIAL"),
IF(AND(AE460&lt;&gt;"",ISNUMBER(AE460),NOT(ISNA(AE460))),AE460,
   IF(AND(M460&lt;&gt;"",ISNUMBER(M460),M460&gt;0,NOT(ISNA(M460))),VLOOKUP(M460,'ESO dumped WayshrineInfo'!$K$3:$L$9996,2,FALSE),"")
),"")</f>
        <v>684</v>
      </c>
      <c r="AG460" t="str">
        <f>IF(AND(AF460&lt;&gt;"",ISNUMBER(AF460),NOT(ISNA(AF460))),VLOOKUP(AF460,'ESO zone constants'!$A$5:$D$10001,4,FALSE),"")</f>
        <v>Wrothgar</v>
      </c>
      <c r="AH460" s="42"/>
      <c r="AI460" s="41"/>
      <c r="AJ460" s="41"/>
      <c r="AK460" s="3" t="str">
        <f>IF(AND(G460&lt;&gt;"LIBSETS_SETTYPE_BATTLEGROUND",G460&lt;&gt;"LIBSETS_SETTYPE_SPECIAL"),IF(AL460&lt;&gt;"",VLOOKUP(AL460,'ESO zone constants'!$D$5:$H$4955,5,FALSE),""),"")</f>
        <v/>
      </c>
      <c r="AN460" s="41"/>
      <c r="AO460" s="41"/>
      <c r="AP460" s="3" t="str">
        <f>IF(AND(G460&lt;&gt;"LIBSETS_SETTYPE_BATTLEGROUND",G460&lt;&gt;"LIBSETS_SETTYPE_SPECIAL"),IF(AQ460&lt;&gt;"",VLOOKUP(AQ460,'ESO zone constants'!$D$5:$H$4955,5,FALSE),""),"")</f>
        <v/>
      </c>
      <c r="AS460" s="41"/>
      <c r="AT460" s="41"/>
      <c r="AU460" s="3" t="str">
        <f>IF(AND(G460&lt;&gt;"LIBSETS_SETTYPE_BATTLEGROUND",G460&lt;&gt;"LIBSETS_SETTYPE_SPECIAL"),IF(AV460&lt;&gt;"",VLOOKUP(AV460,'ESO zone constants'!$D$5:$H$4955,5,FALSE),""),"")</f>
        <v/>
      </c>
      <c r="AX460" s="41"/>
      <c r="AY460" s="41"/>
      <c r="AZ460" s="79" t="s">
        <v>2658</v>
      </c>
      <c r="BA460" s="79"/>
      <c r="BB460" s="79"/>
      <c r="BC460" s="79"/>
      <c r="BD460" s="21" t="str">
        <f t="shared" si="48"/>
        <v>[522] = {wayshrines={249,249,249,}, dlcId=DLC_ORSINIUM</v>
      </c>
      <c r="BE460" s="21" t="str">
        <f t="shared" si="49"/>
        <v>, zoneIds={677,684,684}, veteran=true</v>
      </c>
      <c r="BF460" s="21" t="str">
        <f t="shared" si="47"/>
        <v>, setType=LIBSETS_SETTYPE_ARENA</v>
      </c>
      <c r="BG460" s="21" t="str">
        <f t="shared" si="50"/>
        <v>, dropMechanic={LIBSETS_DROP_MECHANIC_ARENA_STAGE_CHEST,LIBSETS_DROP_MECHANIC_ARENA_STAGE_CHEST}, dropMechanicDropLocationNames={['en']={'','Arena stage chest','','','','',},['de']={'','Arena-Phasen Schatztruhe','','','','',},}</v>
      </c>
      <c r="BH460" s="21" t="str">
        <f t="shared" si="51"/>
        <v>}, --Perfected Merciless Charge / Perfektionierter gnadenloser Ansturm   [Maelstrom Arena, Wrothgar, Wrothgar]</v>
      </c>
    </row>
    <row r="461" spans="1:60" x14ac:dyDescent="0.25">
      <c r="A461" s="5">
        <v>523</v>
      </c>
      <c r="B461" t="s">
        <v>1767</v>
      </c>
      <c r="C461" t="s">
        <v>1768</v>
      </c>
      <c r="D461" s="3">
        <f t="shared" si="46"/>
        <v>523</v>
      </c>
      <c r="E461" s="40"/>
      <c r="G461" s="8" t="s">
        <v>1470</v>
      </c>
      <c r="I461" t="s">
        <v>92</v>
      </c>
      <c r="J461" t="s">
        <v>91</v>
      </c>
      <c r="K461">
        <v>249</v>
      </c>
      <c r="L461">
        <v>249</v>
      </c>
      <c r="M461">
        <v>249</v>
      </c>
      <c r="O461" s="62" t="s">
        <v>451</v>
      </c>
      <c r="Q461" s="3">
        <f>IF(AND(P461&lt;&gt;"",ISNUMBER(P461),NOT(ISNA(P461))),P461,IF(R461&lt;&gt;"",VLOOKUP(R461,'ESO zone constants'!$D$5:$H$10003,5,FALSE),""))</f>
        <v>677</v>
      </c>
      <c r="R461" t="str">
        <f>IF(AND(O461&lt;&gt;"",NOT(ISERROR(O461))),O461,
IF(AND(P461&lt;&gt;"",ISNUMBER(P461),P461&gt;0,NOT(ISNA(P461))),VLOOKUP(P461,'ESO zone constants'!$A$5:$D$10001,4,FALSE),
IF(AND(K461&lt;&gt;"",K461&gt;0,NOT(ISERROR(K461))),VLOOKUP(K461,'ESO dumped WayshrineInfo'!$K$3:$N$9996,4,FALSE),"")))</f>
        <v>Maelstrom Arena</v>
      </c>
      <c r="T461" s="19" t="str">
        <f>IF(AND(S461&lt;&gt;"",NOT(ISERROR(S461))),S461,IF(Q461&lt;&gt;"",IF(NOT(ISERROR(VLOOKUP(Q461,'ESO Dungeon constants'!$D$3:$H$9999,5,FALSE))),VLOOKUP(Q461,'ESO Dungeon constants'!$D$3:$I$9999,6,FALSE),VLOOKUP(Q461,'ESO zone constants'!$H$3:$K$9989,4,FALSE)),""))</f>
        <v>DLC_ORSINIUM</v>
      </c>
      <c r="U461" s="3" t="str">
        <f>IF(T461&lt;&gt;"",VLOOKUP(T461,'LibSets constants'!$B$4:$C$1012,2,FALSE),"")</f>
        <v>Orsinium</v>
      </c>
      <c r="V461" s="33" t="s">
        <v>1552</v>
      </c>
      <c r="Y461" s="62"/>
      <c r="Z461" s="3">
        <f>IF(AND(G461&lt;&gt;"LIBSETS_SETTYPE_BATTLEGROUND",G461&lt;&gt;"LIBSETS_SETTYPE_SPECIAL"),
IF(AND(Y461&lt;&gt;"",ISNUMBER(Y461),NOT(ISNA(Y461))),Y461,
   IF(AND(L461&lt;&gt;"",ISNUMBER(L461),L461&gt;0,NOT(ISNA(L461))),VLOOKUP(L461,'ESO dumped WayshrineInfo'!$K$3:$L$9996,2,FALSE),"")
),"")</f>
        <v>684</v>
      </c>
      <c r="AA461" t="str">
        <f>IF(AND(Z461&lt;&gt;"",ISNUMBER(Z461),NOT(ISNA(Z461))),VLOOKUP(Z461,'ESO zone constants'!$A$5:$D$10001,4,FALSE),"")</f>
        <v>Wrothgar</v>
      </c>
      <c r="AB461" s="33" t="s">
        <v>1552</v>
      </c>
      <c r="AC461" s="41" t="str">
        <f>IF(AB461&lt;&gt;"",IF(AB461&lt;&gt;"LIBSETS_DROP_MECHANIC_MONSTER_NAME",VLOOKUP(AB461,'LibSets constants'!$I$4:$L$1012,3,FALSE),""),"")</f>
        <v>Arena stage chest</v>
      </c>
      <c r="AD461" s="41" t="str">
        <f>IF(AB461&lt;&gt;"",IF(AB461&lt;&gt;"LIBSETS_DROP_MECHANIC_MONSTER_NAME",VLOOKUP(AB461,'LibSets constants'!$I$4:$L$1012,4,FALSE),""),"")</f>
        <v>Arena-Phasen Schatztruhe</v>
      </c>
      <c r="AE461" s="41"/>
      <c r="AF461" s="3">
        <f>IF(AND(G461&lt;&gt;"LIBSETS_SETTYPE_BATTLEGROUND",G461&lt;&gt;"LIBSETS_SETTYPE_SPECIAL"),
IF(AND(AE461&lt;&gt;"",ISNUMBER(AE461),NOT(ISNA(AE461))),AE461,
   IF(AND(M461&lt;&gt;"",ISNUMBER(M461),M461&gt;0,NOT(ISNA(M461))),VLOOKUP(M461,'ESO dumped WayshrineInfo'!$K$3:$L$9996,2,FALSE),"")
),"")</f>
        <v>684</v>
      </c>
      <c r="AG461" t="str">
        <f>IF(AND(AF461&lt;&gt;"",ISNUMBER(AF461),NOT(ISNA(AF461))),VLOOKUP(AF461,'ESO zone constants'!$A$5:$D$10001,4,FALSE),"")</f>
        <v>Wrothgar</v>
      </c>
      <c r="AH461" s="42"/>
      <c r="AI461" s="41"/>
      <c r="AJ461" s="41"/>
      <c r="AK461" s="3" t="str">
        <f>IF(AND(G461&lt;&gt;"LIBSETS_SETTYPE_BATTLEGROUND",G461&lt;&gt;"LIBSETS_SETTYPE_SPECIAL"),IF(AL461&lt;&gt;"",VLOOKUP(AL461,'ESO zone constants'!$D$5:$H$4955,5,FALSE),""),"")</f>
        <v/>
      </c>
      <c r="AN461" s="41"/>
      <c r="AO461" s="41"/>
      <c r="AP461" s="3" t="str">
        <f>IF(AND(G461&lt;&gt;"LIBSETS_SETTYPE_BATTLEGROUND",G461&lt;&gt;"LIBSETS_SETTYPE_SPECIAL"),IF(AQ461&lt;&gt;"",VLOOKUP(AQ461,'ESO zone constants'!$D$5:$H$4955,5,FALSE),""),"")</f>
        <v/>
      </c>
      <c r="AS461" s="41"/>
      <c r="AT461" s="41"/>
      <c r="AU461" s="3" t="str">
        <f>IF(AND(G461&lt;&gt;"LIBSETS_SETTYPE_BATTLEGROUND",G461&lt;&gt;"LIBSETS_SETTYPE_SPECIAL"),IF(AV461&lt;&gt;"",VLOOKUP(AV461,'ESO zone constants'!$D$5:$H$4955,5,FALSE),""),"")</f>
        <v/>
      </c>
      <c r="AX461" s="41"/>
      <c r="AY461" s="41"/>
      <c r="AZ461" s="79" t="s">
        <v>2658</v>
      </c>
      <c r="BA461" s="79"/>
      <c r="BB461" s="79"/>
      <c r="BC461" s="79"/>
      <c r="BD461" s="21" t="str">
        <f t="shared" si="48"/>
        <v>[523] = {wayshrines={249,249,249,}, dlcId=DLC_ORSINIUM</v>
      </c>
      <c r="BE461" s="21" t="str">
        <f t="shared" si="49"/>
        <v>, zoneIds={677,684,684}, veteran=true</v>
      </c>
      <c r="BF461" s="21" t="str">
        <f t="shared" si="47"/>
        <v>, setType=LIBSETS_SETTYPE_ARENA</v>
      </c>
      <c r="BG461" s="21" t="str">
        <f t="shared" si="50"/>
        <v>, dropMechanic={LIBSETS_DROP_MECHANIC_ARENA_STAGE_CHEST,LIBSETS_DROP_MECHANIC_ARENA_STAGE_CHEST}, dropMechanicDropLocationNames={['en']={'','Arena stage chest','','','','',},['de']={'','Arena-Phasen Schatztruhe','','','','',},}</v>
      </c>
      <c r="BH461" s="21" t="str">
        <f t="shared" si="51"/>
        <v>}, --Perfected Rampaging Slash / Perfektionierter tobender Schnitt   [Maelstrom Arena, Wrothgar, Wrothgar]</v>
      </c>
    </row>
    <row r="462" spans="1:60" x14ac:dyDescent="0.25">
      <c r="A462" s="5">
        <v>524</v>
      </c>
      <c r="B462" t="s">
        <v>1770</v>
      </c>
      <c r="C462" t="s">
        <v>1769</v>
      </c>
      <c r="D462" s="3">
        <f t="shared" si="46"/>
        <v>524</v>
      </c>
      <c r="E462" s="40"/>
      <c r="G462" s="8" t="s">
        <v>1470</v>
      </c>
      <c r="I462" t="s">
        <v>92</v>
      </c>
      <c r="J462" t="s">
        <v>91</v>
      </c>
      <c r="K462">
        <v>249</v>
      </c>
      <c r="L462">
        <v>249</v>
      </c>
      <c r="M462">
        <v>249</v>
      </c>
      <c r="O462" s="62" t="s">
        <v>451</v>
      </c>
      <c r="Q462" s="3">
        <f>IF(AND(P462&lt;&gt;"",ISNUMBER(P462),NOT(ISNA(P462))),P462,IF(R462&lt;&gt;"",VLOOKUP(R462,'ESO zone constants'!$D$5:$H$10003,5,FALSE),""))</f>
        <v>677</v>
      </c>
      <c r="R462" t="str">
        <f>IF(AND(O462&lt;&gt;"",NOT(ISERROR(O462))),O462,
IF(AND(P462&lt;&gt;"",ISNUMBER(P462),P462&gt;0,NOT(ISNA(P462))),VLOOKUP(P462,'ESO zone constants'!$A$5:$D$10001,4,FALSE),
IF(AND(K462&lt;&gt;"",K462&gt;0,NOT(ISERROR(K462))),VLOOKUP(K462,'ESO dumped WayshrineInfo'!$K$3:$N$9996,4,FALSE),"")))</f>
        <v>Maelstrom Arena</v>
      </c>
      <c r="T462" s="19" t="str">
        <f>IF(AND(S462&lt;&gt;"",NOT(ISERROR(S462))),S462,IF(Q462&lt;&gt;"",IF(NOT(ISERROR(VLOOKUP(Q462,'ESO Dungeon constants'!$D$3:$H$9999,5,FALSE))),VLOOKUP(Q462,'ESO Dungeon constants'!$D$3:$I$9999,6,FALSE),VLOOKUP(Q462,'ESO zone constants'!$H$3:$K$9989,4,FALSE)),""))</f>
        <v>DLC_ORSINIUM</v>
      </c>
      <c r="U462" s="3" t="str">
        <f>IF(T462&lt;&gt;"",VLOOKUP(T462,'LibSets constants'!$B$4:$C$1012,2,FALSE),"")</f>
        <v>Orsinium</v>
      </c>
      <c r="V462" s="33" t="s">
        <v>1552</v>
      </c>
      <c r="Y462" s="62"/>
      <c r="Z462" s="3">
        <f>IF(AND(G462&lt;&gt;"LIBSETS_SETTYPE_BATTLEGROUND",G462&lt;&gt;"LIBSETS_SETTYPE_SPECIAL"),
IF(AND(Y462&lt;&gt;"",ISNUMBER(Y462),NOT(ISNA(Y462))),Y462,
   IF(AND(L462&lt;&gt;"",ISNUMBER(L462),L462&gt;0,NOT(ISNA(L462))),VLOOKUP(L462,'ESO dumped WayshrineInfo'!$K$3:$L$9996,2,FALSE),"")
),"")</f>
        <v>684</v>
      </c>
      <c r="AA462" t="str">
        <f>IF(AND(Z462&lt;&gt;"",ISNUMBER(Z462),NOT(ISNA(Z462))),VLOOKUP(Z462,'ESO zone constants'!$A$5:$D$10001,4,FALSE),"")</f>
        <v>Wrothgar</v>
      </c>
      <c r="AB462" s="33" t="s">
        <v>1552</v>
      </c>
      <c r="AC462" s="41" t="str">
        <f>IF(AB462&lt;&gt;"",IF(AB462&lt;&gt;"LIBSETS_DROP_MECHANIC_MONSTER_NAME",VLOOKUP(AB462,'LibSets constants'!$I$4:$L$1012,3,FALSE),""),"")</f>
        <v>Arena stage chest</v>
      </c>
      <c r="AD462" s="41" t="str">
        <f>IF(AB462&lt;&gt;"",IF(AB462&lt;&gt;"LIBSETS_DROP_MECHANIC_MONSTER_NAME",VLOOKUP(AB462,'LibSets constants'!$I$4:$L$1012,4,FALSE),""),"")</f>
        <v>Arena-Phasen Schatztruhe</v>
      </c>
      <c r="AE462" s="41"/>
      <c r="AF462" s="3">
        <f>IF(AND(G462&lt;&gt;"LIBSETS_SETTYPE_BATTLEGROUND",G462&lt;&gt;"LIBSETS_SETTYPE_SPECIAL"),
IF(AND(AE462&lt;&gt;"",ISNUMBER(AE462),NOT(ISNA(AE462))),AE462,
   IF(AND(M462&lt;&gt;"",ISNUMBER(M462),M462&gt;0,NOT(ISNA(M462))),VLOOKUP(M462,'ESO dumped WayshrineInfo'!$K$3:$L$9996,2,FALSE),"")
),"")</f>
        <v>684</v>
      </c>
      <c r="AG462" t="str">
        <f>IF(AND(AF462&lt;&gt;"",ISNUMBER(AF462),NOT(ISNA(AF462))),VLOOKUP(AF462,'ESO zone constants'!$A$5:$D$10001,4,FALSE),"")</f>
        <v>Wrothgar</v>
      </c>
      <c r="AH462" s="42"/>
      <c r="AI462" s="41"/>
      <c r="AJ462" s="41"/>
      <c r="AK462" s="3" t="str">
        <f>IF(AND(G462&lt;&gt;"LIBSETS_SETTYPE_BATTLEGROUND",G462&lt;&gt;"LIBSETS_SETTYPE_SPECIAL"),IF(AL462&lt;&gt;"",VLOOKUP(AL462,'ESO zone constants'!$D$5:$H$4955,5,FALSE),""),"")</f>
        <v/>
      </c>
      <c r="AN462" s="41"/>
      <c r="AO462" s="41"/>
      <c r="AP462" s="3" t="str">
        <f>IF(AND(G462&lt;&gt;"LIBSETS_SETTYPE_BATTLEGROUND",G462&lt;&gt;"LIBSETS_SETTYPE_SPECIAL"),IF(AQ462&lt;&gt;"",VLOOKUP(AQ462,'ESO zone constants'!$D$5:$H$4955,5,FALSE),""),"")</f>
        <v/>
      </c>
      <c r="AS462" s="41"/>
      <c r="AT462" s="41"/>
      <c r="AU462" s="3" t="str">
        <f>IF(AND(G462&lt;&gt;"LIBSETS_SETTYPE_BATTLEGROUND",G462&lt;&gt;"LIBSETS_SETTYPE_SPECIAL"),IF(AV462&lt;&gt;"",VLOOKUP(AV462,'ESO zone constants'!$D$5:$H$4955,5,FALSE),""),"")</f>
        <v/>
      </c>
      <c r="AX462" s="41"/>
      <c r="AY462" s="41"/>
      <c r="AZ462" s="79" t="s">
        <v>2658</v>
      </c>
      <c r="BA462" s="79"/>
      <c r="BB462" s="79"/>
      <c r="BC462" s="79"/>
      <c r="BD462" s="21" t="str">
        <f t="shared" si="48"/>
        <v>[524] = {wayshrines={249,249,249,}, dlcId=DLC_ORSINIUM</v>
      </c>
      <c r="BE462" s="21" t="str">
        <f t="shared" si="49"/>
        <v>, zoneIds={677,684,684}, veteran=true</v>
      </c>
      <c r="BF462" s="21" t="str">
        <f t="shared" si="47"/>
        <v>, setType=LIBSETS_SETTYPE_ARENA</v>
      </c>
      <c r="BG462" s="21" t="str">
        <f t="shared" si="50"/>
        <v>, dropMechanic={LIBSETS_DROP_MECHANIC_ARENA_STAGE_CHEST,LIBSETS_DROP_MECHANIC_ARENA_STAGE_CHEST}, dropMechanicDropLocationNames={['en']={'','Arena stage chest','','','','',},['de']={'','Arena-Phasen Schatztruhe','','','','',},}</v>
      </c>
      <c r="BH462" s="21" t="str">
        <f t="shared" si="51"/>
        <v>}, --Perfected Cruel Flurry / Perfektionierter grausamer Schlaghagel   [Maelstrom Arena, Wrothgar, Wrothgar]</v>
      </c>
    </row>
    <row r="463" spans="1:60" x14ac:dyDescent="0.25">
      <c r="A463" s="5">
        <v>525</v>
      </c>
      <c r="B463" t="s">
        <v>1772</v>
      </c>
      <c r="C463" t="s">
        <v>1771</v>
      </c>
      <c r="D463" s="3">
        <f t="shared" si="46"/>
        <v>525</v>
      </c>
      <c r="E463" s="40"/>
      <c r="G463" s="8" t="s">
        <v>1470</v>
      </c>
      <c r="I463" t="s">
        <v>92</v>
      </c>
      <c r="J463" t="s">
        <v>91</v>
      </c>
      <c r="K463">
        <v>249</v>
      </c>
      <c r="L463">
        <v>249</v>
      </c>
      <c r="M463">
        <v>249</v>
      </c>
      <c r="O463" s="62" t="s">
        <v>451</v>
      </c>
      <c r="Q463" s="3">
        <f>IF(AND(P463&lt;&gt;"",ISNUMBER(P463),NOT(ISNA(P463))),P463,IF(R463&lt;&gt;"",VLOOKUP(R463,'ESO zone constants'!$D$5:$H$10003,5,FALSE),""))</f>
        <v>677</v>
      </c>
      <c r="R463" t="str">
        <f>IF(AND(O463&lt;&gt;"",NOT(ISERROR(O463))),O463,
IF(AND(P463&lt;&gt;"",ISNUMBER(P463),P463&gt;0,NOT(ISNA(P463))),VLOOKUP(P463,'ESO zone constants'!$A$5:$D$10001,4,FALSE),
IF(AND(K463&lt;&gt;"",K463&gt;0,NOT(ISERROR(K463))),VLOOKUP(K463,'ESO dumped WayshrineInfo'!$K$3:$N$9996,4,FALSE),"")))</f>
        <v>Maelstrom Arena</v>
      </c>
      <c r="T463" s="19" t="str">
        <f>IF(AND(S463&lt;&gt;"",NOT(ISERROR(S463))),S463,IF(Q463&lt;&gt;"",IF(NOT(ISERROR(VLOOKUP(Q463,'ESO Dungeon constants'!$D$3:$H$9999,5,FALSE))),VLOOKUP(Q463,'ESO Dungeon constants'!$D$3:$I$9999,6,FALSE),VLOOKUP(Q463,'ESO zone constants'!$H$3:$K$9989,4,FALSE)),""))</f>
        <v>DLC_ORSINIUM</v>
      </c>
      <c r="U463" s="3" t="str">
        <f>IF(T463&lt;&gt;"",VLOOKUP(T463,'LibSets constants'!$B$4:$C$1012,2,FALSE),"")</f>
        <v>Orsinium</v>
      </c>
      <c r="V463" s="33" t="s">
        <v>1552</v>
      </c>
      <c r="Y463" s="62"/>
      <c r="Z463" s="3">
        <f>IF(AND(G463&lt;&gt;"LIBSETS_SETTYPE_BATTLEGROUND",G463&lt;&gt;"LIBSETS_SETTYPE_SPECIAL"),
IF(AND(Y463&lt;&gt;"",ISNUMBER(Y463),NOT(ISNA(Y463))),Y463,
   IF(AND(L463&lt;&gt;"",ISNUMBER(L463),L463&gt;0,NOT(ISNA(L463))),VLOOKUP(L463,'ESO dumped WayshrineInfo'!$K$3:$L$9996,2,FALSE),"")
),"")</f>
        <v>684</v>
      </c>
      <c r="AA463" t="str">
        <f>IF(AND(Z463&lt;&gt;"",ISNUMBER(Z463),NOT(ISNA(Z463))),VLOOKUP(Z463,'ESO zone constants'!$A$5:$D$10001,4,FALSE),"")</f>
        <v>Wrothgar</v>
      </c>
      <c r="AB463" s="33" t="s">
        <v>1552</v>
      </c>
      <c r="AC463" s="41" t="str">
        <f>IF(AB463&lt;&gt;"",IF(AB463&lt;&gt;"LIBSETS_DROP_MECHANIC_MONSTER_NAME",VLOOKUP(AB463,'LibSets constants'!$I$4:$L$1012,3,FALSE),""),"")</f>
        <v>Arena stage chest</v>
      </c>
      <c r="AD463" s="41" t="str">
        <f>IF(AB463&lt;&gt;"",IF(AB463&lt;&gt;"LIBSETS_DROP_MECHANIC_MONSTER_NAME",VLOOKUP(AB463,'LibSets constants'!$I$4:$L$1012,4,FALSE),""),"")</f>
        <v>Arena-Phasen Schatztruhe</v>
      </c>
      <c r="AE463" s="41"/>
      <c r="AF463" s="3">
        <f>IF(AND(G463&lt;&gt;"LIBSETS_SETTYPE_BATTLEGROUND",G463&lt;&gt;"LIBSETS_SETTYPE_SPECIAL"),
IF(AND(AE463&lt;&gt;"",ISNUMBER(AE463),NOT(ISNA(AE463))),AE463,
   IF(AND(M463&lt;&gt;"",ISNUMBER(M463),M463&gt;0,NOT(ISNA(M463))),VLOOKUP(M463,'ESO dumped WayshrineInfo'!$K$3:$L$9996,2,FALSE),"")
),"")</f>
        <v>684</v>
      </c>
      <c r="AG463" t="str">
        <f>IF(AND(AF463&lt;&gt;"",ISNUMBER(AF463),NOT(ISNA(AF463))),VLOOKUP(AF463,'ESO zone constants'!$A$5:$D$10001,4,FALSE),"")</f>
        <v>Wrothgar</v>
      </c>
      <c r="AH463" s="42"/>
      <c r="AI463" s="41"/>
      <c r="AJ463" s="41"/>
      <c r="AK463" s="3" t="str">
        <f>IF(AND(G463&lt;&gt;"LIBSETS_SETTYPE_BATTLEGROUND",G463&lt;&gt;"LIBSETS_SETTYPE_SPECIAL"),IF(AL463&lt;&gt;"",VLOOKUP(AL463,'ESO zone constants'!$D$5:$H$4955,5,FALSE),""),"")</f>
        <v/>
      </c>
      <c r="AN463" s="41"/>
      <c r="AO463" s="41"/>
      <c r="AP463" s="3" t="str">
        <f>IF(AND(G463&lt;&gt;"LIBSETS_SETTYPE_BATTLEGROUND",G463&lt;&gt;"LIBSETS_SETTYPE_SPECIAL"),IF(AQ463&lt;&gt;"",VLOOKUP(AQ463,'ESO zone constants'!$D$5:$H$4955,5,FALSE),""),"")</f>
        <v/>
      </c>
      <c r="AS463" s="41"/>
      <c r="AT463" s="41"/>
      <c r="AU463" s="3" t="str">
        <f>IF(AND(G463&lt;&gt;"LIBSETS_SETTYPE_BATTLEGROUND",G463&lt;&gt;"LIBSETS_SETTYPE_SPECIAL"),IF(AV463&lt;&gt;"",VLOOKUP(AV463,'ESO zone constants'!$D$5:$H$4955,5,FALSE),""),"")</f>
        <v/>
      </c>
      <c r="AX463" s="41"/>
      <c r="AY463" s="41"/>
      <c r="AZ463" s="79" t="s">
        <v>2658</v>
      </c>
      <c r="BA463" s="79"/>
      <c r="BB463" s="79"/>
      <c r="BC463" s="79"/>
      <c r="BD463" s="21" t="str">
        <f t="shared" si="48"/>
        <v>[525] = {wayshrines={249,249,249,}, dlcId=DLC_ORSINIUM</v>
      </c>
      <c r="BE463" s="21" t="str">
        <f t="shared" si="49"/>
        <v>, zoneIds={677,684,684}, veteran=true</v>
      </c>
      <c r="BF463" s="21" t="str">
        <f t="shared" si="47"/>
        <v>, setType=LIBSETS_SETTYPE_ARENA</v>
      </c>
      <c r="BG463" s="21" t="str">
        <f t="shared" si="50"/>
        <v>, dropMechanic={LIBSETS_DROP_MECHANIC_ARENA_STAGE_CHEST,LIBSETS_DROP_MECHANIC_ARENA_STAGE_CHEST}, dropMechanicDropLocationNames={['en']={'','Arena stage chest','','','','',},['de']={'','Arena-Phasen Schatztruhe','','','','',},}</v>
      </c>
      <c r="BH463" s="21" t="str">
        <f t="shared" si="51"/>
        <v>}, --Perfected Thunderous Volley / Perfektionierte donnernde Salve   [Maelstrom Arena, Wrothgar, Wrothgar]</v>
      </c>
    </row>
    <row r="464" spans="1:60" x14ac:dyDescent="0.25">
      <c r="A464" s="5">
        <v>526</v>
      </c>
      <c r="B464" t="s">
        <v>1774</v>
      </c>
      <c r="C464" t="s">
        <v>1773</v>
      </c>
      <c r="D464" s="3">
        <f t="shared" si="46"/>
        <v>526</v>
      </c>
      <c r="E464" s="40"/>
      <c r="G464" s="8" t="s">
        <v>1470</v>
      </c>
      <c r="I464" t="s">
        <v>92</v>
      </c>
      <c r="J464" t="s">
        <v>91</v>
      </c>
      <c r="K464">
        <v>249</v>
      </c>
      <c r="L464">
        <v>249</v>
      </c>
      <c r="M464">
        <v>249</v>
      </c>
      <c r="O464" s="62" t="s">
        <v>451</v>
      </c>
      <c r="Q464" s="3">
        <f>IF(AND(P464&lt;&gt;"",ISNUMBER(P464),NOT(ISNA(P464))),P464,IF(R464&lt;&gt;"",VLOOKUP(R464,'ESO zone constants'!$D$5:$H$10003,5,FALSE),""))</f>
        <v>677</v>
      </c>
      <c r="R464" t="str">
        <f>IF(AND(O464&lt;&gt;"",NOT(ISERROR(O464))),O464,
IF(AND(P464&lt;&gt;"",ISNUMBER(P464),P464&gt;0,NOT(ISNA(P464))),VLOOKUP(P464,'ESO zone constants'!$A$5:$D$10001,4,FALSE),
IF(AND(K464&lt;&gt;"",K464&gt;0,NOT(ISERROR(K464))),VLOOKUP(K464,'ESO dumped WayshrineInfo'!$K$3:$N$9996,4,FALSE),"")))</f>
        <v>Maelstrom Arena</v>
      </c>
      <c r="T464" s="19" t="str">
        <f>IF(AND(S464&lt;&gt;"",NOT(ISERROR(S464))),S464,IF(Q464&lt;&gt;"",IF(NOT(ISERROR(VLOOKUP(Q464,'ESO Dungeon constants'!$D$3:$H$9999,5,FALSE))),VLOOKUP(Q464,'ESO Dungeon constants'!$D$3:$I$9999,6,FALSE),VLOOKUP(Q464,'ESO zone constants'!$H$3:$K$9989,4,FALSE)),""))</f>
        <v>DLC_ORSINIUM</v>
      </c>
      <c r="U464" s="3" t="str">
        <f>IF(T464&lt;&gt;"",VLOOKUP(T464,'LibSets constants'!$B$4:$C$1012,2,FALSE),"")</f>
        <v>Orsinium</v>
      </c>
      <c r="V464" s="33" t="s">
        <v>1552</v>
      </c>
      <c r="Y464" s="62"/>
      <c r="Z464" s="3">
        <f>IF(AND(G464&lt;&gt;"LIBSETS_SETTYPE_BATTLEGROUND",G464&lt;&gt;"LIBSETS_SETTYPE_SPECIAL"),
IF(AND(Y464&lt;&gt;"",ISNUMBER(Y464),NOT(ISNA(Y464))),Y464,
   IF(AND(L464&lt;&gt;"",ISNUMBER(L464),L464&gt;0,NOT(ISNA(L464))),VLOOKUP(L464,'ESO dumped WayshrineInfo'!$K$3:$L$9996,2,FALSE),"")
),"")</f>
        <v>684</v>
      </c>
      <c r="AA464" t="str">
        <f>IF(AND(Z464&lt;&gt;"",ISNUMBER(Z464),NOT(ISNA(Z464))),VLOOKUP(Z464,'ESO zone constants'!$A$5:$D$10001,4,FALSE),"")</f>
        <v>Wrothgar</v>
      </c>
      <c r="AB464" s="33" t="s">
        <v>1552</v>
      </c>
      <c r="AC464" s="41" t="str">
        <f>IF(AB464&lt;&gt;"",IF(AB464&lt;&gt;"LIBSETS_DROP_MECHANIC_MONSTER_NAME",VLOOKUP(AB464,'LibSets constants'!$I$4:$L$1012,3,FALSE),""),"")</f>
        <v>Arena stage chest</v>
      </c>
      <c r="AD464" s="41" t="str">
        <f>IF(AB464&lt;&gt;"",IF(AB464&lt;&gt;"LIBSETS_DROP_MECHANIC_MONSTER_NAME",VLOOKUP(AB464,'LibSets constants'!$I$4:$L$1012,4,FALSE),""),"")</f>
        <v>Arena-Phasen Schatztruhe</v>
      </c>
      <c r="AE464" s="41"/>
      <c r="AF464" s="3">
        <f>IF(AND(G464&lt;&gt;"LIBSETS_SETTYPE_BATTLEGROUND",G464&lt;&gt;"LIBSETS_SETTYPE_SPECIAL"),
IF(AND(AE464&lt;&gt;"",ISNUMBER(AE464),NOT(ISNA(AE464))),AE464,
   IF(AND(M464&lt;&gt;"",ISNUMBER(M464),M464&gt;0,NOT(ISNA(M464))),VLOOKUP(M464,'ESO dumped WayshrineInfo'!$K$3:$L$9996,2,FALSE),"")
),"")</f>
        <v>684</v>
      </c>
      <c r="AG464" t="str">
        <f>IF(AND(AF464&lt;&gt;"",ISNUMBER(AF464),NOT(ISNA(AF464))),VLOOKUP(AF464,'ESO zone constants'!$A$5:$D$10001,4,FALSE),"")</f>
        <v>Wrothgar</v>
      </c>
      <c r="AH464" s="42"/>
      <c r="AI464" s="41"/>
      <c r="AJ464" s="41"/>
      <c r="AK464" s="3" t="str">
        <f>IF(AND(G464&lt;&gt;"LIBSETS_SETTYPE_BATTLEGROUND",G464&lt;&gt;"LIBSETS_SETTYPE_SPECIAL"),IF(AL464&lt;&gt;"",VLOOKUP(AL464,'ESO zone constants'!$D$5:$H$4955,5,FALSE),""),"")</f>
        <v/>
      </c>
      <c r="AN464" s="41"/>
      <c r="AO464" s="41"/>
      <c r="AP464" s="3" t="str">
        <f>IF(AND(G464&lt;&gt;"LIBSETS_SETTYPE_BATTLEGROUND",G464&lt;&gt;"LIBSETS_SETTYPE_SPECIAL"),IF(AQ464&lt;&gt;"",VLOOKUP(AQ464,'ESO zone constants'!$D$5:$H$4955,5,FALSE),""),"")</f>
        <v/>
      </c>
      <c r="AS464" s="41"/>
      <c r="AT464" s="41"/>
      <c r="AU464" s="3" t="str">
        <f>IF(AND(G464&lt;&gt;"LIBSETS_SETTYPE_BATTLEGROUND",G464&lt;&gt;"LIBSETS_SETTYPE_SPECIAL"),IF(AV464&lt;&gt;"",VLOOKUP(AV464,'ESO zone constants'!$D$5:$H$4955,5,FALSE),""),"")</f>
        <v/>
      </c>
      <c r="AX464" s="41"/>
      <c r="AY464" s="41"/>
      <c r="AZ464" s="79" t="s">
        <v>2659</v>
      </c>
      <c r="BA464" s="79"/>
      <c r="BB464" s="79"/>
      <c r="BC464" s="79"/>
      <c r="BD464" s="21" t="str">
        <f t="shared" si="48"/>
        <v>[526] = {wayshrines={249,249,249,}, dlcId=DLC_ORSINIUM</v>
      </c>
      <c r="BE464" s="21" t="str">
        <f t="shared" si="49"/>
        <v>, zoneIds={677,684,684}, veteran=true</v>
      </c>
      <c r="BF464" s="21" t="str">
        <f t="shared" si="47"/>
        <v>, setType=LIBSETS_SETTYPE_ARENA</v>
      </c>
      <c r="BG464" s="21" t="str">
        <f t="shared" si="50"/>
        <v>, isProcSetAllowedInPvP=1, dropMechanic={LIBSETS_DROP_MECHANIC_ARENA_STAGE_CHEST,LIBSETS_DROP_MECHANIC_ARENA_STAGE_CHEST}, dropMechanicDropLocationNames={['en']={'','Arena stage chest','','','','',},['de']={'','Arena-Phasen Schatztruhe','','','','',},}</v>
      </c>
      <c r="BH464" s="21" t="str">
        <f t="shared" si="51"/>
        <v>}, --Perfected Crushing Wall / Perfektionierte zermalmende Mauer   [Maelstrom Arena, Wrothgar, Wrothgar]</v>
      </c>
    </row>
    <row r="465" spans="1:60" x14ac:dyDescent="0.25">
      <c r="A465" s="5">
        <v>527</v>
      </c>
      <c r="B465" t="s">
        <v>1775</v>
      </c>
      <c r="C465" t="s">
        <v>1776</v>
      </c>
      <c r="D465" s="3">
        <f t="shared" si="46"/>
        <v>527</v>
      </c>
      <c r="E465" s="40"/>
      <c r="G465" s="8" t="s">
        <v>1470</v>
      </c>
      <c r="I465" t="s">
        <v>92</v>
      </c>
      <c r="J465" t="s">
        <v>91</v>
      </c>
      <c r="K465">
        <v>249</v>
      </c>
      <c r="L465">
        <v>249</v>
      </c>
      <c r="M465">
        <v>249</v>
      </c>
      <c r="O465" s="62" t="s">
        <v>451</v>
      </c>
      <c r="Q465" s="3">
        <f>IF(AND(P465&lt;&gt;"",ISNUMBER(P465),NOT(ISNA(P465))),P465,IF(R465&lt;&gt;"",VLOOKUP(R465,'ESO zone constants'!$D$5:$H$10003,5,FALSE),""))</f>
        <v>677</v>
      </c>
      <c r="R465" t="str">
        <f>IF(AND(O465&lt;&gt;"",NOT(ISERROR(O465))),O465,
IF(AND(P465&lt;&gt;"",ISNUMBER(P465),P465&gt;0,NOT(ISNA(P465))),VLOOKUP(P465,'ESO zone constants'!$A$5:$D$10001,4,FALSE),
IF(AND(K465&lt;&gt;"",K465&gt;0,NOT(ISERROR(K465))),VLOOKUP(K465,'ESO dumped WayshrineInfo'!$K$3:$N$9996,4,FALSE),"")))</f>
        <v>Maelstrom Arena</v>
      </c>
      <c r="T465" s="19" t="str">
        <f>IF(AND(S465&lt;&gt;"",NOT(ISERROR(S465))),S465,IF(Q465&lt;&gt;"",IF(NOT(ISERROR(VLOOKUP(Q465,'ESO Dungeon constants'!$D$3:$H$9999,5,FALSE))),VLOOKUP(Q465,'ESO Dungeon constants'!$D$3:$I$9999,6,FALSE),VLOOKUP(Q465,'ESO zone constants'!$H$3:$K$9989,4,FALSE)),""))</f>
        <v>DLC_ORSINIUM</v>
      </c>
      <c r="U465" s="3" t="str">
        <f>IF(T465&lt;&gt;"",VLOOKUP(T465,'LibSets constants'!$B$4:$C$1012,2,FALSE),"")</f>
        <v>Orsinium</v>
      </c>
      <c r="V465" s="33" t="s">
        <v>1552</v>
      </c>
      <c r="Y465" s="62"/>
      <c r="Z465" s="3">
        <f>IF(AND(G465&lt;&gt;"LIBSETS_SETTYPE_BATTLEGROUND",G465&lt;&gt;"LIBSETS_SETTYPE_SPECIAL"),
IF(AND(Y465&lt;&gt;"",ISNUMBER(Y465),NOT(ISNA(Y465))),Y465,
   IF(AND(L465&lt;&gt;"",ISNUMBER(L465),L465&gt;0,NOT(ISNA(L465))),VLOOKUP(L465,'ESO dumped WayshrineInfo'!$K$3:$L$9996,2,FALSE),"")
),"")</f>
        <v>684</v>
      </c>
      <c r="AA465" t="str">
        <f>IF(AND(Z465&lt;&gt;"",ISNUMBER(Z465),NOT(ISNA(Z465))),VLOOKUP(Z465,'ESO zone constants'!$A$5:$D$10001,4,FALSE),"")</f>
        <v>Wrothgar</v>
      </c>
      <c r="AB465" s="33" t="s">
        <v>1552</v>
      </c>
      <c r="AC465" s="41" t="str">
        <f>IF(AB465&lt;&gt;"",IF(AB465&lt;&gt;"LIBSETS_DROP_MECHANIC_MONSTER_NAME",VLOOKUP(AB465,'LibSets constants'!$I$4:$L$1012,3,FALSE),""),"")</f>
        <v>Arena stage chest</v>
      </c>
      <c r="AD465" s="41" t="str">
        <f>IF(AB465&lt;&gt;"",IF(AB465&lt;&gt;"LIBSETS_DROP_MECHANIC_MONSTER_NAME",VLOOKUP(AB465,'LibSets constants'!$I$4:$L$1012,4,FALSE),""),"")</f>
        <v>Arena-Phasen Schatztruhe</v>
      </c>
      <c r="AE465" s="41"/>
      <c r="AF465" s="3">
        <f>IF(AND(G465&lt;&gt;"LIBSETS_SETTYPE_BATTLEGROUND",G465&lt;&gt;"LIBSETS_SETTYPE_SPECIAL"),
IF(AND(AE465&lt;&gt;"",ISNUMBER(AE465),NOT(ISNA(AE465))),AE465,
   IF(AND(M465&lt;&gt;"",ISNUMBER(M465),M465&gt;0,NOT(ISNA(M465))),VLOOKUP(M465,'ESO dumped WayshrineInfo'!$K$3:$L$9996,2,FALSE),"")
),"")</f>
        <v>684</v>
      </c>
      <c r="AG465" t="str">
        <f>IF(AND(AF465&lt;&gt;"",ISNUMBER(AF465),NOT(ISNA(AF465))),VLOOKUP(AF465,'ESO zone constants'!$A$5:$D$10001,4,FALSE),"")</f>
        <v>Wrothgar</v>
      </c>
      <c r="AH465" s="42"/>
      <c r="AI465" s="41"/>
      <c r="AJ465" s="41"/>
      <c r="AK465" s="3" t="str">
        <f>IF(AND(G465&lt;&gt;"LIBSETS_SETTYPE_BATTLEGROUND",G465&lt;&gt;"LIBSETS_SETTYPE_SPECIAL"),IF(AL465&lt;&gt;"",VLOOKUP(AL465,'ESO zone constants'!$D$5:$H$4955,5,FALSE),""),"")</f>
        <v/>
      </c>
      <c r="AN465" s="41"/>
      <c r="AO465" s="41"/>
      <c r="AP465" s="3" t="str">
        <f>IF(AND(G465&lt;&gt;"LIBSETS_SETTYPE_BATTLEGROUND",G465&lt;&gt;"LIBSETS_SETTYPE_SPECIAL"),IF(AQ465&lt;&gt;"",VLOOKUP(AQ465,'ESO zone constants'!$D$5:$H$4955,5,FALSE),""),"")</f>
        <v/>
      </c>
      <c r="AS465" s="41"/>
      <c r="AT465" s="41"/>
      <c r="AU465" s="3" t="str">
        <f>IF(AND(G465&lt;&gt;"LIBSETS_SETTYPE_BATTLEGROUND",G465&lt;&gt;"LIBSETS_SETTYPE_SPECIAL"),IF(AV465&lt;&gt;"",VLOOKUP(AV465,'ESO zone constants'!$D$5:$H$4955,5,FALSE),""),"")</f>
        <v/>
      </c>
      <c r="AX465" s="41"/>
      <c r="AY465" s="41"/>
      <c r="AZ465" s="79" t="s">
        <v>2658</v>
      </c>
      <c r="BA465" s="79"/>
      <c r="BB465" s="79"/>
      <c r="BC465" s="79"/>
      <c r="BD465" s="21" t="str">
        <f t="shared" si="48"/>
        <v>[527] = {wayshrines={249,249,249,}, dlcId=DLC_ORSINIUM</v>
      </c>
      <c r="BE465" s="21" t="str">
        <f t="shared" si="49"/>
        <v>, zoneIds={677,684,684}, veteran=true</v>
      </c>
      <c r="BF465" s="21" t="str">
        <f t="shared" si="47"/>
        <v>, setType=LIBSETS_SETTYPE_ARENA</v>
      </c>
      <c r="BG465" s="21" t="str">
        <f t="shared" si="50"/>
        <v>, dropMechanic={LIBSETS_DROP_MECHANIC_ARENA_STAGE_CHEST,LIBSETS_DROP_MECHANIC_ARENA_STAGE_CHEST}, dropMechanicDropLocationNames={['en']={'','Arena stage chest','','','','',},['de']={'','Arena-Phasen Schatztruhe','','','','',},}</v>
      </c>
      <c r="BH465" s="21" t="str">
        <f t="shared" si="51"/>
        <v>}, --Perfected Precise Regeneration / Perfektionierte präzise Regeneration   [Maelstrom Arena, Wrothgar, Wrothgar]</v>
      </c>
    </row>
    <row r="466" spans="1:60" x14ac:dyDescent="0.25">
      <c r="A466" s="5">
        <v>528</v>
      </c>
      <c r="B466" t="s">
        <v>1778</v>
      </c>
      <c r="C466" t="s">
        <v>1777</v>
      </c>
      <c r="D466" s="3">
        <f t="shared" si="46"/>
        <v>528</v>
      </c>
      <c r="E466" s="40"/>
      <c r="G466" s="8" t="s">
        <v>1470</v>
      </c>
      <c r="I466" t="s">
        <v>92</v>
      </c>
      <c r="J466" t="s">
        <v>91</v>
      </c>
      <c r="K466">
        <v>270</v>
      </c>
      <c r="L466">
        <v>270</v>
      </c>
      <c r="M466">
        <v>270</v>
      </c>
      <c r="O466" s="62" t="s">
        <v>441</v>
      </c>
      <c r="Q466" s="3">
        <f>IF(AND(P466&lt;&gt;"",ISNUMBER(P466),NOT(ISNA(P466))),P466,IF(R466&lt;&gt;"",VLOOKUP(R466,'ESO zone constants'!$D$5:$H$10003,5,FALSE),""))</f>
        <v>635</v>
      </c>
      <c r="R466" t="str">
        <f>IF(AND(O466&lt;&gt;"",NOT(ISERROR(O466))),O466,
IF(AND(P466&lt;&gt;"",ISNUMBER(P466),P466&gt;0,NOT(ISNA(P466))),VLOOKUP(P466,'ESO zone constants'!$A$5:$D$10001,4,FALSE),
IF(AND(K466&lt;&gt;"",K466&gt;0,NOT(ISERROR(K466))),VLOOKUP(K466,'ESO dumped WayshrineInfo'!$K$3:$N$9996,4,FALSE),"")))</f>
        <v>Dragonstar Arena</v>
      </c>
      <c r="T466" s="19" t="str">
        <f>IF(AND(S466&lt;&gt;"",NOT(ISERROR(S466))),S466,IF(Q466&lt;&gt;"",IF(NOT(ISERROR(VLOOKUP(Q466,'ESO Dungeon constants'!$D$3:$H$9999,5,FALSE))),VLOOKUP(Q466,'ESO Dungeon constants'!$D$3:$I$9999,6,FALSE),VLOOKUP(Q466,'ESO zone constants'!$H$3:$K$9989,4,FALSE)),""))</f>
        <v>DLC_BASE_GAME</v>
      </c>
      <c r="U466" s="3" t="str">
        <f>IF(T466&lt;&gt;"",VLOOKUP(T466,'LibSets constants'!$B$4:$C$1012,2,FALSE),"")</f>
        <v>Included in base game</v>
      </c>
      <c r="V466" s="33" t="s">
        <v>1552</v>
      </c>
      <c r="Y466" s="62"/>
      <c r="Z466" s="3">
        <f>IF(AND(G466&lt;&gt;"LIBSETS_SETTYPE_BATTLEGROUND",G466&lt;&gt;"LIBSETS_SETTYPE_SPECIAL"),
IF(AND(Y466&lt;&gt;"",ISNUMBER(Y466),NOT(ISNA(Y466))),Y466,
   IF(AND(L466&lt;&gt;"",ISNUMBER(L466),L466&gt;0,NOT(ISNA(L466))),VLOOKUP(L466,'ESO dumped WayshrineInfo'!$K$3:$L$9996,2,FALSE),"")
),"")</f>
        <v>888</v>
      </c>
      <c r="AA466" t="str">
        <f>IF(AND(Z466&lt;&gt;"",ISNUMBER(Z466),NOT(ISNA(Z466))),VLOOKUP(Z466,'ESO zone constants'!$A$5:$D$10001,4,FALSE),"")</f>
        <v>Craglorn</v>
      </c>
      <c r="AB466" s="33" t="s">
        <v>1552</v>
      </c>
      <c r="AC466" s="41" t="str">
        <f>IF(AB466&lt;&gt;"",IF(AB466&lt;&gt;"LIBSETS_DROP_MECHANIC_MONSTER_NAME",VLOOKUP(AB466,'LibSets constants'!$I$4:$L$1012,3,FALSE),""),"")</f>
        <v>Arena stage chest</v>
      </c>
      <c r="AD466" s="41" t="str">
        <f>IF(AB466&lt;&gt;"",IF(AB466&lt;&gt;"LIBSETS_DROP_MECHANIC_MONSTER_NAME",VLOOKUP(AB466,'LibSets constants'!$I$4:$L$1012,4,FALSE),""),"")</f>
        <v>Arena-Phasen Schatztruhe</v>
      </c>
      <c r="AE466" s="41"/>
      <c r="AF466" s="3">
        <f>IF(AND(G466&lt;&gt;"LIBSETS_SETTYPE_BATTLEGROUND",G466&lt;&gt;"LIBSETS_SETTYPE_SPECIAL"),
IF(AND(AE466&lt;&gt;"",ISNUMBER(AE466),NOT(ISNA(AE466))),AE466,
   IF(AND(M466&lt;&gt;"",ISNUMBER(M466),M466&gt;0,NOT(ISNA(M466))),VLOOKUP(M466,'ESO dumped WayshrineInfo'!$K$3:$L$9996,2,FALSE),"")
),"")</f>
        <v>888</v>
      </c>
      <c r="AG466" t="str">
        <f>IF(AND(AF466&lt;&gt;"",ISNUMBER(AF466),NOT(ISNA(AF466))),VLOOKUP(AF466,'ESO zone constants'!$A$5:$D$10001,4,FALSE),"")</f>
        <v>Craglorn</v>
      </c>
      <c r="AH466" s="42"/>
      <c r="AI466" s="41"/>
      <c r="AJ466" s="41"/>
      <c r="AK466" s="3" t="str">
        <f>IF(AND(G466&lt;&gt;"LIBSETS_SETTYPE_BATTLEGROUND",G466&lt;&gt;"LIBSETS_SETTYPE_SPECIAL"),IF(AL466&lt;&gt;"",VLOOKUP(AL466,'ESO zone constants'!$D$5:$H$4955,5,FALSE),""),"")</f>
        <v/>
      </c>
      <c r="AN466" s="41"/>
      <c r="AO466" s="41"/>
      <c r="AP466" s="3" t="str">
        <f>IF(AND(G466&lt;&gt;"LIBSETS_SETTYPE_BATTLEGROUND",G466&lt;&gt;"LIBSETS_SETTYPE_SPECIAL"),IF(AQ466&lt;&gt;"",VLOOKUP(AQ466,'ESO zone constants'!$D$5:$H$4955,5,FALSE),""),"")</f>
        <v/>
      </c>
      <c r="AS466" s="41"/>
      <c r="AT466" s="41"/>
      <c r="AU466" s="3" t="str">
        <f>IF(AND(G466&lt;&gt;"LIBSETS_SETTYPE_BATTLEGROUND",G466&lt;&gt;"LIBSETS_SETTYPE_SPECIAL"),IF(AV466&lt;&gt;"",VLOOKUP(AV466,'ESO zone constants'!$D$5:$H$4955,5,FALSE),""),"")</f>
        <v/>
      </c>
      <c r="AX466" s="41"/>
      <c r="AY466" s="41"/>
      <c r="AZ466" s="79" t="s">
        <v>2658</v>
      </c>
      <c r="BA466" s="79"/>
      <c r="BB466" s="79"/>
      <c r="BC466" s="79"/>
      <c r="BD466" s="21" t="str">
        <f t="shared" si="48"/>
        <v>[528] = {wayshrines={270,270,270,}, dlcId=DLC_BASE_GAME</v>
      </c>
      <c r="BE466" s="21" t="str">
        <f t="shared" si="49"/>
        <v>, zoneIds={635,888,888}, veteran=true</v>
      </c>
      <c r="BF466" s="21" t="str">
        <f t="shared" si="47"/>
        <v>, setType=LIBSETS_SETTYPE_ARENA</v>
      </c>
      <c r="BG466" s="21" t="str">
        <f t="shared" si="50"/>
        <v>, dropMechanic={LIBSETS_DROP_MECHANIC_ARENA_STAGE_CHEST,LIBSETS_DROP_MECHANIC_ARENA_STAGE_CHEST}, dropMechanicDropLocationNames={['en']={'','Arena stage chest','','','','',},['de']={'','Arena-Phasen Schatztruhe','','','','',},}</v>
      </c>
      <c r="BH466" s="21" t="str">
        <f t="shared" si="51"/>
        <v>}, --Perfected Titanic Cleave / Perfektioniertes titanisches Trennen   [Dragonstar Arena, Craglorn, Craglorn]</v>
      </c>
    </row>
    <row r="467" spans="1:60" x14ac:dyDescent="0.25">
      <c r="A467" s="5">
        <v>529</v>
      </c>
      <c r="B467" t="s">
        <v>1780</v>
      </c>
      <c r="C467" t="s">
        <v>1779</v>
      </c>
      <c r="D467" s="3">
        <f t="shared" si="46"/>
        <v>529</v>
      </c>
      <c r="E467" s="40"/>
      <c r="G467" s="8" t="s">
        <v>1470</v>
      </c>
      <c r="I467" t="s">
        <v>92</v>
      </c>
      <c r="J467" t="s">
        <v>91</v>
      </c>
      <c r="K467">
        <v>270</v>
      </c>
      <c r="L467">
        <v>270</v>
      </c>
      <c r="M467">
        <v>270</v>
      </c>
      <c r="O467" s="62" t="s">
        <v>441</v>
      </c>
      <c r="Q467" s="3">
        <f>IF(AND(P467&lt;&gt;"",ISNUMBER(P467),NOT(ISNA(P467))),P467,IF(R467&lt;&gt;"",VLOOKUP(R467,'ESO zone constants'!$D$5:$H$10003,5,FALSE),""))</f>
        <v>635</v>
      </c>
      <c r="R467" t="str">
        <f>IF(AND(O467&lt;&gt;"",NOT(ISERROR(O467))),O467,
IF(AND(P467&lt;&gt;"",ISNUMBER(P467),P467&gt;0,NOT(ISNA(P467))),VLOOKUP(P467,'ESO zone constants'!$A$5:$D$10001,4,FALSE),
IF(AND(K467&lt;&gt;"",K467&gt;0,NOT(ISERROR(K467))),VLOOKUP(K467,'ESO dumped WayshrineInfo'!$K$3:$N$9996,4,FALSE),"")))</f>
        <v>Dragonstar Arena</v>
      </c>
      <c r="T467" s="19" t="str">
        <f>IF(AND(S467&lt;&gt;"",NOT(ISERROR(S467))),S467,IF(Q467&lt;&gt;"",IF(NOT(ISERROR(VLOOKUP(Q467,'ESO Dungeon constants'!$D$3:$H$9999,5,FALSE))),VLOOKUP(Q467,'ESO Dungeon constants'!$D$3:$I$9999,6,FALSE),VLOOKUP(Q467,'ESO zone constants'!$H$3:$K$9989,4,FALSE)),""))</f>
        <v>DLC_BASE_GAME</v>
      </c>
      <c r="U467" s="3" t="str">
        <f>IF(T467&lt;&gt;"",VLOOKUP(T467,'LibSets constants'!$B$4:$C$1012,2,FALSE),"")</f>
        <v>Included in base game</v>
      </c>
      <c r="V467" s="33" t="s">
        <v>1552</v>
      </c>
      <c r="Y467" s="62"/>
      <c r="Z467" s="3">
        <f>IF(AND(G467&lt;&gt;"LIBSETS_SETTYPE_BATTLEGROUND",G467&lt;&gt;"LIBSETS_SETTYPE_SPECIAL"),
IF(AND(Y467&lt;&gt;"",ISNUMBER(Y467),NOT(ISNA(Y467))),Y467,
   IF(AND(L467&lt;&gt;"",ISNUMBER(L467),L467&gt;0,NOT(ISNA(L467))),VLOOKUP(L467,'ESO dumped WayshrineInfo'!$K$3:$L$9996,2,FALSE),"")
),"")</f>
        <v>888</v>
      </c>
      <c r="AA467" t="str">
        <f>IF(AND(Z467&lt;&gt;"",ISNUMBER(Z467),NOT(ISNA(Z467))),VLOOKUP(Z467,'ESO zone constants'!$A$5:$D$10001,4,FALSE),"")</f>
        <v>Craglorn</v>
      </c>
      <c r="AB467" s="33" t="s">
        <v>1552</v>
      </c>
      <c r="AC467" s="41" t="str">
        <f>IF(AB467&lt;&gt;"",IF(AB467&lt;&gt;"LIBSETS_DROP_MECHANIC_MONSTER_NAME",VLOOKUP(AB467,'LibSets constants'!$I$4:$L$1012,3,FALSE),""),"")</f>
        <v>Arena stage chest</v>
      </c>
      <c r="AD467" s="41" t="str">
        <f>IF(AB467&lt;&gt;"",IF(AB467&lt;&gt;"LIBSETS_DROP_MECHANIC_MONSTER_NAME",VLOOKUP(AB467,'LibSets constants'!$I$4:$L$1012,4,FALSE),""),"")</f>
        <v>Arena-Phasen Schatztruhe</v>
      </c>
      <c r="AE467" s="41"/>
      <c r="AF467" s="3">
        <f>IF(AND(G467&lt;&gt;"LIBSETS_SETTYPE_BATTLEGROUND",G467&lt;&gt;"LIBSETS_SETTYPE_SPECIAL"),
IF(AND(AE467&lt;&gt;"",ISNUMBER(AE467),NOT(ISNA(AE467))),AE467,
   IF(AND(M467&lt;&gt;"",ISNUMBER(M467),M467&gt;0,NOT(ISNA(M467))),VLOOKUP(M467,'ESO dumped WayshrineInfo'!$K$3:$L$9996,2,FALSE),"")
),"")</f>
        <v>888</v>
      </c>
      <c r="AG467" t="str">
        <f>IF(AND(AF467&lt;&gt;"",ISNUMBER(AF467),NOT(ISNA(AF467))),VLOOKUP(AF467,'ESO zone constants'!$A$5:$D$10001,4,FALSE),"")</f>
        <v>Craglorn</v>
      </c>
      <c r="AH467" s="42"/>
      <c r="AI467" s="41"/>
      <c r="AJ467" s="41"/>
      <c r="AK467" s="3" t="str">
        <f>IF(AND(G467&lt;&gt;"LIBSETS_SETTYPE_BATTLEGROUND",G467&lt;&gt;"LIBSETS_SETTYPE_SPECIAL"),IF(AL467&lt;&gt;"",VLOOKUP(AL467,'ESO zone constants'!$D$5:$H$4955,5,FALSE),""),"")</f>
        <v/>
      </c>
      <c r="AN467" s="41"/>
      <c r="AO467" s="41"/>
      <c r="AP467" s="3" t="str">
        <f>IF(AND(G467&lt;&gt;"LIBSETS_SETTYPE_BATTLEGROUND",G467&lt;&gt;"LIBSETS_SETTYPE_SPECIAL"),IF(AQ467&lt;&gt;"",VLOOKUP(AQ467,'ESO zone constants'!$D$5:$H$4955,5,FALSE),""),"")</f>
        <v/>
      </c>
      <c r="AS467" s="41"/>
      <c r="AT467" s="41"/>
      <c r="AU467" s="3" t="str">
        <f>IF(AND(G467&lt;&gt;"LIBSETS_SETTYPE_BATTLEGROUND",G467&lt;&gt;"LIBSETS_SETTYPE_SPECIAL"),IF(AV467&lt;&gt;"",VLOOKUP(AV467,'ESO zone constants'!$D$5:$H$4955,5,FALSE),""),"")</f>
        <v/>
      </c>
      <c r="AX467" s="41"/>
      <c r="AY467" s="41"/>
      <c r="AZ467" s="79" t="s">
        <v>2658</v>
      </c>
      <c r="BA467" s="79"/>
      <c r="BB467" s="79"/>
      <c r="BC467" s="79"/>
      <c r="BD467" s="21" t="str">
        <f t="shared" si="48"/>
        <v>[529] = {wayshrines={270,270,270,}, dlcId=DLC_BASE_GAME</v>
      </c>
      <c r="BE467" s="21" t="str">
        <f t="shared" si="49"/>
        <v>, zoneIds={635,888,888}, veteran=true</v>
      </c>
      <c r="BF467" s="21" t="str">
        <f t="shared" si="47"/>
        <v>, setType=LIBSETS_SETTYPE_ARENA</v>
      </c>
      <c r="BG467" s="21" t="str">
        <f t="shared" si="50"/>
        <v>, dropMechanic={LIBSETS_DROP_MECHANIC_ARENA_STAGE_CHEST,LIBSETS_DROP_MECHANIC_ARENA_STAGE_CHEST}, dropMechanicDropLocationNames={['en']={'','Arena stage chest','','','','',},['de']={'','Arena-Phasen Schatztruhe','','','','',},}</v>
      </c>
      <c r="BH467" s="21" t="str">
        <f t="shared" si="51"/>
        <v>}, --Perfected Puncturing Remedy / Perfektionierte durchschlagende Genesung   [Dragonstar Arena, Craglorn, Craglorn]</v>
      </c>
    </row>
    <row r="468" spans="1:60" x14ac:dyDescent="0.25">
      <c r="A468" s="5">
        <v>530</v>
      </c>
      <c r="B468" t="s">
        <v>1781</v>
      </c>
      <c r="C468" t="s">
        <v>1782</v>
      </c>
      <c r="D468" s="3">
        <f t="shared" si="46"/>
        <v>530</v>
      </c>
      <c r="E468" s="40"/>
      <c r="G468" s="8" t="s">
        <v>1470</v>
      </c>
      <c r="I468" t="s">
        <v>92</v>
      </c>
      <c r="J468" t="s">
        <v>91</v>
      </c>
      <c r="K468">
        <v>270</v>
      </c>
      <c r="L468">
        <v>270</v>
      </c>
      <c r="M468">
        <v>270</v>
      </c>
      <c r="O468" s="62" t="s">
        <v>441</v>
      </c>
      <c r="Q468" s="3">
        <f>IF(AND(P468&lt;&gt;"",ISNUMBER(P468),NOT(ISNA(P468))),P468,IF(R468&lt;&gt;"",VLOOKUP(R468,'ESO zone constants'!$D$5:$H$10003,5,FALSE),""))</f>
        <v>635</v>
      </c>
      <c r="R468" t="str">
        <f>IF(AND(O468&lt;&gt;"",NOT(ISERROR(O468))),O468,
IF(AND(P468&lt;&gt;"",ISNUMBER(P468),P468&gt;0,NOT(ISNA(P468))),VLOOKUP(P468,'ESO zone constants'!$A$5:$D$10001,4,FALSE),
IF(AND(K468&lt;&gt;"",K468&gt;0,NOT(ISERROR(K468))),VLOOKUP(K468,'ESO dumped WayshrineInfo'!$K$3:$N$9996,4,FALSE),"")))</f>
        <v>Dragonstar Arena</v>
      </c>
      <c r="T468" s="19" t="str">
        <f>IF(AND(S468&lt;&gt;"",NOT(ISERROR(S468))),S468,IF(Q468&lt;&gt;"",IF(NOT(ISERROR(VLOOKUP(Q468,'ESO Dungeon constants'!$D$3:$H$9999,5,FALSE))),VLOOKUP(Q468,'ESO Dungeon constants'!$D$3:$I$9999,6,FALSE),VLOOKUP(Q468,'ESO zone constants'!$H$3:$K$9989,4,FALSE)),""))</f>
        <v>DLC_BASE_GAME</v>
      </c>
      <c r="U468" s="3" t="str">
        <f>IF(T468&lt;&gt;"",VLOOKUP(T468,'LibSets constants'!$B$4:$C$1012,2,FALSE),"")</f>
        <v>Included in base game</v>
      </c>
      <c r="V468" s="33" t="s">
        <v>1552</v>
      </c>
      <c r="Y468" s="62"/>
      <c r="Z468" s="3">
        <f>IF(AND(G468&lt;&gt;"LIBSETS_SETTYPE_BATTLEGROUND",G468&lt;&gt;"LIBSETS_SETTYPE_SPECIAL"),
IF(AND(Y468&lt;&gt;"",ISNUMBER(Y468),NOT(ISNA(Y468))),Y468,
   IF(AND(L468&lt;&gt;"",ISNUMBER(L468),L468&gt;0,NOT(ISNA(L468))),VLOOKUP(L468,'ESO dumped WayshrineInfo'!$K$3:$L$9996,2,FALSE),"")
),"")</f>
        <v>888</v>
      </c>
      <c r="AA468" t="str">
        <f>IF(AND(Z468&lt;&gt;"",ISNUMBER(Z468),NOT(ISNA(Z468))),VLOOKUP(Z468,'ESO zone constants'!$A$5:$D$10001,4,FALSE),"")</f>
        <v>Craglorn</v>
      </c>
      <c r="AB468" s="33" t="s">
        <v>1552</v>
      </c>
      <c r="AC468" s="41" t="str">
        <f>IF(AB468&lt;&gt;"",IF(AB468&lt;&gt;"LIBSETS_DROP_MECHANIC_MONSTER_NAME",VLOOKUP(AB468,'LibSets constants'!$I$4:$L$1012,3,FALSE),""),"")</f>
        <v>Arena stage chest</v>
      </c>
      <c r="AD468" s="41" t="str">
        <f>IF(AB468&lt;&gt;"",IF(AB468&lt;&gt;"LIBSETS_DROP_MECHANIC_MONSTER_NAME",VLOOKUP(AB468,'LibSets constants'!$I$4:$L$1012,4,FALSE),""),"")</f>
        <v>Arena-Phasen Schatztruhe</v>
      </c>
      <c r="AE468" s="41"/>
      <c r="AF468" s="3">
        <f>IF(AND(G468&lt;&gt;"LIBSETS_SETTYPE_BATTLEGROUND",G468&lt;&gt;"LIBSETS_SETTYPE_SPECIAL"),
IF(AND(AE468&lt;&gt;"",ISNUMBER(AE468),NOT(ISNA(AE468))),AE468,
   IF(AND(M468&lt;&gt;"",ISNUMBER(M468),M468&gt;0,NOT(ISNA(M468))),VLOOKUP(M468,'ESO dumped WayshrineInfo'!$K$3:$L$9996,2,FALSE),"")
),"")</f>
        <v>888</v>
      </c>
      <c r="AG468" t="str">
        <f>IF(AND(AF468&lt;&gt;"",ISNUMBER(AF468),NOT(ISNA(AF468))),VLOOKUP(AF468,'ESO zone constants'!$A$5:$D$10001,4,FALSE),"")</f>
        <v>Craglorn</v>
      </c>
      <c r="AH468" s="42"/>
      <c r="AI468" s="41"/>
      <c r="AJ468" s="41"/>
      <c r="AK468" s="3" t="str">
        <f>IF(AND(G468&lt;&gt;"LIBSETS_SETTYPE_BATTLEGROUND",G468&lt;&gt;"LIBSETS_SETTYPE_SPECIAL"),IF(AL468&lt;&gt;"",VLOOKUP(AL468,'ESO zone constants'!$D$5:$H$4955,5,FALSE),""),"")</f>
        <v/>
      </c>
      <c r="AN468" s="41"/>
      <c r="AO468" s="41"/>
      <c r="AP468" s="3" t="str">
        <f>IF(AND(G468&lt;&gt;"LIBSETS_SETTYPE_BATTLEGROUND",G468&lt;&gt;"LIBSETS_SETTYPE_SPECIAL"),IF(AQ468&lt;&gt;"",VLOOKUP(AQ468,'ESO zone constants'!$D$5:$H$4955,5,FALSE),""),"")</f>
        <v/>
      </c>
      <c r="AS468" s="41"/>
      <c r="AT468" s="41"/>
      <c r="AU468" s="3" t="str">
        <f>IF(AND(G468&lt;&gt;"LIBSETS_SETTYPE_BATTLEGROUND",G468&lt;&gt;"LIBSETS_SETTYPE_SPECIAL"),IF(AV468&lt;&gt;"",VLOOKUP(AV468,'ESO zone constants'!$D$5:$H$4955,5,FALSE),""),"")</f>
        <v/>
      </c>
      <c r="AX468" s="41"/>
      <c r="AY468" s="41"/>
      <c r="AZ468" s="79" t="s">
        <v>2658</v>
      </c>
      <c r="BA468" s="79"/>
      <c r="BB468" s="79"/>
      <c r="BC468" s="79"/>
      <c r="BD468" s="21" t="str">
        <f t="shared" si="48"/>
        <v>[530] = {wayshrines={270,270,270,}, dlcId=DLC_BASE_GAME</v>
      </c>
      <c r="BE468" s="21" t="str">
        <f t="shared" si="49"/>
        <v>, zoneIds={635,888,888}, veteran=true</v>
      </c>
      <c r="BF468" s="21" t="str">
        <f t="shared" si="47"/>
        <v>, setType=LIBSETS_SETTYPE_ARENA</v>
      </c>
      <c r="BG468" s="21" t="str">
        <f t="shared" si="50"/>
        <v>, dropMechanic={LIBSETS_DROP_MECHANIC_ARENA_STAGE_CHEST,LIBSETS_DROP_MECHANIC_ARENA_STAGE_CHEST}, dropMechanicDropLocationNames={['en']={'','Arena stage chest','','','','',},['de']={'','Arena-Phasen Schatztruhe','','','','',},}</v>
      </c>
      <c r="BH468" s="21" t="str">
        <f t="shared" si="51"/>
        <v>}, --Perfected Stinging Slashes / Perfektionierte stechende Schnitte   [Dragonstar Arena, Craglorn, Craglorn]</v>
      </c>
    </row>
    <row r="469" spans="1:60" x14ac:dyDescent="0.25">
      <c r="A469" s="5">
        <v>531</v>
      </c>
      <c r="B469" t="s">
        <v>1784</v>
      </c>
      <c r="C469" t="s">
        <v>1783</v>
      </c>
      <c r="D469" s="3">
        <f t="shared" si="46"/>
        <v>531</v>
      </c>
      <c r="E469" s="40"/>
      <c r="G469" s="8" t="s">
        <v>1470</v>
      </c>
      <c r="I469" t="s">
        <v>92</v>
      </c>
      <c r="J469" t="s">
        <v>91</v>
      </c>
      <c r="K469">
        <v>270</v>
      </c>
      <c r="L469">
        <v>270</v>
      </c>
      <c r="M469">
        <v>270</v>
      </c>
      <c r="O469" s="62" t="s">
        <v>441</v>
      </c>
      <c r="Q469" s="3">
        <f>IF(AND(P469&lt;&gt;"",ISNUMBER(P469),NOT(ISNA(P469))),P469,IF(R469&lt;&gt;"",VLOOKUP(R469,'ESO zone constants'!$D$5:$H$10003,5,FALSE),""))</f>
        <v>635</v>
      </c>
      <c r="R469" t="str">
        <f>IF(AND(O469&lt;&gt;"",NOT(ISERROR(O469))),O469,
IF(AND(P469&lt;&gt;"",ISNUMBER(P469),P469&gt;0,NOT(ISNA(P469))),VLOOKUP(P469,'ESO zone constants'!$A$5:$D$10001,4,FALSE),
IF(AND(K469&lt;&gt;"",K469&gt;0,NOT(ISERROR(K469))),VLOOKUP(K469,'ESO dumped WayshrineInfo'!$K$3:$N$9996,4,FALSE),"")))</f>
        <v>Dragonstar Arena</v>
      </c>
      <c r="T469" s="19" t="str">
        <f>IF(AND(S469&lt;&gt;"",NOT(ISERROR(S469))),S469,IF(Q469&lt;&gt;"",IF(NOT(ISERROR(VLOOKUP(Q469,'ESO Dungeon constants'!$D$3:$H$9999,5,FALSE))),VLOOKUP(Q469,'ESO Dungeon constants'!$D$3:$I$9999,6,FALSE),VLOOKUP(Q469,'ESO zone constants'!$H$3:$K$9989,4,FALSE)),""))</f>
        <v>DLC_BASE_GAME</v>
      </c>
      <c r="U469" s="3" t="str">
        <f>IF(T469&lt;&gt;"",VLOOKUP(T469,'LibSets constants'!$B$4:$C$1012,2,FALSE),"")</f>
        <v>Included in base game</v>
      </c>
      <c r="V469" s="33" t="s">
        <v>1552</v>
      </c>
      <c r="Y469" s="62"/>
      <c r="Z469" s="3">
        <f>IF(AND(G469&lt;&gt;"LIBSETS_SETTYPE_BATTLEGROUND",G469&lt;&gt;"LIBSETS_SETTYPE_SPECIAL"),
IF(AND(Y469&lt;&gt;"",ISNUMBER(Y469),NOT(ISNA(Y469))),Y469,
   IF(AND(L469&lt;&gt;"",ISNUMBER(L469),L469&gt;0,NOT(ISNA(L469))),VLOOKUP(L469,'ESO dumped WayshrineInfo'!$K$3:$L$9996,2,FALSE),"")
),"")</f>
        <v>888</v>
      </c>
      <c r="AA469" t="str">
        <f>IF(AND(Z469&lt;&gt;"",ISNUMBER(Z469),NOT(ISNA(Z469))),VLOOKUP(Z469,'ESO zone constants'!$A$5:$D$10001,4,FALSE),"")</f>
        <v>Craglorn</v>
      </c>
      <c r="AB469" s="33" t="s">
        <v>1552</v>
      </c>
      <c r="AC469" s="41" t="str">
        <f>IF(AB469&lt;&gt;"",IF(AB469&lt;&gt;"LIBSETS_DROP_MECHANIC_MONSTER_NAME",VLOOKUP(AB469,'LibSets constants'!$I$4:$L$1012,3,FALSE),""),"")</f>
        <v>Arena stage chest</v>
      </c>
      <c r="AD469" s="41" t="str">
        <f>IF(AB469&lt;&gt;"",IF(AB469&lt;&gt;"LIBSETS_DROP_MECHANIC_MONSTER_NAME",VLOOKUP(AB469,'LibSets constants'!$I$4:$L$1012,4,FALSE),""),"")</f>
        <v>Arena-Phasen Schatztruhe</v>
      </c>
      <c r="AE469" s="41"/>
      <c r="AF469" s="3">
        <f>IF(AND(G469&lt;&gt;"LIBSETS_SETTYPE_BATTLEGROUND",G469&lt;&gt;"LIBSETS_SETTYPE_SPECIAL"),
IF(AND(AE469&lt;&gt;"",ISNUMBER(AE469),NOT(ISNA(AE469))),AE469,
   IF(AND(M469&lt;&gt;"",ISNUMBER(M469),M469&gt;0,NOT(ISNA(M469))),VLOOKUP(M469,'ESO dumped WayshrineInfo'!$K$3:$L$9996,2,FALSE),"")
),"")</f>
        <v>888</v>
      </c>
      <c r="AG469" t="str">
        <f>IF(AND(AF469&lt;&gt;"",ISNUMBER(AF469),NOT(ISNA(AF469))),VLOOKUP(AF469,'ESO zone constants'!$A$5:$D$10001,4,FALSE),"")</f>
        <v>Craglorn</v>
      </c>
      <c r="AH469" s="42"/>
      <c r="AI469" s="41"/>
      <c r="AJ469" s="41"/>
      <c r="AK469" s="3" t="str">
        <f>IF(AND(G469&lt;&gt;"LIBSETS_SETTYPE_BATTLEGROUND",G469&lt;&gt;"LIBSETS_SETTYPE_SPECIAL"),IF(AL469&lt;&gt;"",VLOOKUP(AL469,'ESO zone constants'!$D$5:$H$4955,5,FALSE),""),"")</f>
        <v/>
      </c>
      <c r="AN469" s="41"/>
      <c r="AO469" s="41"/>
      <c r="AP469" s="3" t="str">
        <f>IF(AND(G469&lt;&gt;"LIBSETS_SETTYPE_BATTLEGROUND",G469&lt;&gt;"LIBSETS_SETTYPE_SPECIAL"),IF(AQ469&lt;&gt;"",VLOOKUP(AQ469,'ESO zone constants'!$D$5:$H$4955,5,FALSE),""),"")</f>
        <v/>
      </c>
      <c r="AS469" s="41"/>
      <c r="AT469" s="41"/>
      <c r="AU469" s="3" t="str">
        <f>IF(AND(G469&lt;&gt;"LIBSETS_SETTYPE_BATTLEGROUND",G469&lt;&gt;"LIBSETS_SETTYPE_SPECIAL"),IF(AV469&lt;&gt;"",VLOOKUP(AV469,'ESO zone constants'!$D$5:$H$4955,5,FALSE),""),"")</f>
        <v/>
      </c>
      <c r="AX469" s="41"/>
      <c r="AY469" s="41"/>
      <c r="AZ469" s="79">
        <v>0</v>
      </c>
      <c r="BA469" s="79"/>
      <c r="BB469" s="79"/>
      <c r="BC469" s="79"/>
      <c r="BD469" s="21" t="str">
        <f t="shared" si="48"/>
        <v>[531] = {wayshrines={270,270,270,}, dlcId=DLC_BASE_GAME</v>
      </c>
      <c r="BE469" s="21" t="str">
        <f t="shared" si="49"/>
        <v>, zoneIds={635,888,888}, veteran=true</v>
      </c>
      <c r="BF469" s="21" t="str">
        <f t="shared" si="47"/>
        <v>, setType=LIBSETS_SETTYPE_ARENA</v>
      </c>
      <c r="BG469" s="21" t="str">
        <f t="shared" si="50"/>
        <v>, isProcSetAllowedInPvP=0, dropMechanic={LIBSETS_DROP_MECHANIC_ARENA_STAGE_CHEST,LIBSETS_DROP_MECHANIC_ARENA_STAGE_CHEST}, dropMechanicDropLocationNames={['en']={'','Arena stage chest','','','','',},['de']={'','Arena-Phasen Schatztruhe','','','','',},}</v>
      </c>
      <c r="BH469" s="21" t="str">
        <f t="shared" si="51"/>
        <v>}, --Perfected Caustic Arrow / Perfektionierter beißender Pfeil   [Dragonstar Arena, Craglorn, Craglorn]</v>
      </c>
    </row>
    <row r="470" spans="1:60" x14ac:dyDescent="0.25">
      <c r="A470" s="5">
        <v>532</v>
      </c>
      <c r="B470" t="s">
        <v>1785</v>
      </c>
      <c r="C470" t="s">
        <v>1786</v>
      </c>
      <c r="D470" s="3">
        <f t="shared" si="46"/>
        <v>532</v>
      </c>
      <c r="E470" s="40"/>
      <c r="G470" s="8" t="s">
        <v>1470</v>
      </c>
      <c r="I470" t="s">
        <v>92</v>
      </c>
      <c r="J470" t="s">
        <v>91</v>
      </c>
      <c r="K470">
        <v>270</v>
      </c>
      <c r="L470">
        <v>270</v>
      </c>
      <c r="M470">
        <v>270</v>
      </c>
      <c r="O470" s="62" t="s">
        <v>441</v>
      </c>
      <c r="Q470" s="3">
        <f>IF(AND(P470&lt;&gt;"",ISNUMBER(P470),NOT(ISNA(P470))),P470,IF(R470&lt;&gt;"",VLOOKUP(R470,'ESO zone constants'!$D$5:$H$10003,5,FALSE),""))</f>
        <v>635</v>
      </c>
      <c r="R470" t="str">
        <f>IF(AND(O470&lt;&gt;"",NOT(ISERROR(O470))),O470,
IF(AND(P470&lt;&gt;"",ISNUMBER(P470),P470&gt;0,NOT(ISNA(P470))),VLOOKUP(P470,'ESO zone constants'!$A$5:$D$10001,4,FALSE),
IF(AND(K470&lt;&gt;"",K470&gt;0,NOT(ISERROR(K470))),VLOOKUP(K470,'ESO dumped WayshrineInfo'!$K$3:$N$9996,4,FALSE),"")))</f>
        <v>Dragonstar Arena</v>
      </c>
      <c r="T470" s="19" t="str">
        <f>IF(AND(S470&lt;&gt;"",NOT(ISERROR(S470))),S470,IF(Q470&lt;&gt;"",IF(NOT(ISERROR(VLOOKUP(Q470,'ESO Dungeon constants'!$D$3:$H$9999,5,FALSE))),VLOOKUP(Q470,'ESO Dungeon constants'!$D$3:$I$9999,6,FALSE),VLOOKUP(Q470,'ESO zone constants'!$H$3:$K$9989,4,FALSE)),""))</f>
        <v>DLC_BASE_GAME</v>
      </c>
      <c r="U470" s="3" t="str">
        <f>IF(T470&lt;&gt;"",VLOOKUP(T470,'LibSets constants'!$B$4:$C$1012,2,FALSE),"")</f>
        <v>Included in base game</v>
      </c>
      <c r="V470" s="33" t="s">
        <v>1552</v>
      </c>
      <c r="Y470" s="62"/>
      <c r="Z470" s="3">
        <f>IF(AND(G470&lt;&gt;"LIBSETS_SETTYPE_BATTLEGROUND",G470&lt;&gt;"LIBSETS_SETTYPE_SPECIAL"),
IF(AND(Y470&lt;&gt;"",ISNUMBER(Y470),NOT(ISNA(Y470))),Y470,
   IF(AND(L470&lt;&gt;"",ISNUMBER(L470),L470&gt;0,NOT(ISNA(L470))),VLOOKUP(L470,'ESO dumped WayshrineInfo'!$K$3:$L$9996,2,FALSE),"")
),"")</f>
        <v>888</v>
      </c>
      <c r="AA470" t="str">
        <f>IF(AND(Z470&lt;&gt;"",ISNUMBER(Z470),NOT(ISNA(Z470))),VLOOKUP(Z470,'ESO zone constants'!$A$5:$D$10001,4,FALSE),"")</f>
        <v>Craglorn</v>
      </c>
      <c r="AB470" s="33" t="s">
        <v>1552</v>
      </c>
      <c r="AC470" s="41" t="str">
        <f>IF(AB470&lt;&gt;"",IF(AB470&lt;&gt;"LIBSETS_DROP_MECHANIC_MONSTER_NAME",VLOOKUP(AB470,'LibSets constants'!$I$4:$L$1012,3,FALSE),""),"")</f>
        <v>Arena stage chest</v>
      </c>
      <c r="AD470" s="41" t="str">
        <f>IF(AB470&lt;&gt;"",IF(AB470&lt;&gt;"LIBSETS_DROP_MECHANIC_MONSTER_NAME",VLOOKUP(AB470,'LibSets constants'!$I$4:$L$1012,4,FALSE),""),"")</f>
        <v>Arena-Phasen Schatztruhe</v>
      </c>
      <c r="AE470" s="41"/>
      <c r="AF470" s="3">
        <f>IF(AND(G470&lt;&gt;"LIBSETS_SETTYPE_BATTLEGROUND",G470&lt;&gt;"LIBSETS_SETTYPE_SPECIAL"),
IF(AND(AE470&lt;&gt;"",ISNUMBER(AE470),NOT(ISNA(AE470))),AE470,
   IF(AND(M470&lt;&gt;"",ISNUMBER(M470),M470&gt;0,NOT(ISNA(M470))),VLOOKUP(M470,'ESO dumped WayshrineInfo'!$K$3:$L$9996,2,FALSE),"")
),"")</f>
        <v>888</v>
      </c>
      <c r="AG470" t="str">
        <f>IF(AND(AF470&lt;&gt;"",ISNUMBER(AF470),NOT(ISNA(AF470))),VLOOKUP(AF470,'ESO zone constants'!$A$5:$D$10001,4,FALSE),"")</f>
        <v>Craglorn</v>
      </c>
      <c r="AH470" s="42"/>
      <c r="AI470" s="41"/>
      <c r="AJ470" s="41"/>
      <c r="AK470" s="3" t="str">
        <f>IF(AND(G470&lt;&gt;"LIBSETS_SETTYPE_BATTLEGROUND",G470&lt;&gt;"LIBSETS_SETTYPE_SPECIAL"),IF(AL470&lt;&gt;"",VLOOKUP(AL470,'ESO zone constants'!$D$5:$H$4955,5,FALSE),""),"")</f>
        <v/>
      </c>
      <c r="AN470" s="41"/>
      <c r="AO470" s="41"/>
      <c r="AP470" s="3" t="str">
        <f>IF(AND(G470&lt;&gt;"LIBSETS_SETTYPE_BATTLEGROUND",G470&lt;&gt;"LIBSETS_SETTYPE_SPECIAL"),IF(AQ470&lt;&gt;"",VLOOKUP(AQ470,'ESO zone constants'!$D$5:$H$4955,5,FALSE),""),"")</f>
        <v/>
      </c>
      <c r="AS470" s="41"/>
      <c r="AT470" s="41"/>
      <c r="AU470" s="3" t="str">
        <f>IF(AND(G470&lt;&gt;"LIBSETS_SETTYPE_BATTLEGROUND",G470&lt;&gt;"LIBSETS_SETTYPE_SPECIAL"),IF(AV470&lt;&gt;"",VLOOKUP(AV470,'ESO zone constants'!$D$5:$H$4955,5,FALSE),""),"")</f>
        <v/>
      </c>
      <c r="AX470" s="41"/>
      <c r="AY470" s="41"/>
      <c r="AZ470" s="79" t="s">
        <v>2658</v>
      </c>
      <c r="BA470" s="79"/>
      <c r="BB470" s="79"/>
      <c r="BC470" s="79"/>
      <c r="BD470" s="21" t="str">
        <f t="shared" si="48"/>
        <v>[532] = {wayshrines={270,270,270,}, dlcId=DLC_BASE_GAME</v>
      </c>
      <c r="BE470" s="21" t="str">
        <f t="shared" si="49"/>
        <v>, zoneIds={635,888,888}, veteran=true</v>
      </c>
      <c r="BF470" s="21" t="str">
        <f t="shared" si="47"/>
        <v>, setType=LIBSETS_SETTYPE_ARENA</v>
      </c>
      <c r="BG470" s="21" t="str">
        <f t="shared" si="50"/>
        <v>, dropMechanic={LIBSETS_DROP_MECHANIC_ARENA_STAGE_CHEST,LIBSETS_DROP_MECHANIC_ARENA_STAGE_CHEST}, dropMechanicDropLocationNames={['en']={'','Arena stage chest','','','','',},['de']={'','Arena-Phasen Schatztruhe','','','','',},}</v>
      </c>
      <c r="BH470" s="21" t="str">
        <f t="shared" si="51"/>
        <v>}, --Perfected Destructive Impact / Perfektionierter zerstörerischer Einschlag   [Dragonstar Arena, Craglorn, Craglorn]</v>
      </c>
    </row>
    <row r="471" spans="1:60" x14ac:dyDescent="0.25">
      <c r="A471" s="5">
        <v>533</v>
      </c>
      <c r="B471" t="s">
        <v>1796</v>
      </c>
      <c r="C471" t="s">
        <v>1795</v>
      </c>
      <c r="D471" s="3">
        <f t="shared" si="46"/>
        <v>533</v>
      </c>
      <c r="E471" s="40"/>
      <c r="G471" s="8" t="s">
        <v>1470</v>
      </c>
      <c r="I471" t="s">
        <v>92</v>
      </c>
      <c r="J471" t="s">
        <v>91</v>
      </c>
      <c r="K471">
        <v>270</v>
      </c>
      <c r="L471">
        <v>270</v>
      </c>
      <c r="M471">
        <v>270</v>
      </c>
      <c r="O471" s="62" t="s">
        <v>441</v>
      </c>
      <c r="Q471" s="3">
        <f>IF(AND(P471&lt;&gt;"",ISNUMBER(P471),NOT(ISNA(P471))),P471,IF(R471&lt;&gt;"",VLOOKUP(R471,'ESO zone constants'!$D$5:$H$10003,5,FALSE),""))</f>
        <v>635</v>
      </c>
      <c r="R471" t="str">
        <f>IF(AND(O471&lt;&gt;"",NOT(ISERROR(O471))),O471,
IF(AND(P471&lt;&gt;"",ISNUMBER(P471),P471&gt;0,NOT(ISNA(P471))),VLOOKUP(P471,'ESO zone constants'!$A$5:$D$10001,4,FALSE),
IF(AND(K471&lt;&gt;"",K471&gt;0,NOT(ISERROR(K471))),VLOOKUP(K471,'ESO dumped WayshrineInfo'!$K$3:$N$9996,4,FALSE),"")))</f>
        <v>Dragonstar Arena</v>
      </c>
      <c r="T471" s="19" t="str">
        <f>IF(AND(S471&lt;&gt;"",NOT(ISERROR(S471))),S471,IF(Q471&lt;&gt;"",IF(NOT(ISERROR(VLOOKUP(Q471,'ESO Dungeon constants'!$D$3:$H$9999,5,FALSE))),VLOOKUP(Q471,'ESO Dungeon constants'!$D$3:$I$9999,6,FALSE),VLOOKUP(Q471,'ESO zone constants'!$H$3:$K$9989,4,FALSE)),""))</f>
        <v>DLC_BASE_GAME</v>
      </c>
      <c r="U471" s="3" t="str">
        <f>IF(T471&lt;&gt;"",VLOOKUP(T471,'LibSets constants'!$B$4:$C$1012,2,FALSE),"")</f>
        <v>Included in base game</v>
      </c>
      <c r="V471" s="33" t="s">
        <v>1552</v>
      </c>
      <c r="Y471" s="62"/>
      <c r="Z471" s="3">
        <f>IF(AND(G471&lt;&gt;"LIBSETS_SETTYPE_BATTLEGROUND",G471&lt;&gt;"LIBSETS_SETTYPE_SPECIAL"),
IF(AND(Y471&lt;&gt;"",ISNUMBER(Y471),NOT(ISNA(Y471))),Y471,
   IF(AND(L471&lt;&gt;"",ISNUMBER(L471),L471&gt;0,NOT(ISNA(L471))),VLOOKUP(L471,'ESO dumped WayshrineInfo'!$K$3:$L$9996,2,FALSE),"")
),"")</f>
        <v>888</v>
      </c>
      <c r="AA471" t="str">
        <f>IF(AND(Z471&lt;&gt;"",ISNUMBER(Z471),NOT(ISNA(Z471))),VLOOKUP(Z471,'ESO zone constants'!$A$5:$D$10001,4,FALSE),"")</f>
        <v>Craglorn</v>
      </c>
      <c r="AB471" s="33" t="s">
        <v>1552</v>
      </c>
      <c r="AC471" s="3" t="str">
        <f>IF(AB471&lt;&gt;"",IF(AB471&lt;&gt;"LIBSETS_DROP_MECHANIC_MONSTER_NAME",VLOOKUP(AB471,'LibSets constants'!$I$4:$L$1012,3,FALSE),""),"")</f>
        <v>Arena stage chest</v>
      </c>
      <c r="AD471" s="3" t="str">
        <f>IF(AB471&lt;&gt;"",IF(AB471&lt;&gt;"LIBSETS_DROP_MECHANIC_MONSTER_NAME",VLOOKUP(AB471,'LibSets constants'!$I$4:$L$1012,4,FALSE),""),"")</f>
        <v>Arena-Phasen Schatztruhe</v>
      </c>
      <c r="AF471" s="3">
        <f>IF(AND(G471&lt;&gt;"LIBSETS_SETTYPE_BATTLEGROUND",G471&lt;&gt;"LIBSETS_SETTYPE_SPECIAL"),
IF(AND(AE471&lt;&gt;"",ISNUMBER(AE471),NOT(ISNA(AE471))),AE471,
   IF(AND(M471&lt;&gt;"",ISNUMBER(M471),M471&gt;0,NOT(ISNA(M471))),VLOOKUP(M471,'ESO dumped WayshrineInfo'!$K$3:$L$9996,2,FALSE),"")
),"")</f>
        <v>888</v>
      </c>
      <c r="AG471" t="str">
        <f>IF(AND(AF471&lt;&gt;"",ISNUMBER(AF471),NOT(ISNA(AF471))),VLOOKUP(AF471,'ESO zone constants'!$A$5:$D$10001,4,FALSE),"")</f>
        <v>Craglorn</v>
      </c>
      <c r="AH471" s="42"/>
      <c r="AK471" s="3" t="str">
        <f>IF(AND(G471&lt;&gt;"LIBSETS_SETTYPE_BATTLEGROUND",G471&lt;&gt;"LIBSETS_SETTYPE_SPECIAL"),IF(AL471&lt;&gt;"",VLOOKUP(AL471,'ESO zone constants'!$D$5:$H$4955,5,FALSE),""),"")</f>
        <v/>
      </c>
      <c r="AP471" s="3" t="str">
        <f>IF(AND(G471&lt;&gt;"LIBSETS_SETTYPE_BATTLEGROUND",G471&lt;&gt;"LIBSETS_SETTYPE_SPECIAL"),IF(AQ471&lt;&gt;"",VLOOKUP(AQ471,'ESO zone constants'!$D$5:$H$4955,5,FALSE),""),"")</f>
        <v/>
      </c>
      <c r="AU471" s="3" t="str">
        <f>IF(AND(G471&lt;&gt;"LIBSETS_SETTYPE_BATTLEGROUND",G471&lt;&gt;"LIBSETS_SETTYPE_SPECIAL"),IF(AV471&lt;&gt;"",VLOOKUP(AV471,'ESO zone constants'!$D$5:$H$4955,5,FALSE),""),"")</f>
        <v/>
      </c>
      <c r="AZ471" s="79" t="s">
        <v>2658</v>
      </c>
      <c r="BA471" s="79"/>
      <c r="BB471" s="79"/>
      <c r="BC471" s="79"/>
      <c r="BD471" s="21" t="str">
        <f t="shared" si="48"/>
        <v>[533] = {wayshrines={270,270,270,}, dlcId=DLC_BASE_GAME</v>
      </c>
      <c r="BE471" s="21" t="str">
        <f t="shared" si="49"/>
        <v>, zoneIds={635,888,888}, veteran=true</v>
      </c>
      <c r="BF471" s="21" t="str">
        <f t="shared" si="47"/>
        <v>, setType=LIBSETS_SETTYPE_ARENA</v>
      </c>
      <c r="BG471" s="21" t="str">
        <f t="shared" si="50"/>
        <v>, dropMechanic={LIBSETS_DROP_MECHANIC_ARENA_STAGE_CHEST,LIBSETS_DROP_MECHANIC_ARENA_STAGE_CHEST}, dropMechanicDropLocationNames={['en']={'','Arena stage chest','','','','',},['de']={'','Arena-Phasen Schatztruhe','','','','',},}</v>
      </c>
      <c r="BH471" s="21" t="str">
        <f t="shared" si="51"/>
        <v>}, --Perfected Grand Rejuvenation / Pefektionierte Große Verjüngung   [Dragonstar Arena, Craglorn, Craglorn]</v>
      </c>
    </row>
    <row r="472" spans="1:60" x14ac:dyDescent="0.25">
      <c r="A472" s="5">
        <v>534</v>
      </c>
      <c r="B472" t="s">
        <v>2161</v>
      </c>
      <c r="C472" t="s">
        <v>1807</v>
      </c>
      <c r="D472" s="3">
        <f t="shared" si="46"/>
        <v>534</v>
      </c>
      <c r="G472" s="3" t="s">
        <v>1477</v>
      </c>
      <c r="H472" s="87">
        <v>3</v>
      </c>
      <c r="I472" t="s">
        <v>1464</v>
      </c>
      <c r="J472" t="s">
        <v>91</v>
      </c>
      <c r="K472">
        <v>435</v>
      </c>
      <c r="L472">
        <v>435</v>
      </c>
      <c r="M472">
        <v>435</v>
      </c>
      <c r="O472" s="62" t="s">
        <v>1806</v>
      </c>
      <c r="Q472" s="3">
        <f>IF(AND(P472&lt;&gt;"",ISNUMBER(P472),NOT(ISNA(P472))),P472,IF(R472&lt;&gt;"",VLOOKUP(R472,'ESO zone constants'!$D$5:$H$10003,5,FALSE),""))</f>
        <v>1197</v>
      </c>
      <c r="R472" t="str">
        <f>IF(AND(O472&lt;&gt;"",NOT(ISERROR(O472))),O472,
IF(AND(P472&lt;&gt;"",ISNUMBER(P472),P472&gt;0,NOT(ISNA(P472))),VLOOKUP(P472,'ESO zone constants'!$A$5:$D$10001,4,FALSE),
IF(AND(K472&lt;&gt;"",K472&gt;0,NOT(ISERROR(K472))),VLOOKUP(K472,'ESO dumped WayshrineInfo'!$K$3:$N$9996,4,FALSE),"")))</f>
        <v>Stone Garden</v>
      </c>
      <c r="T472" s="19" t="str">
        <f>IF(AND(S472&lt;&gt;"",NOT(ISERROR(S472))),S472,IF(Q472&lt;&gt;"",IF(NOT(ISERROR(VLOOKUP(Q472,'ESO Dungeon constants'!$D$3:$H$9999,5,FALSE))),VLOOKUP(Q472,'ESO Dungeon constants'!$D$3:$I$9999,6,FALSE),VLOOKUP(Q472,'ESO zone constants'!$H$3:$K$9989,4,FALSE)),""))</f>
        <v>DLC_STONETHORN</v>
      </c>
      <c r="U472" s="3" t="str">
        <f>IF(T472&lt;&gt;"",VLOOKUP(T472,'LibSets constants'!$B$4:$C$1012,2,FALSE),"")</f>
        <v>Stonethorn</v>
      </c>
      <c r="V472" s="33" t="s">
        <v>1540</v>
      </c>
      <c r="W472" s="3" t="s">
        <v>2163</v>
      </c>
      <c r="X472" s="3" t="s">
        <v>2164</v>
      </c>
      <c r="Y472" s="62"/>
      <c r="Z472" s="3">
        <f>IF(AND(G472&lt;&gt;"LIBSETS_SETTYPE_BATTLEGROUND",G472&lt;&gt;"LIBSETS_SETTYPE_SPECIAL"),
IF(AND(Y472&lt;&gt;"",ISNUMBER(Y472),NOT(ISNA(Y472))),Y472,
   IF(AND(L472&lt;&gt;"",ISNUMBER(L472),L472&gt;0,NOT(ISNA(L472))),VLOOKUP(L472,'ESO dumped WayshrineInfo'!$K$3:$L$9996,2,FALSE),"")
),"")</f>
        <v>0</v>
      </c>
      <c r="AA472" t="str">
        <f>IF(AND(Z472&lt;&gt;"",ISNUMBER(Z472),NOT(ISNA(Z472))),VLOOKUP(Z472,'ESO zone constants'!$A$5:$D$10001,4,FALSE),"")</f>
        <v>Tamriel Map</v>
      </c>
      <c r="AC472" s="41" t="str">
        <f>IF(AB472&lt;&gt;"",IF(AB472&lt;&gt;"LIBSETS_DROP_MECHANIC_MONSTER_NAME",VLOOKUP(AB472,'LibSets constants'!$I$4:$L$1012,3,FALSE),""),"")</f>
        <v/>
      </c>
      <c r="AD472" s="41" t="str">
        <f>IF(AB472&lt;&gt;"",IF(AB472&lt;&gt;"LIBSETS_DROP_MECHANIC_MONSTER_NAME",VLOOKUP(AB472,'LibSets constants'!$I$4:$L$1012,4,FALSE),""),"")</f>
        <v/>
      </c>
      <c r="AE472" s="41"/>
      <c r="AF472" s="3">
        <f>IF(AND(G472&lt;&gt;"LIBSETS_SETTYPE_BATTLEGROUND",G472&lt;&gt;"LIBSETS_SETTYPE_SPECIAL"),
IF(AND(AE472&lt;&gt;"",ISNUMBER(AE472),NOT(ISNA(AE472))),AE472,
   IF(AND(M472&lt;&gt;"",ISNUMBER(M472),M472&gt;0,NOT(ISNA(M472))),VLOOKUP(M472,'ESO dumped WayshrineInfo'!$K$3:$L$9996,2,FALSE),"")
),"")</f>
        <v>0</v>
      </c>
      <c r="AG472" t="str">
        <f>IF(AND(AF472&lt;&gt;"",ISNUMBER(AF472),NOT(ISNA(AF472))),VLOOKUP(AF472,'ESO zone constants'!$A$5:$D$10001,4,FALSE),"")</f>
        <v>Tamriel Map</v>
      </c>
      <c r="AH472" s="42"/>
      <c r="AI472" s="41"/>
      <c r="AJ472" s="41"/>
      <c r="AK472" s="3" t="str">
        <f>IF(AND(G472&lt;&gt;"LIBSETS_SETTYPE_BATTLEGROUND",G472&lt;&gt;"LIBSETS_SETTYPE_SPECIAL"),IF(AL472&lt;&gt;"",VLOOKUP(AL472,'ESO zone constants'!$D$5:$H$4955,5,FALSE),""),"")</f>
        <v/>
      </c>
      <c r="AN472" s="41"/>
      <c r="AO472" s="41"/>
      <c r="AP472" s="3" t="str">
        <f>IF(AND(G472&lt;&gt;"LIBSETS_SETTYPE_BATTLEGROUND",G472&lt;&gt;"LIBSETS_SETTYPE_SPECIAL"),IF(AQ472&lt;&gt;"",VLOOKUP(AQ472,'ESO zone constants'!$D$5:$H$4955,5,FALSE),""),"")</f>
        <v/>
      </c>
      <c r="AS472" s="41"/>
      <c r="AT472" s="41"/>
      <c r="AU472" s="3" t="str">
        <f>IF(AND(G472&lt;&gt;"LIBSETS_SETTYPE_BATTLEGROUND",G472&lt;&gt;"LIBSETS_SETTYPE_SPECIAL"),IF(AV472&lt;&gt;"",VLOOKUP(AV472,'ESO zone constants'!$D$5:$H$4955,5,FALSE),""),"")</f>
        <v/>
      </c>
      <c r="AX472" s="41"/>
      <c r="AY472" s="41"/>
      <c r="AZ472" s="79" t="s">
        <v>2658</v>
      </c>
      <c r="BA472" s="79"/>
      <c r="BB472" s="79"/>
      <c r="BC472" s="79"/>
      <c r="BD472" s="21" t="str">
        <f t="shared" si="48"/>
        <v>[534] = {wayshrines={435,435,435,}, dlcId=DLC_STONETHORN</v>
      </c>
      <c r="BE472" s="21" t="str">
        <f t="shared" si="49"/>
        <v>, zoneIds={1197,0,0}, veteran={[EQUIP_TYPE_HEAD]=true, [EQUIP_TYPE_SHOULDERS]=false}</v>
      </c>
      <c r="BF472" s="21" t="str">
        <f t="shared" si="47"/>
        <v>, setType=LIBSETS_SETTYPE_MONSTER, undauntedChestId=3</v>
      </c>
      <c r="BG472" s="21" t="str">
        <f t="shared" si="50"/>
        <v>, dropMechanic={LIBSETS_DROP_MECHANIC_MONSTER_NAME}, dropMechanicDropLocationNames={['en']={'Arkasis the Mad Alchemist','','','','','',},['de']={'Arkasis der verrückte Alchemist','','','','','',},}</v>
      </c>
      <c r="BH472" s="21" t="str">
        <f t="shared" si="51"/>
        <v>}, --Stone Husk / Steinhülle   [Stone Garden, Tamriel Map, Tamriel Map]</v>
      </c>
    </row>
    <row r="473" spans="1:60" x14ac:dyDescent="0.25">
      <c r="A473" s="5">
        <v>535</v>
      </c>
      <c r="B473" t="s">
        <v>2162</v>
      </c>
      <c r="C473" t="s">
        <v>1804</v>
      </c>
      <c r="D473" s="3">
        <f t="shared" si="46"/>
        <v>535</v>
      </c>
      <c r="G473" s="3" t="s">
        <v>1477</v>
      </c>
      <c r="H473" s="87">
        <v>3</v>
      </c>
      <c r="I473" t="s">
        <v>1464</v>
      </c>
      <c r="J473" t="s">
        <v>91</v>
      </c>
      <c r="K473">
        <v>436</v>
      </c>
      <c r="L473">
        <v>436</v>
      </c>
      <c r="M473">
        <v>436</v>
      </c>
      <c r="O473" s="62" t="s">
        <v>1801</v>
      </c>
      <c r="Q473" s="3">
        <f>IF(AND(P473&lt;&gt;"",ISNUMBER(P473),NOT(ISNA(P473))),P473,IF(R473&lt;&gt;"",VLOOKUP(R473,'ESO zone constants'!$D$5:$H$10003,5,FALSE),""))</f>
        <v>1201</v>
      </c>
      <c r="R473" t="str">
        <f>IF(AND(O473&lt;&gt;"",NOT(ISERROR(O473))),O473,
IF(AND(P473&lt;&gt;"",ISNUMBER(P473),P473&gt;0,NOT(ISNA(P473))),VLOOKUP(P473,'ESO zone constants'!$A$5:$D$10001,4,FALSE),
IF(AND(K473&lt;&gt;"",K473&gt;0,NOT(ISERROR(K473))),VLOOKUP(K473,'ESO dumped WayshrineInfo'!$K$3:$N$9996,4,FALSE),"")))</f>
        <v>Castle Thorn</v>
      </c>
      <c r="T473" s="19" t="str">
        <f>IF(AND(S473&lt;&gt;"",NOT(ISERROR(S473))),S473,IF(Q473&lt;&gt;"",IF(NOT(ISERROR(VLOOKUP(Q473,'ESO Dungeon constants'!$D$3:$H$9999,5,FALSE))),VLOOKUP(Q473,'ESO Dungeon constants'!$D$3:$I$9999,6,FALSE),VLOOKUP(Q473,'ESO zone constants'!$H$3:$K$9989,4,FALSE)),""))</f>
        <v>DLC_STONETHORN</v>
      </c>
      <c r="U473" s="3" t="str">
        <f>IF(T473&lt;&gt;"",VLOOKUP(T473,'LibSets constants'!$B$4:$C$1012,2,FALSE),"")</f>
        <v>Stonethorn</v>
      </c>
      <c r="V473" s="33" t="s">
        <v>1540</v>
      </c>
      <c r="W473" s="3" t="s">
        <v>1804</v>
      </c>
      <c r="X473" s="3" t="s">
        <v>2162</v>
      </c>
      <c r="Y473" s="62"/>
      <c r="Z473" s="3">
        <f>IF(AND(G473&lt;&gt;"LIBSETS_SETTYPE_BATTLEGROUND",G473&lt;&gt;"LIBSETS_SETTYPE_SPECIAL"),
IF(AND(Y473&lt;&gt;"",ISNUMBER(Y473),NOT(ISNA(Y473))),Y473,
   IF(AND(L473&lt;&gt;"",ISNUMBER(L473),L473&gt;0,NOT(ISNA(L473))),VLOOKUP(L473,'ESO dumped WayshrineInfo'!$K$3:$L$9996,2,FALSE),"")
),"")</f>
        <v>1160</v>
      </c>
      <c r="AA473" t="str">
        <f>IF(AND(Z473&lt;&gt;"",ISNUMBER(Z473),NOT(ISNA(Z473))),VLOOKUP(Z473,'ESO zone constants'!$A$5:$D$10001,4,FALSE),"")</f>
        <v>Western Skyrim</v>
      </c>
      <c r="AC473" s="41" t="str">
        <f>IF(AB473&lt;&gt;"",IF(AB473&lt;&gt;"LIBSETS_DROP_MECHANIC_MONSTER_NAME",VLOOKUP(AB473,'LibSets constants'!$I$4:$L$1012,3,FALSE),""),"")</f>
        <v/>
      </c>
      <c r="AD473" s="41" t="str">
        <f>IF(AB473&lt;&gt;"",IF(AB473&lt;&gt;"LIBSETS_DROP_MECHANIC_MONSTER_NAME",VLOOKUP(AB473,'LibSets constants'!$I$4:$L$1012,4,FALSE),""),"")</f>
        <v/>
      </c>
      <c r="AE473" s="41"/>
      <c r="AF473" s="3">
        <f>IF(AND(G473&lt;&gt;"LIBSETS_SETTYPE_BATTLEGROUND",G473&lt;&gt;"LIBSETS_SETTYPE_SPECIAL"),
IF(AND(AE473&lt;&gt;"",ISNUMBER(AE473),NOT(ISNA(AE473))),AE473,
   IF(AND(M473&lt;&gt;"",ISNUMBER(M473),M473&gt;0,NOT(ISNA(M473))),VLOOKUP(M473,'ESO dumped WayshrineInfo'!$K$3:$L$9996,2,FALSE),"")
),"")</f>
        <v>1160</v>
      </c>
      <c r="AG473" t="str">
        <f>IF(AND(AF473&lt;&gt;"",ISNUMBER(AF473),NOT(ISNA(AF473))),VLOOKUP(AF473,'ESO zone constants'!$A$5:$D$10001,4,FALSE),"")</f>
        <v>Western Skyrim</v>
      </c>
      <c r="AH473" s="42"/>
      <c r="AI473" s="41"/>
      <c r="AJ473" s="41"/>
      <c r="AK473" s="3" t="str">
        <f>IF(AND(G473&lt;&gt;"LIBSETS_SETTYPE_BATTLEGROUND",G473&lt;&gt;"LIBSETS_SETTYPE_SPECIAL"),IF(AL473&lt;&gt;"",VLOOKUP(AL473,'ESO zone constants'!$D$5:$H$4955,5,FALSE),""),"")</f>
        <v/>
      </c>
      <c r="AN473" s="41"/>
      <c r="AO473" s="41"/>
      <c r="AP473" s="3" t="str">
        <f>IF(AND(G473&lt;&gt;"LIBSETS_SETTYPE_BATTLEGROUND",G473&lt;&gt;"LIBSETS_SETTYPE_SPECIAL"),IF(AQ473&lt;&gt;"",VLOOKUP(AQ473,'ESO zone constants'!$D$5:$H$4955,5,FALSE),""),"")</f>
        <v/>
      </c>
      <c r="AS473" s="41"/>
      <c r="AT473" s="41"/>
      <c r="AU473" s="3" t="str">
        <f>IF(AND(G473&lt;&gt;"LIBSETS_SETTYPE_BATTLEGROUND",G473&lt;&gt;"LIBSETS_SETTYPE_SPECIAL"),IF(AV473&lt;&gt;"",VLOOKUP(AV473,'ESO zone constants'!$D$5:$H$4955,5,FALSE),""),"")</f>
        <v/>
      </c>
      <c r="AX473" s="41"/>
      <c r="AY473" s="41"/>
      <c r="AZ473" s="79" t="s">
        <v>2658</v>
      </c>
      <c r="BA473" s="79"/>
      <c r="BB473" s="79"/>
      <c r="BC473" s="79"/>
      <c r="BD473" s="21" t="str">
        <f t="shared" si="48"/>
        <v>[535] = {wayshrines={436,436,436,}, dlcId=DLC_STONETHORN</v>
      </c>
      <c r="BE473" s="21" t="str">
        <f t="shared" si="49"/>
        <v>, zoneIds={1201,1160,1160}, veteran={[EQUIP_TYPE_HEAD]=true, [EQUIP_TYPE_SHOULDERS]=false}</v>
      </c>
      <c r="BF473" s="21" t="str">
        <f t="shared" si="47"/>
        <v>, setType=LIBSETS_SETTYPE_MONSTER, undauntedChestId=3</v>
      </c>
      <c r="BG473" s="21" t="str">
        <f t="shared" si="50"/>
        <v>, dropMechanic={LIBSETS_DROP_MECHANIC_MONSTER_NAME}, dropMechanicDropLocationNames={['en']={'Lady Thorn','','','','','',},['de']={'Fürstin Dorn','','','','','',},}</v>
      </c>
      <c r="BH473" s="21" t="str">
        <f t="shared" si="51"/>
        <v>}, --Lady Thorn / Fürstin Dorn   [Castle Thorn, Western Skyrim, Western Skyrim]</v>
      </c>
    </row>
    <row r="474" spans="1:60" x14ac:dyDescent="0.25">
      <c r="A474" s="5">
        <v>536</v>
      </c>
      <c r="B474" t="s">
        <v>2232</v>
      </c>
      <c r="C474" t="s">
        <v>2231</v>
      </c>
      <c r="D474" s="3">
        <f t="shared" si="46"/>
        <v>536</v>
      </c>
      <c r="G474" s="3" t="s">
        <v>1478</v>
      </c>
      <c r="I474" t="s">
        <v>91</v>
      </c>
      <c r="J474" t="s">
        <v>91</v>
      </c>
      <c r="K474">
        <v>441</v>
      </c>
      <c r="L474">
        <v>441</v>
      </c>
      <c r="M474">
        <v>441</v>
      </c>
      <c r="O474" s="62" t="s">
        <v>2213</v>
      </c>
      <c r="Q474" s="3">
        <f>IF(AND(P474&lt;&gt;"",ISNUMBER(P474),NOT(ISNA(P474))),P474,IF(R474&lt;&gt;"",VLOOKUP(R474,'ESO zone constants'!$D$5:$H$10003,5,FALSE),""))</f>
        <v>1207</v>
      </c>
      <c r="R474" t="str">
        <f>IF(AND(O474&lt;&gt;"",NOT(ISERROR(O474))),O474,
IF(AND(P474&lt;&gt;"",ISNUMBER(P474),P474&gt;0,NOT(ISNA(P474))),VLOOKUP(P474,'ESO zone constants'!$A$5:$D$10001,4,FALSE),
IF(AND(K474&lt;&gt;"",K474&gt;0,NOT(ISERROR(K474))),VLOOKUP(K474,'ESO dumped WayshrineInfo'!$K$3:$N$9996,4,FALSE),"")))</f>
        <v>The Reach</v>
      </c>
      <c r="T474" s="19" t="str">
        <f>IF(AND(S474&lt;&gt;"",NOT(ISERROR(S474))),S474,IF(Q474&lt;&gt;"",IF(NOT(ISERROR(VLOOKUP(Q474,'ESO Dungeon constants'!$D$3:$H$9999,5,FALSE))),VLOOKUP(Q474,'ESO Dungeon constants'!$D$3:$I$9999,6,FALSE),VLOOKUP(Q474,'ESO zone constants'!$H$3:$K$9989,4,FALSE)),""))</f>
        <v>DLC_MARKARTH</v>
      </c>
      <c r="U474" s="3" t="str">
        <f>IF(T474&lt;&gt;"",VLOOKUP(T474,'LibSets constants'!$B$4:$C$1012,2,FALSE),"")</f>
        <v>Markarth</v>
      </c>
      <c r="V474" s="33" t="s">
        <v>1556</v>
      </c>
      <c r="Y474" s="62"/>
      <c r="Z474" s="3">
        <f>IF(AND(G474&lt;&gt;"LIBSETS_SETTYPE_BATTLEGROUND",G474&lt;&gt;"LIBSETS_SETTYPE_SPECIAL"),
IF(AND(Y474&lt;&gt;"",ISNUMBER(Y474),NOT(ISNA(Y474))),Y474,
   IF(AND(L474&lt;&gt;"",ISNUMBER(L474),L474&gt;0,NOT(ISNA(L474))),VLOOKUP(L474,'ESO dumped WayshrineInfo'!$K$3:$L$9996,2,FALSE),"")
),"")</f>
        <v>1207</v>
      </c>
      <c r="AA474" t="str">
        <f>IF(AND(Z474&lt;&gt;"",ISNUMBER(Z474),NOT(ISNA(Z474))),VLOOKUP(Z474,'ESO zone constants'!$A$5:$D$10001,4,FALSE),"")</f>
        <v>The Reach</v>
      </c>
      <c r="AB474" s="33" t="s">
        <v>1556</v>
      </c>
      <c r="AC474" s="41"/>
      <c r="AD474" s="41"/>
      <c r="AE474" s="41"/>
      <c r="AF474" s="3">
        <f>IF(AND(G474&lt;&gt;"LIBSETS_SETTYPE_BATTLEGROUND",G474&lt;&gt;"LIBSETS_SETTYPE_SPECIAL"),
IF(AND(AE474&lt;&gt;"",ISNUMBER(AE474),NOT(ISNA(AE474))),AE474,
   IF(AND(M474&lt;&gt;"",ISNUMBER(M474),M474&gt;0,NOT(ISNA(M474))),VLOOKUP(M474,'ESO dumped WayshrineInfo'!$K$3:$L$9996,2,FALSE),"")
),"")</f>
        <v>1207</v>
      </c>
      <c r="AG474" t="str">
        <f>IF(AND(AF474&lt;&gt;"",ISNUMBER(AF474),NOT(ISNA(AF474))),VLOOKUP(AF474,'ESO zone constants'!$A$5:$D$10001,4,FALSE),"")</f>
        <v>The Reach</v>
      </c>
      <c r="AH474" s="42" t="s">
        <v>1558</v>
      </c>
      <c r="AI474" s="41"/>
      <c r="AJ474" s="41"/>
      <c r="AK474" s="3">
        <f>IF(AND(G474&lt;&gt;"LIBSETS_SETTYPE_BATTLEGROUND",G474&lt;&gt;"LIBSETS_SETTYPE_SPECIAL"),IF(AL474&lt;&gt;"",VLOOKUP(AL474,'ESO zone constants'!$D$5:$H$4955,5,FALSE),""),"")</f>
        <v>1207</v>
      </c>
      <c r="AL474" t="s">
        <v>2213</v>
      </c>
      <c r="AM474" s="33" t="s">
        <v>1559</v>
      </c>
      <c r="AN474" s="41"/>
      <c r="AO474" s="41"/>
      <c r="AP474" s="3" t="str">
        <f>IF(AND(G474&lt;&gt;"LIBSETS_SETTYPE_BATTLEGROUND",G474&lt;&gt;"LIBSETS_SETTYPE_SPECIAL"),IF(AQ474&lt;&gt;"",VLOOKUP(AQ474,'ESO zone constants'!$D$5:$H$4955,5,FALSE),""),"")</f>
        <v/>
      </c>
      <c r="AS474" s="41"/>
      <c r="AT474" s="41"/>
      <c r="AU474" s="3" t="str">
        <f>IF(AND(G474&lt;&gt;"LIBSETS_SETTYPE_BATTLEGROUND",G474&lt;&gt;"LIBSETS_SETTYPE_SPECIAL"),IF(AV474&lt;&gt;"",VLOOKUP(AV474,'ESO zone constants'!$D$5:$H$4955,5,FALSE),""),"")</f>
        <v/>
      </c>
      <c r="AX474" s="41"/>
      <c r="AY474" s="41"/>
      <c r="AZ474" s="79" t="s">
        <v>2658</v>
      </c>
      <c r="BA474" s="79"/>
      <c r="BB474" s="79"/>
      <c r="BC474" s="79"/>
      <c r="BD474" s="21" t="str">
        <f t="shared" si="48"/>
        <v>[536] = {wayshrines={441,441,441,}, dlcId=DLC_MARKARTH</v>
      </c>
      <c r="BE474" s="21" t="str">
        <f t="shared" si="49"/>
        <v>, zoneIds={1207,1207,1207,1207}, veteran=false</v>
      </c>
      <c r="BF474" s="21" t="str">
        <f t="shared" si="47"/>
        <v>, setType=LIBSETS_SETTYPE_OVERLAND</v>
      </c>
      <c r="BG474" s="21" t="str">
        <f t="shared" si="50"/>
        <v>, dropMechanic={LIBSETS_DROP_MECHANIC_OVERLAND_BOSS_DELVE,LIBSETS_DROP_MECHANIC_OVERLAND_BOSS_DELVE,LIBSETS_DROP_MECHANIC_OVERLAND_BOSS_PUBLIC_DUNGEON,LIBSETS_DROP_MECHANIC_OVERLAND_CHEST}</v>
      </c>
      <c r="BH474" s="21" t="str">
        <f t="shared" si="51"/>
        <v>}, --Radiant Bastion / Strahlende Bastion   [The Reach, The Reach, The Reach, The Reach]</v>
      </c>
    </row>
    <row r="475" spans="1:60" x14ac:dyDescent="0.25">
      <c r="A475" s="5">
        <v>537</v>
      </c>
      <c r="B475" t="s">
        <v>2233</v>
      </c>
      <c r="C475" t="s">
        <v>2255</v>
      </c>
      <c r="D475" s="3">
        <f t="shared" si="46"/>
        <v>537</v>
      </c>
      <c r="G475" s="3" t="s">
        <v>1478</v>
      </c>
      <c r="I475" t="s">
        <v>91</v>
      </c>
      <c r="J475" t="s">
        <v>91</v>
      </c>
      <c r="K475">
        <v>441</v>
      </c>
      <c r="L475">
        <v>441</v>
      </c>
      <c r="M475">
        <v>441</v>
      </c>
      <c r="O475" s="62" t="s">
        <v>2213</v>
      </c>
      <c r="Q475" s="3">
        <f>IF(AND(P475&lt;&gt;"",ISNUMBER(P475),NOT(ISNA(P475))),P475,IF(R475&lt;&gt;"",VLOOKUP(R475,'ESO zone constants'!$D$5:$H$10003,5,FALSE),""))</f>
        <v>1207</v>
      </c>
      <c r="R475" t="str">
        <f>IF(AND(O475&lt;&gt;"",NOT(ISERROR(O475))),O475,
IF(AND(P475&lt;&gt;"",ISNUMBER(P475),P475&gt;0,NOT(ISNA(P475))),VLOOKUP(P475,'ESO zone constants'!$A$5:$D$10001,4,FALSE),
IF(AND(K475&lt;&gt;"",K475&gt;0,NOT(ISERROR(K475))),VLOOKUP(K475,'ESO dumped WayshrineInfo'!$K$3:$N$9996,4,FALSE),"")))</f>
        <v>The Reach</v>
      </c>
      <c r="T475" s="19" t="str">
        <f>IF(AND(S475&lt;&gt;"",NOT(ISERROR(S475))),S475,IF(Q475&lt;&gt;"",IF(NOT(ISERROR(VLOOKUP(Q475,'ESO Dungeon constants'!$D$3:$H$9999,5,FALSE))),VLOOKUP(Q475,'ESO Dungeon constants'!$D$3:$I$9999,6,FALSE),VLOOKUP(Q475,'ESO zone constants'!$H$3:$K$9989,4,FALSE)),""))</f>
        <v>DLC_MARKARTH</v>
      </c>
      <c r="U475" s="3" t="str">
        <f>IF(T475&lt;&gt;"",VLOOKUP(T475,'LibSets constants'!$B$4:$C$1012,2,FALSE),"")</f>
        <v>Markarth</v>
      </c>
      <c r="V475" s="33" t="s">
        <v>1556</v>
      </c>
      <c r="Y475" s="62"/>
      <c r="Z475" s="3">
        <f>IF(AND(G475&lt;&gt;"LIBSETS_SETTYPE_BATTLEGROUND",G475&lt;&gt;"LIBSETS_SETTYPE_SPECIAL"),
IF(AND(Y475&lt;&gt;"",ISNUMBER(Y475),NOT(ISNA(Y475))),Y475,
   IF(AND(L475&lt;&gt;"",ISNUMBER(L475),L475&gt;0,NOT(ISNA(L475))),VLOOKUP(L475,'ESO dumped WayshrineInfo'!$K$3:$L$9996,2,FALSE),"")
),"")</f>
        <v>1207</v>
      </c>
      <c r="AA475" t="str">
        <f>IF(AND(Z475&lt;&gt;"",ISNUMBER(Z475),NOT(ISNA(Z475))),VLOOKUP(Z475,'ESO zone constants'!$A$5:$D$10001,4,FALSE),"")</f>
        <v>The Reach</v>
      </c>
      <c r="AB475" s="33" t="s">
        <v>1556</v>
      </c>
      <c r="AC475" s="41"/>
      <c r="AD475" s="41"/>
      <c r="AE475" s="41"/>
      <c r="AF475" s="3">
        <f>IF(AND(G475&lt;&gt;"LIBSETS_SETTYPE_BATTLEGROUND",G475&lt;&gt;"LIBSETS_SETTYPE_SPECIAL"),
IF(AND(AE475&lt;&gt;"",ISNUMBER(AE475),NOT(ISNA(AE475))),AE475,
   IF(AND(M475&lt;&gt;"",ISNUMBER(M475),M475&gt;0,NOT(ISNA(M475))),VLOOKUP(M475,'ESO dumped WayshrineInfo'!$K$3:$L$9996,2,FALSE),"")
),"")</f>
        <v>1207</v>
      </c>
      <c r="AG475" t="str">
        <f>IF(AND(AF475&lt;&gt;"",ISNUMBER(AF475),NOT(ISNA(AF475))),VLOOKUP(AF475,'ESO zone constants'!$A$5:$D$10001,4,FALSE),"")</f>
        <v>The Reach</v>
      </c>
      <c r="AH475" s="42" t="s">
        <v>1558</v>
      </c>
      <c r="AI475" s="41"/>
      <c r="AJ475" s="41"/>
      <c r="AK475" s="3">
        <f>IF(AND(G475&lt;&gt;"LIBSETS_SETTYPE_BATTLEGROUND",G475&lt;&gt;"LIBSETS_SETTYPE_SPECIAL"),IF(AL475&lt;&gt;"",VLOOKUP(AL475,'ESO zone constants'!$D$5:$H$4955,5,FALSE),""),"")</f>
        <v>1207</v>
      </c>
      <c r="AL475" t="s">
        <v>2213</v>
      </c>
      <c r="AM475" s="33" t="s">
        <v>1559</v>
      </c>
      <c r="AN475" s="41"/>
      <c r="AO475" s="41"/>
      <c r="AP475" s="3" t="str">
        <f>IF(AND(G475&lt;&gt;"LIBSETS_SETTYPE_BATTLEGROUND",G475&lt;&gt;"LIBSETS_SETTYPE_SPECIAL"),IF(AQ475&lt;&gt;"",VLOOKUP(AQ475,'ESO zone constants'!$D$5:$H$4955,5,FALSE),""),"")</f>
        <v/>
      </c>
      <c r="AS475" s="41"/>
      <c r="AT475" s="41"/>
      <c r="AU475" s="3" t="str">
        <f>IF(AND(G475&lt;&gt;"LIBSETS_SETTYPE_BATTLEGROUND",G475&lt;&gt;"LIBSETS_SETTYPE_SPECIAL"),IF(AV475&lt;&gt;"",VLOOKUP(AV475,'ESO zone constants'!$D$5:$H$4955,5,FALSE),""),"")</f>
        <v/>
      </c>
      <c r="AX475" s="41"/>
      <c r="AY475" s="41"/>
      <c r="AZ475" s="79" t="s">
        <v>2658</v>
      </c>
      <c r="BA475" s="79"/>
      <c r="BB475" s="79"/>
      <c r="BC475" s="79"/>
      <c r="BD475" s="21" t="str">
        <f t="shared" si="48"/>
        <v>[537] = {wayshrines={441,441,441,}, dlcId=DLC_MARKARTH</v>
      </c>
      <c r="BE475" s="21" t="str">
        <f t="shared" si="49"/>
        <v>, zoneIds={1207,1207,1207,1207}, veteran=false</v>
      </c>
      <c r="BF475" s="21" t="str">
        <f t="shared" si="47"/>
        <v>, setType=LIBSETS_SETTYPE_OVERLAND</v>
      </c>
      <c r="BG475" s="21" t="str">
        <f t="shared" si="50"/>
        <v>, dropMechanic={LIBSETS_DROP_MECHANIC_OVERLAND_BOSS_DELVE,LIBSETS_DROP_MECHANIC_OVERLAND_BOSS_DELVE,LIBSETS_DROP_MECHANIC_OVERLAND_BOSS_PUBLIC_DUNGEON,LIBSETS_DROP_MECHANIC_OVERLAND_CHEST}</v>
      </c>
      <c r="BH475" s="21" t="str">
        <f t="shared" si="51"/>
        <v>}, --Voidcaller / Leerenrufer   [The Reach, The Reach, The Reach, The Reach]</v>
      </c>
    </row>
    <row r="476" spans="1:60" x14ac:dyDescent="0.25">
      <c r="A476" s="5">
        <v>538</v>
      </c>
      <c r="B476" t="s">
        <v>2234</v>
      </c>
      <c r="C476" t="s">
        <v>2653</v>
      </c>
      <c r="D476" s="3">
        <f t="shared" si="46"/>
        <v>538</v>
      </c>
      <c r="G476" s="3" t="s">
        <v>1478</v>
      </c>
      <c r="I476" t="s">
        <v>91</v>
      </c>
      <c r="J476" t="s">
        <v>91</v>
      </c>
      <c r="K476">
        <v>441</v>
      </c>
      <c r="L476">
        <v>441</v>
      </c>
      <c r="M476">
        <v>441</v>
      </c>
      <c r="O476" s="62" t="s">
        <v>2213</v>
      </c>
      <c r="Q476" s="3">
        <f>IF(AND(P476&lt;&gt;"",ISNUMBER(P476),NOT(ISNA(P476))),P476,IF(R476&lt;&gt;"",VLOOKUP(R476,'ESO zone constants'!$D$5:$H$10003,5,FALSE),""))</f>
        <v>1207</v>
      </c>
      <c r="R476" t="str">
        <f>IF(AND(O476&lt;&gt;"",NOT(ISERROR(O476))),O476,
IF(AND(P476&lt;&gt;"",ISNUMBER(P476),P476&gt;0,NOT(ISNA(P476))),VLOOKUP(P476,'ESO zone constants'!$A$5:$D$10001,4,FALSE),
IF(AND(K476&lt;&gt;"",K476&gt;0,NOT(ISERROR(K476))),VLOOKUP(K476,'ESO dumped WayshrineInfo'!$K$3:$N$9996,4,FALSE),"")))</f>
        <v>The Reach</v>
      </c>
      <c r="T476" s="19" t="str">
        <f>IF(AND(S476&lt;&gt;"",NOT(ISERROR(S476))),S476,IF(Q476&lt;&gt;"",IF(NOT(ISERROR(VLOOKUP(Q476,'ESO Dungeon constants'!$D$3:$H$9999,5,FALSE))),VLOOKUP(Q476,'ESO Dungeon constants'!$D$3:$I$9999,6,FALSE),VLOOKUP(Q476,'ESO zone constants'!$H$3:$K$9989,4,FALSE)),""))</f>
        <v>DLC_MARKARTH</v>
      </c>
      <c r="U476" s="3" t="str">
        <f>IF(T476&lt;&gt;"",VLOOKUP(T476,'LibSets constants'!$B$4:$C$1012,2,FALSE),"")</f>
        <v>Markarth</v>
      </c>
      <c r="V476" s="33" t="s">
        <v>1556</v>
      </c>
      <c r="Y476" s="62"/>
      <c r="Z476" s="3">
        <f>IF(AND(G476&lt;&gt;"LIBSETS_SETTYPE_BATTLEGROUND",G476&lt;&gt;"LIBSETS_SETTYPE_SPECIAL"),
IF(AND(Y476&lt;&gt;"",ISNUMBER(Y476),NOT(ISNA(Y476))),Y476,
   IF(AND(L476&lt;&gt;"",ISNUMBER(L476),L476&gt;0,NOT(ISNA(L476))),VLOOKUP(L476,'ESO dumped WayshrineInfo'!$K$3:$L$9996,2,FALSE),"")
),"")</f>
        <v>1207</v>
      </c>
      <c r="AA476" t="str">
        <f>IF(AND(Z476&lt;&gt;"",ISNUMBER(Z476),NOT(ISNA(Z476))),VLOOKUP(Z476,'ESO zone constants'!$A$5:$D$10001,4,FALSE),"")</f>
        <v>The Reach</v>
      </c>
      <c r="AB476" s="33" t="s">
        <v>1556</v>
      </c>
      <c r="AC476" s="41"/>
      <c r="AD476" s="41"/>
      <c r="AE476" s="41"/>
      <c r="AF476" s="3">
        <f>IF(AND(G476&lt;&gt;"LIBSETS_SETTYPE_BATTLEGROUND",G476&lt;&gt;"LIBSETS_SETTYPE_SPECIAL"),
IF(AND(AE476&lt;&gt;"",ISNUMBER(AE476),NOT(ISNA(AE476))),AE476,
   IF(AND(M476&lt;&gt;"",ISNUMBER(M476),M476&gt;0,NOT(ISNA(M476))),VLOOKUP(M476,'ESO dumped WayshrineInfo'!$K$3:$L$9996,2,FALSE),"")
),"")</f>
        <v>1207</v>
      </c>
      <c r="AG476" t="str">
        <f>IF(AND(AF476&lt;&gt;"",ISNUMBER(AF476),NOT(ISNA(AF476))),VLOOKUP(AF476,'ESO zone constants'!$A$5:$D$10001,4,FALSE),"")</f>
        <v>The Reach</v>
      </c>
      <c r="AH476" s="42" t="s">
        <v>1558</v>
      </c>
      <c r="AI476" s="41"/>
      <c r="AJ476" s="41"/>
      <c r="AK476" s="3">
        <f>IF(AND(G476&lt;&gt;"LIBSETS_SETTYPE_BATTLEGROUND",G476&lt;&gt;"LIBSETS_SETTYPE_SPECIAL"),IF(AL476&lt;&gt;"",VLOOKUP(AL476,'ESO zone constants'!$D$5:$H$4955,5,FALSE),""),"")</f>
        <v>1207</v>
      </c>
      <c r="AL476" t="s">
        <v>2213</v>
      </c>
      <c r="AM476" s="33" t="s">
        <v>1559</v>
      </c>
      <c r="AN476" s="41"/>
      <c r="AO476" s="41"/>
      <c r="AP476" s="3" t="str">
        <f>IF(AND(G476&lt;&gt;"LIBSETS_SETTYPE_BATTLEGROUND",G476&lt;&gt;"LIBSETS_SETTYPE_SPECIAL"),IF(AQ476&lt;&gt;"",VLOOKUP(AQ476,'ESO zone constants'!$D$5:$H$4955,5,FALSE),""),"")</f>
        <v/>
      </c>
      <c r="AS476" s="41"/>
      <c r="AT476" s="41"/>
      <c r="AU476" s="3" t="str">
        <f>IF(AND(G476&lt;&gt;"LIBSETS_SETTYPE_BATTLEGROUND",G476&lt;&gt;"LIBSETS_SETTYPE_SPECIAL"),IF(AV476&lt;&gt;"",VLOOKUP(AV476,'ESO zone constants'!$D$5:$H$4955,5,FALSE),""),"")</f>
        <v/>
      </c>
      <c r="AX476" s="41"/>
      <c r="AY476" s="41"/>
      <c r="AZ476" s="79" t="s">
        <v>2659</v>
      </c>
      <c r="BA476" s="79"/>
      <c r="BB476" s="79"/>
      <c r="BC476" s="79"/>
      <c r="BD476" s="21" t="str">
        <f t="shared" si="48"/>
        <v>[538] = {wayshrines={441,441,441,}, dlcId=DLC_MARKARTH</v>
      </c>
      <c r="BE476" s="21" t="str">
        <f t="shared" si="49"/>
        <v>, zoneIds={1207,1207,1207,1207}, veteran=false</v>
      </c>
      <c r="BF476" s="21" t="str">
        <f t="shared" si="47"/>
        <v>, setType=LIBSETS_SETTYPE_OVERLAND</v>
      </c>
      <c r="BG476" s="21" t="str">
        <f t="shared" si="50"/>
        <v>, isProcSetAllowedInPvP=1, dropMechanic={LIBSETS_DROP_MECHANIC_OVERLAND_BOSS_DELVE,LIBSETS_DROP_MECHANIC_OVERLAND_BOSS_DELVE,LIBSETS_DROP_MECHANIC_OVERLAND_BOSS_PUBLIC_DUNGEON,LIBSETS_DROP_MECHANIC_OVERLAND_CHEST}</v>
      </c>
      <c r="BH476" s="21" t="str">
        <f t="shared" si="51"/>
        <v>}, --Witch-Knight\'s Defiance / Trotz des Hexenritters   [The Reach, The Reach, The Reach, The Reach]</v>
      </c>
    </row>
    <row r="477" spans="1:60" x14ac:dyDescent="0.25">
      <c r="A477" s="5">
        <v>539</v>
      </c>
      <c r="B477" t="s">
        <v>2235</v>
      </c>
      <c r="C477" t="s">
        <v>2654</v>
      </c>
      <c r="D477" s="3">
        <f t="shared" si="46"/>
        <v>539</v>
      </c>
      <c r="G477" s="3" t="s">
        <v>1472</v>
      </c>
      <c r="I477" t="s">
        <v>91</v>
      </c>
      <c r="J477" t="s">
        <v>91</v>
      </c>
      <c r="K477">
        <v>447</v>
      </c>
      <c r="L477">
        <v>447</v>
      </c>
      <c r="M477">
        <v>447</v>
      </c>
      <c r="N477">
        <v>3</v>
      </c>
      <c r="Q477" s="3">
        <f>IF(AND(P477&lt;&gt;"",ISNUMBER(P477),NOT(ISNA(P477))),P477,IF(R477&lt;&gt;"",VLOOKUP(R477,'ESO zone constants'!$D$5:$H$10003,5,FALSE),""))</f>
        <v>1207</v>
      </c>
      <c r="R477" t="str">
        <f>IF(AND(O477&lt;&gt;"",NOT(ISERROR(O477))),O477,
IF(AND(P477&lt;&gt;"",ISNUMBER(P477),P477&gt;0,NOT(ISNA(P477))),VLOOKUP(P477,'ESO zone constants'!$A$5:$D$10001,4,FALSE),
IF(AND(K477&lt;&gt;"",K477&gt;0,NOT(ISERROR(K477))),VLOOKUP(K477,'ESO dumped WayshrineInfo'!$K$3:$N$9996,4,FALSE),"")))</f>
        <v>The Reach</v>
      </c>
      <c r="T477" s="19" t="str">
        <f>IF(AND(S477&lt;&gt;"",NOT(ISERROR(S477))),S477,IF(Q477&lt;&gt;"",IF(NOT(ISERROR(VLOOKUP(Q477,'ESO Dungeon constants'!$D$3:$H$9999,5,FALSE))),VLOOKUP(Q477,'ESO Dungeon constants'!$D$3:$I$9999,6,FALSE),VLOOKUP(Q477,'ESO zone constants'!$H$3:$K$9989,4,FALSE)),""))</f>
        <v>DLC_MARKARTH</v>
      </c>
      <c r="U477" s="3" t="str">
        <f>IF(T477&lt;&gt;"",VLOOKUP(T477,'LibSets constants'!$B$4:$C$1012,2,FALSE),"")</f>
        <v>Markarth</v>
      </c>
      <c r="V477" s="33" t="s">
        <v>3335</v>
      </c>
      <c r="Y477" s="62"/>
      <c r="Z477" s="3">
        <f>IF(AND(G477&lt;&gt;"LIBSETS_SETTYPE_BATTLEGROUND",G477&lt;&gt;"LIBSETS_SETTYPE_SPECIAL"),
IF(AND(Y477&lt;&gt;"",ISNUMBER(Y477),NOT(ISNA(Y477))),Y477,
   IF(AND(L477&lt;&gt;"",ISNUMBER(L477),L477&gt;0,NOT(ISNA(L477))),VLOOKUP(L477,'ESO dumped WayshrineInfo'!$K$3:$L$9996,2,FALSE),"")
),"")</f>
        <v>1207</v>
      </c>
      <c r="AA477" t="str">
        <f>IF(AND(Z477&lt;&gt;"",ISNUMBER(Z477),NOT(ISNA(Z477))),VLOOKUP(Z477,'ESO zone constants'!$A$5:$D$10001,4,FALSE),"")</f>
        <v>The Reach</v>
      </c>
      <c r="AB477" s="33" t="s">
        <v>3335</v>
      </c>
      <c r="AC477" s="41"/>
      <c r="AD477" s="41"/>
      <c r="AE477" s="41"/>
      <c r="AF477" s="3">
        <f>IF(AND(G477&lt;&gt;"LIBSETS_SETTYPE_BATTLEGROUND",G477&lt;&gt;"LIBSETS_SETTYPE_SPECIAL"),
IF(AND(AE477&lt;&gt;"",ISNUMBER(AE477),NOT(ISNA(AE477))),AE477,
   IF(AND(M477&lt;&gt;"",ISNUMBER(M477),M477&gt;0,NOT(ISNA(M477))),VLOOKUP(M477,'ESO dumped WayshrineInfo'!$K$3:$L$9996,2,FALSE),"")
),"")</f>
        <v>1207</v>
      </c>
      <c r="AG477" t="str">
        <f>IF(AND(AF477&lt;&gt;"",ISNUMBER(AF477),NOT(ISNA(AF477))),VLOOKUP(AF477,'ESO zone constants'!$A$5:$D$10001,4,FALSE),"")</f>
        <v>The Reach</v>
      </c>
      <c r="AH477" s="33" t="s">
        <v>3335</v>
      </c>
      <c r="AI477" s="41"/>
      <c r="AJ477" s="41"/>
      <c r="AK477" s="3" t="str">
        <f>IF(AND(G477&lt;&gt;"LIBSETS_SETTYPE_BATTLEGROUND",G477&lt;&gt;"LIBSETS_SETTYPE_SPECIAL"),IF(AL477&lt;&gt;"",VLOOKUP(AL477,'ESO zone constants'!$D$5:$H$4955,5,FALSE),""),"")</f>
        <v/>
      </c>
      <c r="AN477" s="41"/>
      <c r="AO477" s="41"/>
      <c r="AP477" s="3" t="str">
        <f>IF(AND(G477&lt;&gt;"LIBSETS_SETTYPE_BATTLEGROUND",G477&lt;&gt;"LIBSETS_SETTYPE_SPECIAL"),IF(AQ477&lt;&gt;"",VLOOKUP(AQ477,'ESO zone constants'!$D$5:$H$4955,5,FALSE),""),"")</f>
        <v/>
      </c>
      <c r="AS477" s="41"/>
      <c r="AT477" s="41"/>
      <c r="AU477" s="3" t="str">
        <f>IF(AND(G477&lt;&gt;"LIBSETS_SETTYPE_BATTLEGROUND",G477&lt;&gt;"LIBSETS_SETTYPE_SPECIAL"),IF(AV477&lt;&gt;"",VLOOKUP(AV477,'ESO zone constants'!$D$5:$H$4955,5,FALSE),""),"")</f>
        <v/>
      </c>
      <c r="AX477" s="41"/>
      <c r="AY477" s="41"/>
      <c r="AZ477" s="79" t="s">
        <v>2659</v>
      </c>
      <c r="BA477" s="79"/>
      <c r="BB477" s="79"/>
      <c r="BC477" s="79"/>
      <c r="BD477" s="21" t="str">
        <f t="shared" si="48"/>
        <v>[539] = {wayshrines={447,447,447,}, traitsNeeded=3, dlcId=DLC_MARKARTH</v>
      </c>
      <c r="BE477" s="21" t="str">
        <f t="shared" si="49"/>
        <v>, zoneIds={1207,1207,1207}, veteran=false</v>
      </c>
      <c r="BF477" s="21" t="str">
        <f t="shared" si="47"/>
        <v>, setType=LIBSETS_SETTYPE_CRAFTED</v>
      </c>
      <c r="BG477" s="21" t="str">
        <f t="shared" si="50"/>
        <v>, isProcSetAllowedInPvP=1, dropMechanic={LIBSETS_DROP_MECHANIC_CRAFTED,LIBSETS_DROP_MECHANIC_CRAFTED,LIBSETS_DROP_MECHANIC_CRAFTED}</v>
      </c>
      <c r="BH477" s="21" t="str">
        <f t="shared" si="51"/>
        <v>}, --Red Eagle\'s Fury / Zorn des Roten Adlers   [The Reach, The Reach, The Reach]</v>
      </c>
    </row>
    <row r="478" spans="1:60" x14ac:dyDescent="0.25">
      <c r="A478" s="5">
        <v>540</v>
      </c>
      <c r="B478" t="s">
        <v>2236</v>
      </c>
      <c r="C478" t="s">
        <v>2256</v>
      </c>
      <c r="D478" s="3">
        <f t="shared" si="46"/>
        <v>540</v>
      </c>
      <c r="G478" s="3" t="s">
        <v>1472</v>
      </c>
      <c r="I478" t="s">
        <v>91</v>
      </c>
      <c r="J478" t="s">
        <v>91</v>
      </c>
      <c r="K478">
        <v>442</v>
      </c>
      <c r="L478">
        <v>442</v>
      </c>
      <c r="M478">
        <v>442</v>
      </c>
      <c r="N478">
        <v>6</v>
      </c>
      <c r="Q478" s="3">
        <f>IF(AND(P478&lt;&gt;"",ISNUMBER(P478),NOT(ISNA(P478))),P478,IF(R478&lt;&gt;"",VLOOKUP(R478,'ESO zone constants'!$D$5:$H$10003,5,FALSE),""))</f>
        <v>1207</v>
      </c>
      <c r="R478" t="str">
        <f>IF(AND(O478&lt;&gt;"",NOT(ISERROR(O478))),O478,
IF(AND(P478&lt;&gt;"",ISNUMBER(P478),P478&gt;0,NOT(ISNA(P478))),VLOOKUP(P478,'ESO zone constants'!$A$5:$D$10001,4,FALSE),
IF(AND(K478&lt;&gt;"",K478&gt;0,NOT(ISERROR(K478))),VLOOKUP(K478,'ESO dumped WayshrineInfo'!$K$3:$N$9996,4,FALSE),"")))</f>
        <v>The Reach</v>
      </c>
      <c r="T478" s="19" t="str">
        <f>IF(AND(S478&lt;&gt;"",NOT(ISERROR(S478))),S478,IF(Q478&lt;&gt;"",IF(NOT(ISERROR(VLOOKUP(Q478,'ESO Dungeon constants'!$D$3:$H$9999,5,FALSE))),VLOOKUP(Q478,'ESO Dungeon constants'!$D$3:$I$9999,6,FALSE),VLOOKUP(Q478,'ESO zone constants'!$H$3:$K$9989,4,FALSE)),""))</f>
        <v>DLC_MARKARTH</v>
      </c>
      <c r="U478" s="3" t="str">
        <f>IF(T478&lt;&gt;"",VLOOKUP(T478,'LibSets constants'!$B$4:$C$1012,2,FALSE),"")</f>
        <v>Markarth</v>
      </c>
      <c r="V478" s="33" t="s">
        <v>3335</v>
      </c>
      <c r="Y478" s="62"/>
      <c r="Z478" s="3">
        <f>IF(AND(G478&lt;&gt;"LIBSETS_SETTYPE_BATTLEGROUND",G478&lt;&gt;"LIBSETS_SETTYPE_SPECIAL"),
IF(AND(Y478&lt;&gt;"",ISNUMBER(Y478),NOT(ISNA(Y478))),Y478,
   IF(AND(L478&lt;&gt;"",ISNUMBER(L478),L478&gt;0,NOT(ISNA(L478))),VLOOKUP(L478,'ESO dumped WayshrineInfo'!$K$3:$L$9996,2,FALSE),"")
),"")</f>
        <v>1207</v>
      </c>
      <c r="AA478" t="str">
        <f>IF(AND(Z478&lt;&gt;"",ISNUMBER(Z478),NOT(ISNA(Z478))),VLOOKUP(Z478,'ESO zone constants'!$A$5:$D$10001,4,FALSE),"")</f>
        <v>The Reach</v>
      </c>
      <c r="AB478" s="33" t="s">
        <v>3335</v>
      </c>
      <c r="AC478" s="41"/>
      <c r="AD478" s="41"/>
      <c r="AE478" s="41"/>
      <c r="AF478" s="3">
        <f>IF(AND(G478&lt;&gt;"LIBSETS_SETTYPE_BATTLEGROUND",G478&lt;&gt;"LIBSETS_SETTYPE_SPECIAL"),
IF(AND(AE478&lt;&gt;"",ISNUMBER(AE478),NOT(ISNA(AE478))),AE478,
   IF(AND(M478&lt;&gt;"",ISNUMBER(M478),M478&gt;0,NOT(ISNA(M478))),VLOOKUP(M478,'ESO dumped WayshrineInfo'!$K$3:$L$9996,2,FALSE),"")
),"")</f>
        <v>1207</v>
      </c>
      <c r="AG478" t="str">
        <f>IF(AND(AF478&lt;&gt;"",ISNUMBER(AF478),NOT(ISNA(AF478))),VLOOKUP(AF478,'ESO zone constants'!$A$5:$D$10001,4,FALSE),"")</f>
        <v>The Reach</v>
      </c>
      <c r="AH478" s="33" t="s">
        <v>3335</v>
      </c>
      <c r="AI478" s="41"/>
      <c r="AJ478" s="41"/>
      <c r="AK478" s="3" t="str">
        <f>IF(AND(G478&lt;&gt;"LIBSETS_SETTYPE_BATTLEGROUND",G478&lt;&gt;"LIBSETS_SETTYPE_SPECIAL"),IF(AL478&lt;&gt;"",VLOOKUP(AL478,'ESO zone constants'!$D$5:$H$4955,5,FALSE),""),"")</f>
        <v/>
      </c>
      <c r="AN478" s="41"/>
      <c r="AO478" s="41"/>
      <c r="AP478" s="3" t="str">
        <f>IF(AND(G478&lt;&gt;"LIBSETS_SETTYPE_BATTLEGROUND",G478&lt;&gt;"LIBSETS_SETTYPE_SPECIAL"),IF(AQ478&lt;&gt;"",VLOOKUP(AQ478,'ESO zone constants'!$D$5:$H$4955,5,FALSE),""),"")</f>
        <v/>
      </c>
      <c r="AS478" s="41"/>
      <c r="AT478" s="41"/>
      <c r="AU478" s="3" t="str">
        <f>IF(AND(G478&lt;&gt;"LIBSETS_SETTYPE_BATTLEGROUND",G478&lt;&gt;"LIBSETS_SETTYPE_SPECIAL"),IF(AV478&lt;&gt;"",VLOOKUP(AV478,'ESO zone constants'!$D$5:$H$4955,5,FALSE),""),"")</f>
        <v/>
      </c>
      <c r="AX478" s="41"/>
      <c r="AY478" s="41"/>
      <c r="AZ478" s="79" t="s">
        <v>2658</v>
      </c>
      <c r="BA478" s="79"/>
      <c r="BB478" s="79"/>
      <c r="BC478" s="79"/>
      <c r="BD478" s="21" t="str">
        <f t="shared" si="48"/>
        <v>[540] = {wayshrines={442,442,442,}, traitsNeeded=6, dlcId=DLC_MARKARTH</v>
      </c>
      <c r="BE478" s="21" t="str">
        <f t="shared" si="49"/>
        <v>, zoneIds={1207,1207,1207}, veteran=false</v>
      </c>
      <c r="BF478" s="21" t="str">
        <f t="shared" si="47"/>
        <v>, setType=LIBSETS_SETTYPE_CRAFTED</v>
      </c>
      <c r="BG478" s="21" t="str">
        <f t="shared" si="50"/>
        <v>, dropMechanic={LIBSETS_DROP_MECHANIC_CRAFTED,LIBSETS_DROP_MECHANIC_CRAFTED,LIBSETS_DROP_MECHANIC_CRAFTED}</v>
      </c>
      <c r="BH478" s="21" t="str">
        <f t="shared" si="51"/>
        <v>}, --Legacy of Karth / Erbe des Karth   [The Reach, The Reach, The Reach]</v>
      </c>
    </row>
    <row r="479" spans="1:60" x14ac:dyDescent="0.25">
      <c r="A479" s="5">
        <v>541</v>
      </c>
      <c r="B479" t="s">
        <v>2237</v>
      </c>
      <c r="C479" t="s">
        <v>2257</v>
      </c>
      <c r="D479" s="3">
        <f t="shared" si="46"/>
        <v>541</v>
      </c>
      <c r="G479" s="3" t="s">
        <v>1472</v>
      </c>
      <c r="I479" t="s">
        <v>91</v>
      </c>
      <c r="J479" t="s">
        <v>91</v>
      </c>
      <c r="K479">
        <v>446</v>
      </c>
      <c r="L479">
        <v>446</v>
      </c>
      <c r="M479">
        <v>446</v>
      </c>
      <c r="N479">
        <v>9</v>
      </c>
      <c r="P479" s="62">
        <v>1208</v>
      </c>
      <c r="Q479" s="3">
        <f>IF(AND(P479&lt;&gt;"",ISNUMBER(P479),NOT(ISNA(P479))),P479,IF(R479&lt;&gt;"",VLOOKUP(R479,'ESO zone constants'!$D$5:$H$10003,5,FALSE),""))</f>
        <v>1208</v>
      </c>
      <c r="R479" t="str">
        <f>IF(AND(O479&lt;&gt;"",NOT(ISERROR(O479))),O479,
IF(AND(P479&lt;&gt;"",ISNUMBER(P479),P479&gt;0,NOT(ISNA(P479))),VLOOKUP(P479,'ESO zone constants'!$A$5:$D$10001,4,FALSE),
IF(AND(K479&lt;&gt;"",K479&gt;0,NOT(ISERROR(K479))),VLOOKUP(K479,'ESO dumped WayshrineInfo'!$K$3:$N$9996,4,FALSE),"")))</f>
        <v>Blackreach: Arkthzand Cavern</v>
      </c>
      <c r="T479" s="19" t="str">
        <f>IF(AND(S479&lt;&gt;"",NOT(ISERROR(S479))),S479,IF(Q479&lt;&gt;"",IF(NOT(ISERROR(VLOOKUP(Q479,'ESO Dungeon constants'!$D$3:$H$9999,5,FALSE))),VLOOKUP(Q479,'ESO Dungeon constants'!$D$3:$I$9999,6,FALSE),VLOOKUP(Q479,'ESO zone constants'!$H$3:$K$9989,4,FALSE)),""))</f>
        <v>DLC_MARKARTH</v>
      </c>
      <c r="U479" s="3" t="str">
        <f>IF(T479&lt;&gt;"",VLOOKUP(T479,'LibSets constants'!$B$4:$C$1012,2,FALSE),"")</f>
        <v>Markarth</v>
      </c>
      <c r="V479" s="33" t="s">
        <v>3335</v>
      </c>
      <c r="W479" s="38"/>
      <c r="X479" s="38"/>
      <c r="Z479" s="3">
        <f>IF(AND(G479&lt;&gt;"LIBSETS_SETTYPE_BATTLEGROUND",G479&lt;&gt;"LIBSETS_SETTYPE_SPECIAL"),
IF(AND(Y479&lt;&gt;"",ISNUMBER(Y479),NOT(ISNA(Y479))),Y479,
   IF(AND(L479&lt;&gt;"",ISNUMBER(L479),L479&gt;0,NOT(ISNA(L479))),VLOOKUP(L479,'ESO dumped WayshrineInfo'!$K$3:$L$9996,2,FALSE),"")
),"")</f>
        <v>0</v>
      </c>
      <c r="AA479" t="str">
        <f>IF(AND(Z479&lt;&gt;"",ISNUMBER(Z479),NOT(ISNA(Z479))),VLOOKUP(Z479,'ESO zone constants'!$A$5:$D$10001,4,FALSE),"")</f>
        <v>Tamriel Map</v>
      </c>
      <c r="AB479" s="33" t="s">
        <v>3335</v>
      </c>
      <c r="AC479" s="41"/>
      <c r="AD479" s="41"/>
      <c r="AE479" s="41"/>
      <c r="AF479" s="3">
        <f>IF(AND(G479&lt;&gt;"LIBSETS_SETTYPE_BATTLEGROUND",G479&lt;&gt;"LIBSETS_SETTYPE_SPECIAL"),
IF(AND(AE479&lt;&gt;"",ISNUMBER(AE479),NOT(ISNA(AE479))),AE479,
   IF(AND(M479&lt;&gt;"",ISNUMBER(M479),M479&gt;0,NOT(ISNA(M479))),VLOOKUP(M479,'ESO dumped WayshrineInfo'!$K$3:$L$9996,2,FALSE),"")
),"")</f>
        <v>0</v>
      </c>
      <c r="AG479" t="str">
        <f>IF(AND(AF479&lt;&gt;"",ISNUMBER(AF479),NOT(ISNA(AF479))),VLOOKUP(AF479,'ESO zone constants'!$A$5:$D$10001,4,FALSE),"")</f>
        <v>Tamriel Map</v>
      </c>
      <c r="AH479" s="42" t="s">
        <v>3335</v>
      </c>
      <c r="AI479" s="41"/>
      <c r="AJ479" s="41"/>
      <c r="AK479" s="3" t="str">
        <f>IF(AND(G479&lt;&gt;"LIBSETS_SETTYPE_BATTLEGROUND",G479&lt;&gt;"LIBSETS_SETTYPE_SPECIAL"),IF(AL479&lt;&gt;"",VLOOKUP(AL479,'ESO zone constants'!$D$5:$H$4955,5,FALSE),""),"")</f>
        <v/>
      </c>
      <c r="AN479" s="41"/>
      <c r="AO479" s="41"/>
      <c r="AP479" s="3" t="str">
        <f>IF(AND(G479&lt;&gt;"LIBSETS_SETTYPE_BATTLEGROUND",G479&lt;&gt;"LIBSETS_SETTYPE_SPECIAL"),IF(AQ479&lt;&gt;"",VLOOKUP(AQ479,'ESO zone constants'!$D$5:$H$4955,5,FALSE),""),"")</f>
        <v/>
      </c>
      <c r="AS479" s="41"/>
      <c r="AT479" s="41"/>
      <c r="AU479" s="3" t="str">
        <f>IF(AND(G479&lt;&gt;"LIBSETS_SETTYPE_BATTLEGROUND",G479&lt;&gt;"LIBSETS_SETTYPE_SPECIAL"),IF(AV479&lt;&gt;"",VLOOKUP(AV479,'ESO zone constants'!$D$5:$H$4955,5,FALSE),""),"")</f>
        <v/>
      </c>
      <c r="AX479" s="41"/>
      <c r="AY479" s="41"/>
      <c r="AZ479" s="79" t="s">
        <v>2659</v>
      </c>
      <c r="BA479" s="79"/>
      <c r="BB479" s="79"/>
      <c r="BC479" s="79"/>
      <c r="BD479" s="21" t="str">
        <f t="shared" si="48"/>
        <v>[541] = {wayshrines={446,446,446,}, traitsNeeded=9, dlcId=DLC_MARKARTH</v>
      </c>
      <c r="BE479" s="21" t="str">
        <f t="shared" si="49"/>
        <v>, zoneIds={1208,0,0}, veteran=false</v>
      </c>
      <c r="BF479" s="21" t="str">
        <f t="shared" si="47"/>
        <v>, setType=LIBSETS_SETTYPE_CRAFTED</v>
      </c>
      <c r="BG479" s="21" t="str">
        <f t="shared" si="50"/>
        <v>, isProcSetAllowedInPvP=1, dropMechanic={LIBSETS_DROP_MECHANIC_CRAFTED,LIBSETS_DROP_MECHANIC_CRAFTED,LIBSETS_DROP_MECHANIC_CRAFTED}</v>
      </c>
      <c r="BH479" s="21" t="str">
        <f t="shared" si="51"/>
        <v>}, --Aetherial Ascension / Ätherischer Aufstieg   [Blackreach: Arkthzand Cavern, Tamriel Map, Tamriel Map]</v>
      </c>
    </row>
    <row r="480" spans="1:60" x14ac:dyDescent="0.25">
      <c r="A480" s="5">
        <v>542</v>
      </c>
      <c r="B480" t="s">
        <v>2238</v>
      </c>
      <c r="C480" t="s">
        <v>2258</v>
      </c>
      <c r="D480" s="3">
        <f t="shared" si="46"/>
        <v>542</v>
      </c>
      <c r="G480" s="3" t="s">
        <v>1478</v>
      </c>
      <c r="I480" t="s">
        <v>91</v>
      </c>
      <c r="J480" t="s">
        <v>91</v>
      </c>
      <c r="K480">
        <v>441</v>
      </c>
      <c r="L480">
        <v>441</v>
      </c>
      <c r="M480">
        <v>441</v>
      </c>
      <c r="O480" s="62" t="s">
        <v>2213</v>
      </c>
      <c r="Q480" s="3">
        <f>IF(AND(P480&lt;&gt;"",ISNUMBER(P480),NOT(ISNA(P480))),P480,IF(R480&lt;&gt;"",VLOOKUP(R480,'ESO zone constants'!$D$5:$H$10003,5,FALSE),""))</f>
        <v>1207</v>
      </c>
      <c r="R480" t="str">
        <f>IF(AND(O480&lt;&gt;"",NOT(ISERROR(O480))),O480,
IF(AND(P480&lt;&gt;"",ISNUMBER(P480),P480&gt;0,NOT(ISNA(P480))),VLOOKUP(P480,'ESO zone constants'!$A$5:$D$10001,4,FALSE),
IF(AND(K480&lt;&gt;"",K480&gt;0,NOT(ISERROR(K480))),VLOOKUP(K480,'ESO dumped WayshrineInfo'!$K$3:$N$9996,4,FALSE),"")))</f>
        <v>The Reach</v>
      </c>
      <c r="T480" s="19" t="str">
        <f>IF(AND(S480&lt;&gt;"",NOT(ISERROR(S480))),S480,IF(Q480&lt;&gt;"",IF(NOT(ISERROR(VLOOKUP(Q480,'ESO Dungeon constants'!$D$3:$H$9999,5,FALSE))),VLOOKUP(Q480,'ESO Dungeon constants'!$D$3:$I$9999,6,FALSE),VLOOKUP(Q480,'ESO zone constants'!$H$3:$K$9989,4,FALSE)),""))</f>
        <v>DLC_MARKARTH</v>
      </c>
      <c r="U480" s="3" t="str">
        <f>IF(T480&lt;&gt;"",VLOOKUP(T480,'LibSets constants'!$B$4:$C$1012,2,FALSE),"")</f>
        <v>Markarth</v>
      </c>
      <c r="V480" s="33" t="s">
        <v>1556</v>
      </c>
      <c r="Y480" s="62"/>
      <c r="Z480" s="3">
        <f>IF(AND(G480&lt;&gt;"LIBSETS_SETTYPE_BATTLEGROUND",G480&lt;&gt;"LIBSETS_SETTYPE_SPECIAL"),
IF(AND(Y480&lt;&gt;"",ISNUMBER(Y480),NOT(ISNA(Y480))),Y480,
   IF(AND(L480&lt;&gt;"",ISNUMBER(L480),L480&gt;0,NOT(ISNA(L480))),VLOOKUP(L480,'ESO dumped WayshrineInfo'!$K$3:$L$9996,2,FALSE),"")
),"")</f>
        <v>1207</v>
      </c>
      <c r="AA480" t="str">
        <f>IF(AND(Z480&lt;&gt;"",ISNUMBER(Z480),NOT(ISNA(Z480))),VLOOKUP(Z480,'ESO zone constants'!$A$5:$D$10001,4,FALSE),"")</f>
        <v>The Reach</v>
      </c>
      <c r="AB480" s="33" t="s">
        <v>1556</v>
      </c>
      <c r="AC480" s="41"/>
      <c r="AD480" s="41"/>
      <c r="AE480" s="41"/>
      <c r="AF480" s="3">
        <f>IF(AND(G480&lt;&gt;"LIBSETS_SETTYPE_BATTLEGROUND",G480&lt;&gt;"LIBSETS_SETTYPE_SPECIAL"),
IF(AND(AE480&lt;&gt;"",ISNUMBER(AE480),NOT(ISNA(AE480))),AE480,
   IF(AND(M480&lt;&gt;"",ISNUMBER(M480),M480&gt;0,NOT(ISNA(M480))),VLOOKUP(M480,'ESO dumped WayshrineInfo'!$K$3:$L$9996,2,FALSE),"")
),"")</f>
        <v>1207</v>
      </c>
      <c r="AG480" t="str">
        <f>IF(AND(AF480&lt;&gt;"",ISNUMBER(AF480),NOT(ISNA(AF480))),VLOOKUP(AF480,'ESO zone constants'!$A$5:$D$10001,4,FALSE),"")</f>
        <v>The Reach</v>
      </c>
      <c r="AH480" s="42" t="s">
        <v>1558</v>
      </c>
      <c r="AI480" s="41"/>
      <c r="AJ480" s="41"/>
      <c r="AK480" s="3">
        <f>IF(AND(G480&lt;&gt;"LIBSETS_SETTYPE_BATTLEGROUND",G480&lt;&gt;"LIBSETS_SETTYPE_SPECIAL"),IF(AL480&lt;&gt;"",VLOOKUP(AL480,'ESO zone constants'!$D$5:$H$4955,5,FALSE),""),"")</f>
        <v>1207</v>
      </c>
      <c r="AL480" t="s">
        <v>2213</v>
      </c>
      <c r="AM480" s="33" t="s">
        <v>1559</v>
      </c>
      <c r="AN480" s="41"/>
      <c r="AO480" s="41"/>
      <c r="AP480" s="3" t="str">
        <f>IF(AND(G480&lt;&gt;"LIBSETS_SETTYPE_BATTLEGROUND",G480&lt;&gt;"LIBSETS_SETTYPE_SPECIAL"),IF(AQ480&lt;&gt;"",VLOOKUP(AQ480,'ESO zone constants'!$D$5:$H$4955,5,FALSE),""),"")</f>
        <v/>
      </c>
      <c r="AS480" s="41"/>
      <c r="AT480" s="41"/>
      <c r="AU480" s="3" t="str">
        <f>IF(AND(G480&lt;&gt;"LIBSETS_SETTYPE_BATTLEGROUND",G480&lt;&gt;"LIBSETS_SETTYPE_SPECIAL"),IF(AV480&lt;&gt;"",VLOOKUP(AV480,'ESO zone constants'!$D$5:$H$4955,5,FALSE),""),"")</f>
        <v/>
      </c>
      <c r="AX480" s="41"/>
      <c r="AY480" s="41"/>
      <c r="AZ480" s="79" t="s">
        <v>2658</v>
      </c>
      <c r="BA480" s="79"/>
      <c r="BB480" s="79"/>
      <c r="BC480" s="79"/>
      <c r="BD480" s="21" t="str">
        <f t="shared" si="48"/>
        <v>[542] = {wayshrines={441,441,441,}, dlcId=DLC_MARKARTH</v>
      </c>
      <c r="BE480" s="21" t="str">
        <f t="shared" si="49"/>
        <v>, zoneIds={1207,1207,1207,1207}, veteran=false</v>
      </c>
      <c r="BF480" s="21" t="str">
        <f t="shared" si="47"/>
        <v>, setType=LIBSETS_SETTYPE_OVERLAND</v>
      </c>
      <c r="BG480" s="21" t="str">
        <f t="shared" si="50"/>
        <v>, dropMechanic={LIBSETS_DROP_MECHANIC_OVERLAND_BOSS_DELVE,LIBSETS_DROP_MECHANIC_OVERLAND_BOSS_DELVE,LIBSETS_DROP_MECHANIC_OVERLAND_BOSS_PUBLIC_DUNGEON,LIBSETS_DROP_MECHANIC_OVERLAND_CHEST}</v>
      </c>
      <c r="BH480" s="21" t="str">
        <f t="shared" si="51"/>
        <v>}, --Hex Siphon / Fluchsiphon   [The Reach, The Reach, The Reach, The Reach]</v>
      </c>
    </row>
    <row r="481" spans="1:60" x14ac:dyDescent="0.25">
      <c r="A481" s="5">
        <v>543</v>
      </c>
      <c r="B481" t="s">
        <v>2239</v>
      </c>
      <c r="C481" t="s">
        <v>2259</v>
      </c>
      <c r="D481" s="3">
        <f t="shared" si="46"/>
        <v>543</v>
      </c>
      <c r="G481" s="3" t="s">
        <v>1478</v>
      </c>
      <c r="I481" t="s">
        <v>91</v>
      </c>
      <c r="J481" t="s">
        <v>91</v>
      </c>
      <c r="K481">
        <v>441</v>
      </c>
      <c r="L481">
        <v>441</v>
      </c>
      <c r="M481">
        <v>441</v>
      </c>
      <c r="O481" s="62" t="s">
        <v>2213</v>
      </c>
      <c r="Q481" s="3">
        <f>IF(AND(P481&lt;&gt;"",ISNUMBER(P481),NOT(ISNA(P481))),P481,IF(R481&lt;&gt;"",VLOOKUP(R481,'ESO zone constants'!$D$5:$H$10003,5,FALSE),""))</f>
        <v>1207</v>
      </c>
      <c r="R481" t="str">
        <f>IF(AND(O481&lt;&gt;"",NOT(ISERROR(O481))),O481,
IF(AND(P481&lt;&gt;"",ISNUMBER(P481),P481&gt;0,NOT(ISNA(P481))),VLOOKUP(P481,'ESO zone constants'!$A$5:$D$10001,4,FALSE),
IF(AND(K481&lt;&gt;"",K481&gt;0,NOT(ISERROR(K481))),VLOOKUP(K481,'ESO dumped WayshrineInfo'!$K$3:$N$9996,4,FALSE),"")))</f>
        <v>The Reach</v>
      </c>
      <c r="T481" s="19" t="str">
        <f>IF(AND(S481&lt;&gt;"",NOT(ISERROR(S481))),S481,IF(Q481&lt;&gt;"",IF(NOT(ISERROR(VLOOKUP(Q481,'ESO Dungeon constants'!$D$3:$H$9999,5,FALSE))),VLOOKUP(Q481,'ESO Dungeon constants'!$D$3:$I$9999,6,FALSE),VLOOKUP(Q481,'ESO zone constants'!$H$3:$K$9989,4,FALSE)),""))</f>
        <v>DLC_MARKARTH</v>
      </c>
      <c r="U481" s="3" t="str">
        <f>IF(T481&lt;&gt;"",VLOOKUP(T481,'LibSets constants'!$B$4:$C$1012,2,FALSE),"")</f>
        <v>Markarth</v>
      </c>
      <c r="V481" s="33" t="s">
        <v>1556</v>
      </c>
      <c r="Y481" s="62"/>
      <c r="Z481" s="3">
        <f>IF(AND(G481&lt;&gt;"LIBSETS_SETTYPE_BATTLEGROUND",G481&lt;&gt;"LIBSETS_SETTYPE_SPECIAL"),
IF(AND(Y481&lt;&gt;"",ISNUMBER(Y481),NOT(ISNA(Y481))),Y481,
   IF(AND(L481&lt;&gt;"",ISNUMBER(L481),L481&gt;0,NOT(ISNA(L481))),VLOOKUP(L481,'ESO dumped WayshrineInfo'!$K$3:$L$9996,2,FALSE),"")
),"")</f>
        <v>1207</v>
      </c>
      <c r="AA481" t="str">
        <f>IF(AND(Z481&lt;&gt;"",ISNUMBER(Z481),NOT(ISNA(Z481))),VLOOKUP(Z481,'ESO zone constants'!$A$5:$D$10001,4,FALSE),"")</f>
        <v>The Reach</v>
      </c>
      <c r="AB481" s="33" t="s">
        <v>1556</v>
      </c>
      <c r="AC481" s="41"/>
      <c r="AD481" s="41"/>
      <c r="AE481" s="41"/>
      <c r="AF481" s="3">
        <f>IF(AND(G481&lt;&gt;"LIBSETS_SETTYPE_BATTLEGROUND",G481&lt;&gt;"LIBSETS_SETTYPE_SPECIAL"),
IF(AND(AE481&lt;&gt;"",ISNUMBER(AE481),NOT(ISNA(AE481))),AE481,
   IF(AND(M481&lt;&gt;"",ISNUMBER(M481),M481&gt;0,NOT(ISNA(M481))),VLOOKUP(M481,'ESO dumped WayshrineInfo'!$K$3:$L$9996,2,FALSE),"")
),"")</f>
        <v>1207</v>
      </c>
      <c r="AG481" t="str">
        <f>IF(AND(AF481&lt;&gt;"",ISNUMBER(AF481),NOT(ISNA(AF481))),VLOOKUP(AF481,'ESO zone constants'!$A$5:$D$10001,4,FALSE),"")</f>
        <v>The Reach</v>
      </c>
      <c r="AH481" s="42" t="s">
        <v>1558</v>
      </c>
      <c r="AI481" s="41"/>
      <c r="AJ481" s="41"/>
      <c r="AK481" s="3">
        <f>IF(AND(G481&lt;&gt;"LIBSETS_SETTYPE_BATTLEGROUND",G481&lt;&gt;"LIBSETS_SETTYPE_SPECIAL"),IF(AL481&lt;&gt;"",VLOOKUP(AL481,'ESO zone constants'!$D$5:$H$4955,5,FALSE),""),"")</f>
        <v>1207</v>
      </c>
      <c r="AL481" t="s">
        <v>2213</v>
      </c>
      <c r="AM481" s="33" t="s">
        <v>1559</v>
      </c>
      <c r="AN481" s="41"/>
      <c r="AO481" s="41"/>
      <c r="AP481" s="3" t="str">
        <f>IF(AND(G481&lt;&gt;"LIBSETS_SETTYPE_BATTLEGROUND",G481&lt;&gt;"LIBSETS_SETTYPE_SPECIAL"),IF(AQ481&lt;&gt;"",VLOOKUP(AQ481,'ESO zone constants'!$D$5:$H$4955,5,FALSE),""),"")</f>
        <v/>
      </c>
      <c r="AS481" s="41"/>
      <c r="AT481" s="41"/>
      <c r="AU481" s="3" t="str">
        <f>IF(AND(G481&lt;&gt;"LIBSETS_SETTYPE_BATTLEGROUND",G481&lt;&gt;"LIBSETS_SETTYPE_SPECIAL"),IF(AV481&lt;&gt;"",VLOOKUP(AV481,'ESO zone constants'!$D$5:$H$4955,5,FALSE),""),"")</f>
        <v/>
      </c>
      <c r="AX481" s="41"/>
      <c r="AY481" s="41"/>
      <c r="AZ481" s="79" t="s">
        <v>2658</v>
      </c>
      <c r="BA481" s="79"/>
      <c r="BB481" s="79"/>
      <c r="BC481" s="79"/>
      <c r="BD481" s="21" t="str">
        <f t="shared" si="48"/>
        <v>[543] = {wayshrines={441,441,441,}, dlcId=DLC_MARKARTH</v>
      </c>
      <c r="BE481" s="21" t="str">
        <f t="shared" si="49"/>
        <v>, zoneIds={1207,1207,1207,1207}, veteran=false</v>
      </c>
      <c r="BF481" s="21" t="str">
        <f t="shared" si="47"/>
        <v>, setType=LIBSETS_SETTYPE_OVERLAND</v>
      </c>
      <c r="BG481" s="21" t="str">
        <f t="shared" si="50"/>
        <v>, dropMechanic={LIBSETS_DROP_MECHANIC_OVERLAND_BOSS_DELVE,LIBSETS_DROP_MECHANIC_OVERLAND_BOSS_DELVE,LIBSETS_DROP_MECHANIC_OVERLAND_BOSS_PUBLIC_DUNGEON,LIBSETS_DROP_MECHANIC_OVERLAND_CHEST}</v>
      </c>
      <c r="BH481" s="21" t="str">
        <f t="shared" si="51"/>
        <v>}, --Pestilent Host / Pestilenter Wirt   [The Reach, The Reach, The Reach, The Reach]</v>
      </c>
    </row>
    <row r="482" spans="1:60" x14ac:dyDescent="0.25">
      <c r="A482" s="5">
        <v>544</v>
      </c>
      <c r="B482" t="s">
        <v>2240</v>
      </c>
      <c r="C482" t="s">
        <v>2260</v>
      </c>
      <c r="D482" s="3">
        <f t="shared" si="46"/>
        <v>544</v>
      </c>
      <c r="G482" s="3" t="s">
        <v>1478</v>
      </c>
      <c r="I482" t="s">
        <v>91</v>
      </c>
      <c r="J482" t="s">
        <v>91</v>
      </c>
      <c r="K482">
        <v>441</v>
      </c>
      <c r="L482">
        <v>441</v>
      </c>
      <c r="M482">
        <v>441</v>
      </c>
      <c r="O482" s="62" t="s">
        <v>2213</v>
      </c>
      <c r="Q482" s="3">
        <f>IF(AND(P482&lt;&gt;"",ISNUMBER(P482),NOT(ISNA(P482))),P482,IF(R482&lt;&gt;"",VLOOKUP(R482,'ESO zone constants'!$D$5:$H$10003,5,FALSE),""))</f>
        <v>1207</v>
      </c>
      <c r="R482" t="str">
        <f>IF(AND(O482&lt;&gt;"",NOT(ISERROR(O482))),O482,
IF(AND(P482&lt;&gt;"",ISNUMBER(P482),P482&gt;0,NOT(ISNA(P482))),VLOOKUP(P482,'ESO zone constants'!$A$5:$D$10001,4,FALSE),
IF(AND(K482&lt;&gt;"",K482&gt;0,NOT(ISERROR(K482))),VLOOKUP(K482,'ESO dumped WayshrineInfo'!$K$3:$N$9996,4,FALSE),"")))</f>
        <v>The Reach</v>
      </c>
      <c r="T482" s="19" t="str">
        <f>IF(AND(S482&lt;&gt;"",NOT(ISERROR(S482))),S482,IF(Q482&lt;&gt;"",IF(NOT(ISERROR(VLOOKUP(Q482,'ESO Dungeon constants'!$D$3:$H$9999,5,FALSE))),VLOOKUP(Q482,'ESO Dungeon constants'!$D$3:$I$9999,6,FALSE),VLOOKUP(Q482,'ESO zone constants'!$H$3:$K$9989,4,FALSE)),""))</f>
        <v>DLC_MARKARTH</v>
      </c>
      <c r="U482" s="3" t="str">
        <f>IF(T482&lt;&gt;"",VLOOKUP(T482,'LibSets constants'!$B$4:$C$1012,2,FALSE),"")</f>
        <v>Markarth</v>
      </c>
      <c r="V482" s="33" t="s">
        <v>1556</v>
      </c>
      <c r="Y482" s="62"/>
      <c r="Z482" s="3">
        <f>IF(AND(G482&lt;&gt;"LIBSETS_SETTYPE_BATTLEGROUND",G482&lt;&gt;"LIBSETS_SETTYPE_SPECIAL"),
IF(AND(Y482&lt;&gt;"",ISNUMBER(Y482),NOT(ISNA(Y482))),Y482,
   IF(AND(L482&lt;&gt;"",ISNUMBER(L482),L482&gt;0,NOT(ISNA(L482))),VLOOKUP(L482,'ESO dumped WayshrineInfo'!$K$3:$L$9996,2,FALSE),"")
),"")</f>
        <v>1207</v>
      </c>
      <c r="AA482" t="str">
        <f>IF(AND(Z482&lt;&gt;"",ISNUMBER(Z482),NOT(ISNA(Z482))),VLOOKUP(Z482,'ESO zone constants'!$A$5:$D$10001,4,FALSE),"")</f>
        <v>The Reach</v>
      </c>
      <c r="AB482" s="33" t="s">
        <v>1556</v>
      </c>
      <c r="AC482" s="41"/>
      <c r="AD482" s="41"/>
      <c r="AE482" s="41"/>
      <c r="AF482" s="3">
        <f>IF(AND(G482&lt;&gt;"LIBSETS_SETTYPE_BATTLEGROUND",G482&lt;&gt;"LIBSETS_SETTYPE_SPECIAL"),
IF(AND(AE482&lt;&gt;"",ISNUMBER(AE482),NOT(ISNA(AE482))),AE482,
   IF(AND(M482&lt;&gt;"",ISNUMBER(M482),M482&gt;0,NOT(ISNA(M482))),VLOOKUP(M482,'ESO dumped WayshrineInfo'!$K$3:$L$9996,2,FALSE),"")
),"")</f>
        <v>1207</v>
      </c>
      <c r="AG482" t="str">
        <f>IF(AND(AF482&lt;&gt;"",ISNUMBER(AF482),NOT(ISNA(AF482))),VLOOKUP(AF482,'ESO zone constants'!$A$5:$D$10001,4,FALSE),"")</f>
        <v>The Reach</v>
      </c>
      <c r="AH482" s="42" t="s">
        <v>1558</v>
      </c>
      <c r="AI482" s="41"/>
      <c r="AJ482" s="41"/>
      <c r="AK482" s="3">
        <f>IF(AND(G482&lt;&gt;"LIBSETS_SETTYPE_BATTLEGROUND",G482&lt;&gt;"LIBSETS_SETTYPE_SPECIAL"),IF(AL482&lt;&gt;"",VLOOKUP(AL482,'ESO zone constants'!$D$5:$H$4955,5,FALSE),""),"")</f>
        <v>1207</v>
      </c>
      <c r="AL482" t="s">
        <v>2213</v>
      </c>
      <c r="AM482" s="33" t="s">
        <v>1559</v>
      </c>
      <c r="AN482" s="41"/>
      <c r="AO482" s="41"/>
      <c r="AP482" s="3" t="str">
        <f>IF(AND(G482&lt;&gt;"LIBSETS_SETTYPE_BATTLEGROUND",G482&lt;&gt;"LIBSETS_SETTYPE_SPECIAL"),IF(AQ482&lt;&gt;"",VLOOKUP(AQ482,'ESO zone constants'!$D$5:$H$4955,5,FALSE),""),"")</f>
        <v/>
      </c>
      <c r="AS482" s="41"/>
      <c r="AT482" s="41"/>
      <c r="AU482" s="3" t="str">
        <f>IF(AND(G482&lt;&gt;"LIBSETS_SETTYPE_BATTLEGROUND",G482&lt;&gt;"LIBSETS_SETTYPE_SPECIAL"),IF(AV482&lt;&gt;"",VLOOKUP(AV482,'ESO zone constants'!$D$5:$H$4955,5,FALSE),""),"")</f>
        <v/>
      </c>
      <c r="AX482" s="41"/>
      <c r="AY482" s="41"/>
      <c r="AZ482" s="79" t="s">
        <v>2658</v>
      </c>
      <c r="BA482" s="79"/>
      <c r="BB482" s="79"/>
      <c r="BC482" s="79"/>
      <c r="BD482" s="21" t="str">
        <f t="shared" si="48"/>
        <v>[544] = {wayshrines={441,441,441,}, dlcId=DLC_MARKARTH</v>
      </c>
      <c r="BE482" s="21" t="str">
        <f t="shared" si="49"/>
        <v>, zoneIds={1207,1207,1207,1207}, veteran=false</v>
      </c>
      <c r="BF482" s="21" t="str">
        <f t="shared" si="47"/>
        <v>, setType=LIBSETS_SETTYPE_OVERLAND</v>
      </c>
      <c r="BG482" s="21" t="str">
        <f t="shared" si="50"/>
        <v>, dropMechanic={LIBSETS_DROP_MECHANIC_OVERLAND_BOSS_DELVE,LIBSETS_DROP_MECHANIC_OVERLAND_BOSS_DELVE,LIBSETS_DROP_MECHANIC_OVERLAND_BOSS_PUBLIC_DUNGEON,LIBSETS_DROP_MECHANIC_OVERLAND_CHEST}</v>
      </c>
      <c r="BH482" s="21" t="str">
        <f t="shared" si="51"/>
        <v>}, --Explosive Rebuke / Explosiver Tadel   [The Reach, The Reach, The Reach, The Reach]</v>
      </c>
    </row>
    <row r="483" spans="1:60" x14ac:dyDescent="0.25">
      <c r="A483" s="5">
        <v>557</v>
      </c>
      <c r="B483" t="s">
        <v>2241</v>
      </c>
      <c r="C483" t="s">
        <v>2655</v>
      </c>
      <c r="D483" s="3">
        <f t="shared" si="46"/>
        <v>557</v>
      </c>
      <c r="E483" s="40"/>
      <c r="G483" s="8" t="s">
        <v>1470</v>
      </c>
      <c r="I483" t="s">
        <v>91</v>
      </c>
      <c r="J483" t="s">
        <v>91</v>
      </c>
      <c r="K483">
        <v>457</v>
      </c>
      <c r="L483">
        <v>457</v>
      </c>
      <c r="M483">
        <v>457</v>
      </c>
      <c r="O483" s="62" t="s">
        <v>2212</v>
      </c>
      <c r="Q483" s="3">
        <f>IF(AND(P483&lt;&gt;"",ISNUMBER(P483),NOT(ISNA(P483))),P483,IF(R483&lt;&gt;"",VLOOKUP(R483,'ESO zone constants'!$D$5:$H$10003,5,FALSE),""))</f>
        <v>1227</v>
      </c>
      <c r="R483" t="str">
        <f>IF(AND(O483&lt;&gt;"",NOT(ISERROR(O483))),O483,
IF(AND(P483&lt;&gt;"",ISNUMBER(P483),P483&gt;0,NOT(ISNA(P483))),VLOOKUP(P483,'ESO zone constants'!$A$5:$D$10001,4,FALSE),
IF(AND(K483&lt;&gt;"",K483&gt;0,NOT(ISERROR(K483))),VLOOKUP(K483,'ESO dumped WayshrineInfo'!$K$3:$N$9996,4,FALSE),"")))</f>
        <v>Vateshran Hollows</v>
      </c>
      <c r="T483" s="19" t="str">
        <f>IF(AND(S483&lt;&gt;"",NOT(ISERROR(S483))),S483,IF(Q483&lt;&gt;"",IF(NOT(ISERROR(VLOOKUP(Q483,'ESO Dungeon constants'!$D$3:$H$9999,5,FALSE))),VLOOKUP(Q483,'ESO Dungeon constants'!$D$3:$I$9999,6,FALSE),VLOOKUP(Q483,'ESO zone constants'!$H$3:$K$9989,4,FALSE)),""))</f>
        <v>DLC_MARKARTH</v>
      </c>
      <c r="U483" s="3" t="str">
        <f>IF(T483&lt;&gt;"",VLOOKUP(T483,'LibSets constants'!$B$4:$C$1012,2,FALSE),"")</f>
        <v>Markarth</v>
      </c>
      <c r="V483" s="33" t="s">
        <v>1552</v>
      </c>
      <c r="Y483" s="62"/>
      <c r="Z483" s="3">
        <f>IF(AND(G483&lt;&gt;"LIBSETS_SETTYPE_BATTLEGROUND",G483&lt;&gt;"LIBSETS_SETTYPE_SPECIAL"),
IF(AND(Y483&lt;&gt;"",ISNUMBER(Y483),NOT(ISNA(Y483))),Y483,
   IF(AND(L483&lt;&gt;"",ISNUMBER(L483),L483&gt;0,NOT(ISNA(L483))),VLOOKUP(L483,'ESO dumped WayshrineInfo'!$K$3:$L$9996,2,FALSE),"")
),"")</f>
        <v>1207</v>
      </c>
      <c r="AA483" t="str">
        <f>IF(AND(Z483&lt;&gt;"",ISNUMBER(Z483),NOT(ISNA(Z483))),VLOOKUP(Z483,'ESO zone constants'!$A$5:$D$10001,4,FALSE),"")</f>
        <v>The Reach</v>
      </c>
      <c r="AB483" s="33" t="s">
        <v>1552</v>
      </c>
      <c r="AC483" s="41" t="str">
        <f>IF(AB483&lt;&gt;"",IF(AB483&lt;&gt;"LIBSETS_DROP_MECHANIC_MONSTER_NAME",VLOOKUP(AB483,'LibSets constants'!$I$4:$L$1012,3,FALSE),""),"")</f>
        <v>Arena stage chest</v>
      </c>
      <c r="AD483" s="41" t="str">
        <f>IF(AB483&lt;&gt;"",IF(AB483&lt;&gt;"LIBSETS_DROP_MECHANIC_MONSTER_NAME",VLOOKUP(AB483,'LibSets constants'!$I$4:$L$1012,4,FALSE),""),"")</f>
        <v>Arena-Phasen Schatztruhe</v>
      </c>
      <c r="AE483" s="41"/>
      <c r="AF483" s="3">
        <f>IF(AND(G483&lt;&gt;"LIBSETS_SETTYPE_BATTLEGROUND",G483&lt;&gt;"LIBSETS_SETTYPE_SPECIAL"),
IF(AND(AE483&lt;&gt;"",ISNUMBER(AE483),NOT(ISNA(AE483))),AE483,
   IF(AND(M483&lt;&gt;"",ISNUMBER(M483),M483&gt;0,NOT(ISNA(M483))),VLOOKUP(M483,'ESO dumped WayshrineInfo'!$K$3:$L$9996,2,FALSE),"")
),"")</f>
        <v>1207</v>
      </c>
      <c r="AG483" t="str">
        <f>IF(AND(AF483&lt;&gt;"",ISNUMBER(AF483),NOT(ISNA(AF483))),VLOOKUP(AF483,'ESO zone constants'!$A$5:$D$10001,4,FALSE),"")</f>
        <v>The Reach</v>
      </c>
      <c r="AH483" s="42"/>
      <c r="AI483" s="41"/>
      <c r="AJ483" s="41"/>
      <c r="AK483" s="3" t="str">
        <f>IF(AND(G483&lt;&gt;"LIBSETS_SETTYPE_BATTLEGROUND",G483&lt;&gt;"LIBSETS_SETTYPE_SPECIAL"),IF(AL483&lt;&gt;"",VLOOKUP(AL483,'ESO zone constants'!$D$5:$H$4955,5,FALSE),""),"")</f>
        <v/>
      </c>
      <c r="AN483" s="41"/>
      <c r="AO483" s="41"/>
      <c r="AP483" s="3" t="str">
        <f>IF(AND(G483&lt;&gt;"LIBSETS_SETTYPE_BATTLEGROUND",G483&lt;&gt;"LIBSETS_SETTYPE_SPECIAL"),IF(AQ483&lt;&gt;"",VLOOKUP(AQ483,'ESO zone constants'!$D$5:$H$4955,5,FALSE),""),"")</f>
        <v/>
      </c>
      <c r="AS483" s="41"/>
      <c r="AT483" s="41"/>
      <c r="AU483" s="3" t="str">
        <f>IF(AND(G483&lt;&gt;"LIBSETS_SETTYPE_BATTLEGROUND",G483&lt;&gt;"LIBSETS_SETTYPE_SPECIAL"),IF(AV483&lt;&gt;"",VLOOKUP(AV483,'ESO zone constants'!$D$5:$H$4955,5,FALSE),""),"")</f>
        <v/>
      </c>
      <c r="AX483" s="41"/>
      <c r="AY483" s="41"/>
      <c r="AZ483" s="79" t="s">
        <v>2658</v>
      </c>
      <c r="BA483" s="79"/>
      <c r="BB483" s="79"/>
      <c r="BC483" s="79"/>
      <c r="BD483" s="21" t="str">
        <f t="shared" si="48"/>
        <v>[557] = {wayshrines={457,457,457,}, dlcId=DLC_MARKARTH</v>
      </c>
      <c r="BE483" s="21" t="str">
        <f t="shared" si="49"/>
        <v>, zoneIds={1227,1207,1207}, veteran=false</v>
      </c>
      <c r="BF483" s="21" t="str">
        <f t="shared" si="47"/>
        <v>, setType=LIBSETS_SETTYPE_ARENA</v>
      </c>
      <c r="BG483" s="21" t="str">
        <f t="shared" si="50"/>
        <v>, dropMechanic={LIBSETS_DROP_MECHANIC_ARENA_STAGE_CHEST,LIBSETS_DROP_MECHANIC_ARENA_STAGE_CHEST}, dropMechanicDropLocationNames={['en']={'','Arena stage chest','','','','',},['de']={'','Arena-Phasen Schatztruhe','','','','',},}</v>
      </c>
      <c r="BH483" s="21" t="str">
        <f t="shared" si="51"/>
        <v>}, --Executioner\'s Blade / Henkersklinge   [Vateshran Hollows, The Reach, The Reach]</v>
      </c>
    </row>
    <row r="484" spans="1:60" x14ac:dyDescent="0.25">
      <c r="A484" s="5">
        <v>558</v>
      </c>
      <c r="B484" t="s">
        <v>2242</v>
      </c>
      <c r="C484" t="s">
        <v>2261</v>
      </c>
      <c r="D484" s="3">
        <f t="shared" si="46"/>
        <v>558</v>
      </c>
      <c r="E484" s="40"/>
      <c r="G484" s="8" t="s">
        <v>1470</v>
      </c>
      <c r="I484" t="s">
        <v>91</v>
      </c>
      <c r="J484" t="s">
        <v>91</v>
      </c>
      <c r="K484">
        <v>457</v>
      </c>
      <c r="L484">
        <v>457</v>
      </c>
      <c r="M484">
        <v>457</v>
      </c>
      <c r="O484" s="62" t="s">
        <v>2212</v>
      </c>
      <c r="Q484" s="3">
        <f>IF(AND(P484&lt;&gt;"",ISNUMBER(P484),NOT(ISNA(P484))),P484,IF(R484&lt;&gt;"",VLOOKUP(R484,'ESO zone constants'!$D$5:$H$10003,5,FALSE),""))</f>
        <v>1227</v>
      </c>
      <c r="R484" t="str">
        <f>IF(AND(O484&lt;&gt;"",NOT(ISERROR(O484))),O484,
IF(AND(P484&lt;&gt;"",ISNUMBER(P484),P484&gt;0,NOT(ISNA(P484))),VLOOKUP(P484,'ESO zone constants'!$A$5:$D$10001,4,FALSE),
IF(AND(K484&lt;&gt;"",K484&gt;0,NOT(ISERROR(K484))),VLOOKUP(K484,'ESO dumped WayshrineInfo'!$K$3:$N$9996,4,FALSE),"")))</f>
        <v>Vateshran Hollows</v>
      </c>
      <c r="T484" s="19" t="str">
        <f>IF(AND(S484&lt;&gt;"",NOT(ISERROR(S484))),S484,IF(Q484&lt;&gt;"",IF(NOT(ISERROR(VLOOKUP(Q484,'ESO Dungeon constants'!$D$3:$H$9999,5,FALSE))),VLOOKUP(Q484,'ESO Dungeon constants'!$D$3:$I$9999,6,FALSE),VLOOKUP(Q484,'ESO zone constants'!$H$3:$K$9989,4,FALSE)),""))</f>
        <v>DLC_MARKARTH</v>
      </c>
      <c r="U484" s="3" t="str">
        <f>IF(T484&lt;&gt;"",VLOOKUP(T484,'LibSets constants'!$B$4:$C$1012,2,FALSE),"")</f>
        <v>Markarth</v>
      </c>
      <c r="V484" s="33" t="s">
        <v>1552</v>
      </c>
      <c r="Y484" s="62"/>
      <c r="Z484" s="3">
        <f>IF(AND(G484&lt;&gt;"LIBSETS_SETTYPE_BATTLEGROUND",G484&lt;&gt;"LIBSETS_SETTYPE_SPECIAL"),
IF(AND(Y484&lt;&gt;"",ISNUMBER(Y484),NOT(ISNA(Y484))),Y484,
   IF(AND(L484&lt;&gt;"",ISNUMBER(L484),L484&gt;0,NOT(ISNA(L484))),VLOOKUP(L484,'ESO dumped WayshrineInfo'!$K$3:$L$9996,2,FALSE),"")
),"")</f>
        <v>1207</v>
      </c>
      <c r="AA484" t="str">
        <f>IF(AND(Z484&lt;&gt;"",ISNUMBER(Z484),NOT(ISNA(Z484))),VLOOKUP(Z484,'ESO zone constants'!$A$5:$D$10001,4,FALSE),"")</f>
        <v>The Reach</v>
      </c>
      <c r="AB484" s="33" t="s">
        <v>1552</v>
      </c>
      <c r="AC484" s="41" t="str">
        <f>IF(AB484&lt;&gt;"",IF(AB484&lt;&gt;"LIBSETS_DROP_MECHANIC_MONSTER_NAME",VLOOKUP(AB484,'LibSets constants'!$I$4:$L$1012,3,FALSE),""),"")</f>
        <v>Arena stage chest</v>
      </c>
      <c r="AD484" s="41" t="str">
        <f>IF(AB484&lt;&gt;"",IF(AB484&lt;&gt;"LIBSETS_DROP_MECHANIC_MONSTER_NAME",VLOOKUP(AB484,'LibSets constants'!$I$4:$L$1012,4,FALSE),""),"")</f>
        <v>Arena-Phasen Schatztruhe</v>
      </c>
      <c r="AE484" s="41"/>
      <c r="AF484" s="3">
        <f>IF(AND(G484&lt;&gt;"LIBSETS_SETTYPE_BATTLEGROUND",G484&lt;&gt;"LIBSETS_SETTYPE_SPECIAL"),
IF(AND(AE484&lt;&gt;"",ISNUMBER(AE484),NOT(ISNA(AE484))),AE484,
   IF(AND(M484&lt;&gt;"",ISNUMBER(M484),M484&gt;0,NOT(ISNA(M484))),VLOOKUP(M484,'ESO dumped WayshrineInfo'!$K$3:$L$9996,2,FALSE),"")
),"")</f>
        <v>1207</v>
      </c>
      <c r="AG484" t="str">
        <f>IF(AND(AF484&lt;&gt;"",ISNUMBER(AF484),NOT(ISNA(AF484))),VLOOKUP(AF484,'ESO zone constants'!$A$5:$D$10001,4,FALSE),"")</f>
        <v>The Reach</v>
      </c>
      <c r="AH484" s="42"/>
      <c r="AI484" s="41"/>
      <c r="AJ484" s="41"/>
      <c r="AK484" s="3" t="str">
        <f>IF(AND(G484&lt;&gt;"LIBSETS_SETTYPE_BATTLEGROUND",G484&lt;&gt;"LIBSETS_SETTYPE_SPECIAL"),IF(AL484&lt;&gt;"",VLOOKUP(AL484,'ESO zone constants'!$D$5:$H$4955,5,FALSE),""),"")</f>
        <v/>
      </c>
      <c r="AN484" s="41"/>
      <c r="AO484" s="41"/>
      <c r="AP484" s="3" t="str">
        <f>IF(AND(G484&lt;&gt;"LIBSETS_SETTYPE_BATTLEGROUND",G484&lt;&gt;"LIBSETS_SETTYPE_SPECIAL"),IF(AQ484&lt;&gt;"",VLOOKUP(AQ484,'ESO zone constants'!$D$5:$H$4955,5,FALSE),""),"")</f>
        <v/>
      </c>
      <c r="AS484" s="41"/>
      <c r="AT484" s="41"/>
      <c r="AU484" s="3" t="str">
        <f>IF(AND(G484&lt;&gt;"LIBSETS_SETTYPE_BATTLEGROUND",G484&lt;&gt;"LIBSETS_SETTYPE_SPECIAL"),IF(AV484&lt;&gt;"",VLOOKUP(AV484,'ESO zone constants'!$D$5:$H$4955,5,FALSE),""),"")</f>
        <v/>
      </c>
      <c r="AX484" s="41"/>
      <c r="AY484" s="41"/>
      <c r="AZ484" s="79" t="s">
        <v>2658</v>
      </c>
      <c r="BA484" s="79"/>
      <c r="BB484" s="79"/>
      <c r="BC484" s="79"/>
      <c r="BD484" s="21" t="str">
        <f t="shared" si="48"/>
        <v>[558] = {wayshrines={457,457,457,}, dlcId=DLC_MARKARTH</v>
      </c>
      <c r="BE484" s="21" t="str">
        <f t="shared" si="49"/>
        <v>, zoneIds={1227,1207,1207}, veteran=false</v>
      </c>
      <c r="BF484" s="21" t="str">
        <f t="shared" si="47"/>
        <v>, setType=LIBSETS_SETTYPE_ARENA</v>
      </c>
      <c r="BG484" s="21" t="str">
        <f t="shared" si="50"/>
        <v>, dropMechanic={LIBSETS_DROP_MECHANIC_ARENA_STAGE_CHEST,LIBSETS_DROP_MECHANIC_ARENA_STAGE_CHEST}, dropMechanicDropLocationNames={['en']={'','Arena stage chest','','','','',},['de']={'','Arena-Phasen Schatztruhe','','','','',},}</v>
      </c>
      <c r="BH484" s="21" t="str">
        <f t="shared" si="51"/>
        <v>}, --Void Bash / LeerenWucht   [Vateshran Hollows, The Reach, The Reach]</v>
      </c>
    </row>
    <row r="485" spans="1:60" x14ac:dyDescent="0.25">
      <c r="A485" s="5">
        <v>559</v>
      </c>
      <c r="B485" t="s">
        <v>2243</v>
      </c>
      <c r="C485" t="s">
        <v>2262</v>
      </c>
      <c r="D485" s="3">
        <f t="shared" si="46"/>
        <v>559</v>
      </c>
      <c r="E485" s="40"/>
      <c r="G485" s="8" t="s">
        <v>1470</v>
      </c>
      <c r="I485" t="s">
        <v>91</v>
      </c>
      <c r="J485" t="s">
        <v>91</v>
      </c>
      <c r="K485">
        <v>457</v>
      </c>
      <c r="L485">
        <v>457</v>
      </c>
      <c r="M485">
        <v>457</v>
      </c>
      <c r="O485" s="62" t="s">
        <v>2212</v>
      </c>
      <c r="Q485" s="3">
        <f>IF(AND(P485&lt;&gt;"",ISNUMBER(P485),NOT(ISNA(P485))),P485,IF(R485&lt;&gt;"",VLOOKUP(R485,'ESO zone constants'!$D$5:$H$10003,5,FALSE),""))</f>
        <v>1227</v>
      </c>
      <c r="R485" t="str">
        <f>IF(AND(O485&lt;&gt;"",NOT(ISERROR(O485))),O485,
IF(AND(P485&lt;&gt;"",ISNUMBER(P485),P485&gt;0,NOT(ISNA(P485))),VLOOKUP(P485,'ESO zone constants'!$A$5:$D$10001,4,FALSE),
IF(AND(K485&lt;&gt;"",K485&gt;0,NOT(ISERROR(K485))),VLOOKUP(K485,'ESO dumped WayshrineInfo'!$K$3:$N$9996,4,FALSE),"")))</f>
        <v>Vateshran Hollows</v>
      </c>
      <c r="T485" s="19" t="str">
        <f>IF(AND(S485&lt;&gt;"",NOT(ISERROR(S485))),S485,IF(Q485&lt;&gt;"",IF(NOT(ISERROR(VLOOKUP(Q485,'ESO Dungeon constants'!$D$3:$H$9999,5,FALSE))),VLOOKUP(Q485,'ESO Dungeon constants'!$D$3:$I$9999,6,FALSE),VLOOKUP(Q485,'ESO zone constants'!$H$3:$K$9989,4,FALSE)),""))</f>
        <v>DLC_MARKARTH</v>
      </c>
      <c r="U485" s="3" t="str">
        <f>IF(T485&lt;&gt;"",VLOOKUP(T485,'LibSets constants'!$B$4:$C$1012,2,FALSE),"")</f>
        <v>Markarth</v>
      </c>
      <c r="V485" s="33" t="s">
        <v>1552</v>
      </c>
      <c r="Y485" s="62"/>
      <c r="Z485" s="3">
        <f>IF(AND(G485&lt;&gt;"LIBSETS_SETTYPE_BATTLEGROUND",G485&lt;&gt;"LIBSETS_SETTYPE_SPECIAL"),
IF(AND(Y485&lt;&gt;"",ISNUMBER(Y485),NOT(ISNA(Y485))),Y485,
   IF(AND(L485&lt;&gt;"",ISNUMBER(L485),L485&gt;0,NOT(ISNA(L485))),VLOOKUP(L485,'ESO dumped WayshrineInfo'!$K$3:$L$9996,2,FALSE),"")
),"")</f>
        <v>1207</v>
      </c>
      <c r="AA485" t="str">
        <f>IF(AND(Z485&lt;&gt;"",ISNUMBER(Z485),NOT(ISNA(Z485))),VLOOKUP(Z485,'ESO zone constants'!$A$5:$D$10001,4,FALSE),"")</f>
        <v>The Reach</v>
      </c>
      <c r="AB485" s="33" t="s">
        <v>1552</v>
      </c>
      <c r="AC485" s="41" t="str">
        <f>IF(AB485&lt;&gt;"",IF(AB485&lt;&gt;"LIBSETS_DROP_MECHANIC_MONSTER_NAME",VLOOKUP(AB485,'LibSets constants'!$I$4:$L$1012,3,FALSE),""),"")</f>
        <v>Arena stage chest</v>
      </c>
      <c r="AD485" s="41" t="str">
        <f>IF(AB485&lt;&gt;"",IF(AB485&lt;&gt;"LIBSETS_DROP_MECHANIC_MONSTER_NAME",VLOOKUP(AB485,'LibSets constants'!$I$4:$L$1012,4,FALSE),""),"")</f>
        <v>Arena-Phasen Schatztruhe</v>
      </c>
      <c r="AE485" s="41"/>
      <c r="AF485" s="3">
        <f>IF(AND(G485&lt;&gt;"LIBSETS_SETTYPE_BATTLEGROUND",G485&lt;&gt;"LIBSETS_SETTYPE_SPECIAL"),
IF(AND(AE485&lt;&gt;"",ISNUMBER(AE485),NOT(ISNA(AE485))),AE485,
   IF(AND(M485&lt;&gt;"",ISNUMBER(M485),M485&gt;0,NOT(ISNA(M485))),VLOOKUP(M485,'ESO dumped WayshrineInfo'!$K$3:$L$9996,2,FALSE),"")
),"")</f>
        <v>1207</v>
      </c>
      <c r="AG485" t="str">
        <f>IF(AND(AF485&lt;&gt;"",ISNUMBER(AF485),NOT(ISNA(AF485))),VLOOKUP(AF485,'ESO zone constants'!$A$5:$D$10001,4,FALSE),"")</f>
        <v>The Reach</v>
      </c>
      <c r="AH485" s="42"/>
      <c r="AI485" s="41"/>
      <c r="AJ485" s="41"/>
      <c r="AK485" s="3" t="str">
        <f>IF(AND(G485&lt;&gt;"LIBSETS_SETTYPE_BATTLEGROUND",G485&lt;&gt;"LIBSETS_SETTYPE_SPECIAL"),IF(AL485&lt;&gt;"",VLOOKUP(AL485,'ESO zone constants'!$D$5:$H$4955,5,FALSE),""),"")</f>
        <v/>
      </c>
      <c r="AN485" s="41"/>
      <c r="AO485" s="41"/>
      <c r="AP485" s="3" t="str">
        <f>IF(AND(G485&lt;&gt;"LIBSETS_SETTYPE_BATTLEGROUND",G485&lt;&gt;"LIBSETS_SETTYPE_SPECIAL"),IF(AQ485&lt;&gt;"",VLOOKUP(AQ485,'ESO zone constants'!$D$5:$H$4955,5,FALSE),""),"")</f>
        <v/>
      </c>
      <c r="AS485" s="41"/>
      <c r="AT485" s="41"/>
      <c r="AU485" s="3" t="str">
        <f>IF(AND(G485&lt;&gt;"LIBSETS_SETTYPE_BATTLEGROUND",G485&lt;&gt;"LIBSETS_SETTYPE_SPECIAL"),IF(AV485&lt;&gt;"",VLOOKUP(AV485,'ESO zone constants'!$D$5:$H$4955,5,FALSE),""),"")</f>
        <v/>
      </c>
      <c r="AX485" s="41"/>
      <c r="AY485" s="41"/>
      <c r="AZ485" s="79" t="s">
        <v>2658</v>
      </c>
      <c r="BA485" s="79"/>
      <c r="BB485" s="79"/>
      <c r="BC485" s="79"/>
      <c r="BD485" s="21" t="str">
        <f t="shared" si="48"/>
        <v>[559] = {wayshrines={457,457,457,}, dlcId=DLC_MARKARTH</v>
      </c>
      <c r="BE485" s="21" t="str">
        <f t="shared" si="49"/>
        <v>, zoneIds={1227,1207,1207}, veteran=false</v>
      </c>
      <c r="BF485" s="21" t="str">
        <f t="shared" si="47"/>
        <v>, setType=LIBSETS_SETTYPE_ARENA</v>
      </c>
      <c r="BG485" s="21" t="str">
        <f t="shared" si="50"/>
        <v>, dropMechanic={LIBSETS_DROP_MECHANIC_ARENA_STAGE_CHEST,LIBSETS_DROP_MECHANIC_ARENA_STAGE_CHEST}, dropMechanicDropLocationNames={['en']={'','Arena stage chest','','','','',},['de']={'','Arena-Phasen Schatztruhe','','','','',},}</v>
      </c>
      <c r="BH485" s="21" t="str">
        <f t="shared" si="51"/>
        <v>}, --Frenzied Momentum / Tobendes Momentum   [Vateshran Hollows, The Reach, The Reach]</v>
      </c>
    </row>
    <row r="486" spans="1:60" x14ac:dyDescent="0.25">
      <c r="A486" s="5">
        <v>560</v>
      </c>
      <c r="B486" t="s">
        <v>2244</v>
      </c>
      <c r="C486" t="s">
        <v>2263</v>
      </c>
      <c r="D486" s="3">
        <f t="shared" si="46"/>
        <v>560</v>
      </c>
      <c r="E486" s="40"/>
      <c r="G486" s="8" t="s">
        <v>1470</v>
      </c>
      <c r="I486" t="s">
        <v>91</v>
      </c>
      <c r="J486" t="s">
        <v>91</v>
      </c>
      <c r="K486">
        <v>457</v>
      </c>
      <c r="L486">
        <v>457</v>
      </c>
      <c r="M486">
        <v>457</v>
      </c>
      <c r="O486" s="62" t="s">
        <v>2212</v>
      </c>
      <c r="Q486" s="3">
        <f>IF(AND(P486&lt;&gt;"",ISNUMBER(P486),NOT(ISNA(P486))),P486,IF(R486&lt;&gt;"",VLOOKUP(R486,'ESO zone constants'!$D$5:$H$10003,5,FALSE),""))</f>
        <v>1227</v>
      </c>
      <c r="R486" t="str">
        <f>IF(AND(O486&lt;&gt;"",NOT(ISERROR(O486))),O486,
IF(AND(P486&lt;&gt;"",ISNUMBER(P486),P486&gt;0,NOT(ISNA(P486))),VLOOKUP(P486,'ESO zone constants'!$A$5:$D$10001,4,FALSE),
IF(AND(K486&lt;&gt;"",K486&gt;0,NOT(ISERROR(K486))),VLOOKUP(K486,'ESO dumped WayshrineInfo'!$K$3:$N$9996,4,FALSE),"")))</f>
        <v>Vateshran Hollows</v>
      </c>
      <c r="T486" s="19" t="str">
        <f>IF(AND(S486&lt;&gt;"",NOT(ISERROR(S486))),S486,IF(Q486&lt;&gt;"",IF(NOT(ISERROR(VLOOKUP(Q486,'ESO Dungeon constants'!$D$3:$H$9999,5,FALSE))),VLOOKUP(Q486,'ESO Dungeon constants'!$D$3:$I$9999,6,FALSE),VLOOKUP(Q486,'ESO zone constants'!$H$3:$K$9989,4,FALSE)),""))</f>
        <v>DLC_MARKARTH</v>
      </c>
      <c r="U486" s="3" t="str">
        <f>IF(T486&lt;&gt;"",VLOOKUP(T486,'LibSets constants'!$B$4:$C$1012,2,FALSE),"")</f>
        <v>Markarth</v>
      </c>
      <c r="V486" s="33" t="s">
        <v>1552</v>
      </c>
      <c r="Y486" s="62"/>
      <c r="Z486" s="3">
        <f>IF(AND(G486&lt;&gt;"LIBSETS_SETTYPE_BATTLEGROUND",G486&lt;&gt;"LIBSETS_SETTYPE_SPECIAL"),
IF(AND(Y486&lt;&gt;"",ISNUMBER(Y486),NOT(ISNA(Y486))),Y486,
   IF(AND(L486&lt;&gt;"",ISNUMBER(L486),L486&gt;0,NOT(ISNA(L486))),VLOOKUP(L486,'ESO dumped WayshrineInfo'!$K$3:$L$9996,2,FALSE),"")
),"")</f>
        <v>1207</v>
      </c>
      <c r="AA486" t="str">
        <f>IF(AND(Z486&lt;&gt;"",ISNUMBER(Z486),NOT(ISNA(Z486))),VLOOKUP(Z486,'ESO zone constants'!$A$5:$D$10001,4,FALSE),"")</f>
        <v>The Reach</v>
      </c>
      <c r="AB486" s="33" t="s">
        <v>1552</v>
      </c>
      <c r="AC486" s="41" t="str">
        <f>IF(AB486&lt;&gt;"",IF(AB486&lt;&gt;"LIBSETS_DROP_MECHANIC_MONSTER_NAME",VLOOKUP(AB486,'LibSets constants'!$I$4:$L$1012,3,FALSE),""),"")</f>
        <v>Arena stage chest</v>
      </c>
      <c r="AD486" s="41" t="str">
        <f>IF(AB486&lt;&gt;"",IF(AB486&lt;&gt;"LIBSETS_DROP_MECHANIC_MONSTER_NAME",VLOOKUP(AB486,'LibSets constants'!$I$4:$L$1012,4,FALSE),""),"")</f>
        <v>Arena-Phasen Schatztruhe</v>
      </c>
      <c r="AE486" s="41"/>
      <c r="AF486" s="3">
        <f>IF(AND(G486&lt;&gt;"LIBSETS_SETTYPE_BATTLEGROUND",G486&lt;&gt;"LIBSETS_SETTYPE_SPECIAL"),
IF(AND(AE486&lt;&gt;"",ISNUMBER(AE486),NOT(ISNA(AE486))),AE486,
   IF(AND(M486&lt;&gt;"",ISNUMBER(M486),M486&gt;0,NOT(ISNA(M486))),VLOOKUP(M486,'ESO dumped WayshrineInfo'!$K$3:$L$9996,2,FALSE),"")
),"")</f>
        <v>1207</v>
      </c>
      <c r="AG486" t="str">
        <f>IF(AND(AF486&lt;&gt;"",ISNUMBER(AF486),NOT(ISNA(AF486))),VLOOKUP(AF486,'ESO zone constants'!$A$5:$D$10001,4,FALSE),"")</f>
        <v>The Reach</v>
      </c>
      <c r="AH486" s="42"/>
      <c r="AI486" s="41"/>
      <c r="AJ486" s="41"/>
      <c r="AK486" s="3" t="str">
        <f>IF(AND(G486&lt;&gt;"LIBSETS_SETTYPE_BATTLEGROUND",G486&lt;&gt;"LIBSETS_SETTYPE_SPECIAL"),IF(AL486&lt;&gt;"",VLOOKUP(AL486,'ESO zone constants'!$D$5:$H$4955,5,FALSE),""),"")</f>
        <v/>
      </c>
      <c r="AN486" s="41"/>
      <c r="AO486" s="41"/>
      <c r="AP486" s="3" t="str">
        <f>IF(AND(G486&lt;&gt;"LIBSETS_SETTYPE_BATTLEGROUND",G486&lt;&gt;"LIBSETS_SETTYPE_SPECIAL"),IF(AQ486&lt;&gt;"",VLOOKUP(AQ486,'ESO zone constants'!$D$5:$H$4955,5,FALSE),""),"")</f>
        <v/>
      </c>
      <c r="AS486" s="41"/>
      <c r="AT486" s="41"/>
      <c r="AU486" s="3" t="str">
        <f>IF(AND(G486&lt;&gt;"LIBSETS_SETTYPE_BATTLEGROUND",G486&lt;&gt;"LIBSETS_SETTYPE_SPECIAL"),IF(AV486&lt;&gt;"",VLOOKUP(AV486,'ESO zone constants'!$D$5:$H$4955,5,FALSE),""),"")</f>
        <v/>
      </c>
      <c r="AX486" s="41"/>
      <c r="AY486" s="41"/>
      <c r="AZ486" s="79" t="s">
        <v>2658</v>
      </c>
      <c r="BA486" s="79"/>
      <c r="BB486" s="79"/>
      <c r="BC486" s="79"/>
      <c r="BD486" s="21" t="str">
        <f t="shared" si="48"/>
        <v>[560] = {wayshrines={457,457,457,}, dlcId=DLC_MARKARTH</v>
      </c>
      <c r="BE486" s="21" t="str">
        <f t="shared" si="49"/>
        <v>, zoneIds={1227,1207,1207}, veteran=false</v>
      </c>
      <c r="BF486" s="21" t="str">
        <f t="shared" si="47"/>
        <v>, setType=LIBSETS_SETTYPE_ARENA</v>
      </c>
      <c r="BG486" s="21" t="str">
        <f t="shared" si="50"/>
        <v>, dropMechanic={LIBSETS_DROP_MECHANIC_ARENA_STAGE_CHEST,LIBSETS_DROP_MECHANIC_ARENA_STAGE_CHEST}, dropMechanicDropLocationNames={['en']={'','Arena stage chest','','','','',},['de']={'','Arena-Phasen Schatztruhe','','','','',},}</v>
      </c>
      <c r="BH486" s="21" t="str">
        <f t="shared" si="51"/>
        <v>}, --Point-Blank Snipe / Volltreffer   [Vateshran Hollows, The Reach, The Reach]</v>
      </c>
    </row>
    <row r="487" spans="1:60" x14ac:dyDescent="0.25">
      <c r="A487" s="5">
        <v>561</v>
      </c>
      <c r="B487" t="s">
        <v>2245</v>
      </c>
      <c r="C487" t="s">
        <v>2264</v>
      </c>
      <c r="D487" s="3">
        <f t="shared" si="46"/>
        <v>561</v>
      </c>
      <c r="E487" s="40"/>
      <c r="G487" s="8" t="s">
        <v>1470</v>
      </c>
      <c r="I487" t="s">
        <v>91</v>
      </c>
      <c r="J487" t="s">
        <v>91</v>
      </c>
      <c r="K487">
        <v>457</v>
      </c>
      <c r="L487">
        <v>457</v>
      </c>
      <c r="M487">
        <v>457</v>
      </c>
      <c r="O487" s="62" t="s">
        <v>2212</v>
      </c>
      <c r="Q487" s="3">
        <f>IF(AND(P487&lt;&gt;"",ISNUMBER(P487),NOT(ISNA(P487))),P487,IF(R487&lt;&gt;"",VLOOKUP(R487,'ESO zone constants'!$D$5:$H$10003,5,FALSE),""))</f>
        <v>1227</v>
      </c>
      <c r="R487" t="str">
        <f>IF(AND(O487&lt;&gt;"",NOT(ISERROR(O487))),O487,
IF(AND(P487&lt;&gt;"",ISNUMBER(P487),P487&gt;0,NOT(ISNA(P487))),VLOOKUP(P487,'ESO zone constants'!$A$5:$D$10001,4,FALSE),
IF(AND(K487&lt;&gt;"",K487&gt;0,NOT(ISERROR(K487))),VLOOKUP(K487,'ESO dumped WayshrineInfo'!$K$3:$N$9996,4,FALSE),"")))</f>
        <v>Vateshran Hollows</v>
      </c>
      <c r="T487" s="19" t="str">
        <f>IF(AND(S487&lt;&gt;"",NOT(ISERROR(S487))),S487,IF(Q487&lt;&gt;"",IF(NOT(ISERROR(VLOOKUP(Q487,'ESO Dungeon constants'!$D$3:$H$9999,5,FALSE))),VLOOKUP(Q487,'ESO Dungeon constants'!$D$3:$I$9999,6,FALSE),VLOOKUP(Q487,'ESO zone constants'!$H$3:$K$9989,4,FALSE)),""))</f>
        <v>DLC_MARKARTH</v>
      </c>
      <c r="U487" s="3" t="str">
        <f>IF(T487&lt;&gt;"",VLOOKUP(T487,'LibSets constants'!$B$4:$C$1012,2,FALSE),"")</f>
        <v>Markarth</v>
      </c>
      <c r="V487" s="33" t="s">
        <v>1552</v>
      </c>
      <c r="Y487" s="62"/>
      <c r="Z487" s="3">
        <f>IF(AND(G487&lt;&gt;"LIBSETS_SETTYPE_BATTLEGROUND",G487&lt;&gt;"LIBSETS_SETTYPE_SPECIAL"),
IF(AND(Y487&lt;&gt;"",ISNUMBER(Y487),NOT(ISNA(Y487))),Y487,
   IF(AND(L487&lt;&gt;"",ISNUMBER(L487),L487&gt;0,NOT(ISNA(L487))),VLOOKUP(L487,'ESO dumped WayshrineInfo'!$K$3:$L$9996,2,FALSE),"")
),"")</f>
        <v>1207</v>
      </c>
      <c r="AA487" t="str">
        <f>IF(AND(Z487&lt;&gt;"",ISNUMBER(Z487),NOT(ISNA(Z487))),VLOOKUP(Z487,'ESO zone constants'!$A$5:$D$10001,4,FALSE),"")</f>
        <v>The Reach</v>
      </c>
      <c r="AB487" s="33" t="s">
        <v>1552</v>
      </c>
      <c r="AC487" s="41" t="str">
        <f>IF(AB487&lt;&gt;"",IF(AB487&lt;&gt;"LIBSETS_DROP_MECHANIC_MONSTER_NAME",VLOOKUP(AB487,'LibSets constants'!$I$4:$L$1012,3,FALSE),""),"")</f>
        <v>Arena stage chest</v>
      </c>
      <c r="AD487" s="41" t="str">
        <f>IF(AB487&lt;&gt;"",IF(AB487&lt;&gt;"LIBSETS_DROP_MECHANIC_MONSTER_NAME",VLOOKUP(AB487,'LibSets constants'!$I$4:$L$1012,4,FALSE),""),"")</f>
        <v>Arena-Phasen Schatztruhe</v>
      </c>
      <c r="AE487" s="41"/>
      <c r="AF487" s="3">
        <f>IF(AND(G487&lt;&gt;"LIBSETS_SETTYPE_BATTLEGROUND",G487&lt;&gt;"LIBSETS_SETTYPE_SPECIAL"),
IF(AND(AE487&lt;&gt;"",ISNUMBER(AE487),NOT(ISNA(AE487))),AE487,
   IF(AND(M487&lt;&gt;"",ISNUMBER(M487),M487&gt;0,NOT(ISNA(M487))),VLOOKUP(M487,'ESO dumped WayshrineInfo'!$K$3:$L$9996,2,FALSE),"")
),"")</f>
        <v>1207</v>
      </c>
      <c r="AG487" t="str">
        <f>IF(AND(AF487&lt;&gt;"",ISNUMBER(AF487),NOT(ISNA(AF487))),VLOOKUP(AF487,'ESO zone constants'!$A$5:$D$10001,4,FALSE),"")</f>
        <v>The Reach</v>
      </c>
      <c r="AH487" s="42"/>
      <c r="AI487" s="41"/>
      <c r="AJ487" s="41"/>
      <c r="AK487" s="3" t="str">
        <f>IF(AND(G487&lt;&gt;"LIBSETS_SETTYPE_BATTLEGROUND",G487&lt;&gt;"LIBSETS_SETTYPE_SPECIAL"),IF(AL487&lt;&gt;"",VLOOKUP(AL487,'ESO zone constants'!$D$5:$H$4955,5,FALSE),""),"")</f>
        <v/>
      </c>
      <c r="AN487" s="41"/>
      <c r="AO487" s="41"/>
      <c r="AP487" s="3" t="str">
        <f>IF(AND(G487&lt;&gt;"LIBSETS_SETTYPE_BATTLEGROUND",G487&lt;&gt;"LIBSETS_SETTYPE_SPECIAL"),IF(AQ487&lt;&gt;"",VLOOKUP(AQ487,'ESO zone constants'!$D$5:$H$4955,5,FALSE),""),"")</f>
        <v/>
      </c>
      <c r="AS487" s="41"/>
      <c r="AT487" s="41"/>
      <c r="AU487" s="3" t="str">
        <f>IF(AND(G487&lt;&gt;"LIBSETS_SETTYPE_BATTLEGROUND",G487&lt;&gt;"LIBSETS_SETTYPE_SPECIAL"),IF(AV487&lt;&gt;"",VLOOKUP(AV487,'ESO zone constants'!$D$5:$H$4955,5,FALSE),""),"")</f>
        <v/>
      </c>
      <c r="AX487" s="41"/>
      <c r="AY487" s="41"/>
      <c r="AZ487" s="79" t="s">
        <v>2658</v>
      </c>
      <c r="BA487" s="79"/>
      <c r="BB487" s="79"/>
      <c r="BC487" s="79"/>
      <c r="BD487" s="21" t="str">
        <f t="shared" si="48"/>
        <v>[561] = {wayshrines={457,457,457,}, dlcId=DLC_MARKARTH</v>
      </c>
      <c r="BE487" s="21" t="str">
        <f t="shared" si="49"/>
        <v>, zoneIds={1227,1207,1207}, veteran=false</v>
      </c>
      <c r="BF487" s="21" t="str">
        <f t="shared" si="47"/>
        <v>, setType=LIBSETS_SETTYPE_ARENA</v>
      </c>
      <c r="BG487" s="21" t="str">
        <f t="shared" si="50"/>
        <v>, dropMechanic={LIBSETS_DROP_MECHANIC_ARENA_STAGE_CHEST,LIBSETS_DROP_MECHANIC_ARENA_STAGE_CHEST}, dropMechanicDropLocationNames={['en']={'','Arena stage chest','','','','',},['de']={'','Arena-Phasen Schatztruhe','','','','',},}</v>
      </c>
      <c r="BH487" s="21" t="str">
        <f t="shared" si="51"/>
        <v>}, --Wrath of Elements / Zorn der Elemente   [Vateshran Hollows, The Reach, The Reach]</v>
      </c>
    </row>
    <row r="488" spans="1:60" x14ac:dyDescent="0.25">
      <c r="A488" s="5">
        <v>562</v>
      </c>
      <c r="B488" t="s">
        <v>2246</v>
      </c>
      <c r="C488" t="s">
        <v>2265</v>
      </c>
      <c r="D488" s="3">
        <f t="shared" si="46"/>
        <v>562</v>
      </c>
      <c r="E488" s="40"/>
      <c r="G488" s="8" t="s">
        <v>1470</v>
      </c>
      <c r="I488" t="s">
        <v>91</v>
      </c>
      <c r="J488" t="s">
        <v>91</v>
      </c>
      <c r="K488">
        <v>457</v>
      </c>
      <c r="L488">
        <v>457</v>
      </c>
      <c r="M488">
        <v>457</v>
      </c>
      <c r="O488" s="62" t="s">
        <v>2212</v>
      </c>
      <c r="Q488" s="3">
        <f>IF(AND(P488&lt;&gt;"",ISNUMBER(P488),NOT(ISNA(P488))),P488,IF(R488&lt;&gt;"",VLOOKUP(R488,'ESO zone constants'!$D$5:$H$10003,5,FALSE),""))</f>
        <v>1227</v>
      </c>
      <c r="R488" t="str">
        <f>IF(AND(O488&lt;&gt;"",NOT(ISERROR(O488))),O488,
IF(AND(P488&lt;&gt;"",ISNUMBER(P488),P488&gt;0,NOT(ISNA(P488))),VLOOKUP(P488,'ESO zone constants'!$A$5:$D$10001,4,FALSE),
IF(AND(K488&lt;&gt;"",K488&gt;0,NOT(ISERROR(K488))),VLOOKUP(K488,'ESO dumped WayshrineInfo'!$K$3:$N$9996,4,FALSE),"")))</f>
        <v>Vateshran Hollows</v>
      </c>
      <c r="T488" s="19" t="str">
        <f>IF(AND(S488&lt;&gt;"",NOT(ISERROR(S488))),S488,IF(Q488&lt;&gt;"",IF(NOT(ISERROR(VLOOKUP(Q488,'ESO Dungeon constants'!$D$3:$H$9999,5,FALSE))),VLOOKUP(Q488,'ESO Dungeon constants'!$D$3:$I$9999,6,FALSE),VLOOKUP(Q488,'ESO zone constants'!$H$3:$K$9989,4,FALSE)),""))</f>
        <v>DLC_MARKARTH</v>
      </c>
      <c r="U488" s="3" t="str">
        <f>IF(T488&lt;&gt;"",VLOOKUP(T488,'LibSets constants'!$B$4:$C$1012,2,FALSE),"")</f>
        <v>Markarth</v>
      </c>
      <c r="V488" s="33" t="s">
        <v>1552</v>
      </c>
      <c r="Y488" s="62"/>
      <c r="Z488" s="3">
        <f>IF(AND(G488&lt;&gt;"LIBSETS_SETTYPE_BATTLEGROUND",G488&lt;&gt;"LIBSETS_SETTYPE_SPECIAL"),
IF(AND(Y488&lt;&gt;"",ISNUMBER(Y488),NOT(ISNA(Y488))),Y488,
   IF(AND(L488&lt;&gt;"",ISNUMBER(L488),L488&gt;0,NOT(ISNA(L488))),VLOOKUP(L488,'ESO dumped WayshrineInfo'!$K$3:$L$9996,2,FALSE),"")
),"")</f>
        <v>1207</v>
      </c>
      <c r="AA488" t="str">
        <f>IF(AND(Z488&lt;&gt;"",ISNUMBER(Z488),NOT(ISNA(Z488))),VLOOKUP(Z488,'ESO zone constants'!$A$5:$D$10001,4,FALSE),"")</f>
        <v>The Reach</v>
      </c>
      <c r="AB488" s="33" t="s">
        <v>1552</v>
      </c>
      <c r="AC488" s="41" t="str">
        <f>IF(AB488&lt;&gt;"",IF(AB488&lt;&gt;"LIBSETS_DROP_MECHANIC_MONSTER_NAME",VLOOKUP(AB488,'LibSets constants'!$I$4:$L$1012,3,FALSE),""),"")</f>
        <v>Arena stage chest</v>
      </c>
      <c r="AD488" s="41" t="str">
        <f>IF(AB488&lt;&gt;"",IF(AB488&lt;&gt;"LIBSETS_DROP_MECHANIC_MONSTER_NAME",VLOOKUP(AB488,'LibSets constants'!$I$4:$L$1012,4,FALSE),""),"")</f>
        <v>Arena-Phasen Schatztruhe</v>
      </c>
      <c r="AE488" s="41"/>
      <c r="AF488" s="3">
        <f>IF(AND(G488&lt;&gt;"LIBSETS_SETTYPE_BATTLEGROUND",G488&lt;&gt;"LIBSETS_SETTYPE_SPECIAL"),
IF(AND(AE488&lt;&gt;"",ISNUMBER(AE488),NOT(ISNA(AE488))),AE488,
   IF(AND(M488&lt;&gt;"",ISNUMBER(M488),M488&gt;0,NOT(ISNA(M488))),VLOOKUP(M488,'ESO dumped WayshrineInfo'!$K$3:$L$9996,2,FALSE),"")
),"")</f>
        <v>1207</v>
      </c>
      <c r="AG488" t="str">
        <f>IF(AND(AF488&lt;&gt;"",ISNUMBER(AF488),NOT(ISNA(AF488))),VLOOKUP(AF488,'ESO zone constants'!$A$5:$D$10001,4,FALSE),"")</f>
        <v>The Reach</v>
      </c>
      <c r="AH488" s="42"/>
      <c r="AI488" s="41"/>
      <c r="AJ488" s="41"/>
      <c r="AK488" s="3" t="str">
        <f>IF(AND(G488&lt;&gt;"LIBSETS_SETTYPE_BATTLEGROUND",G488&lt;&gt;"LIBSETS_SETTYPE_SPECIAL"),IF(AL488&lt;&gt;"",VLOOKUP(AL488,'ESO zone constants'!$D$5:$H$4955,5,FALSE),""),"")</f>
        <v/>
      </c>
      <c r="AN488" s="41"/>
      <c r="AO488" s="41"/>
      <c r="AP488" s="3" t="str">
        <f>IF(AND(G488&lt;&gt;"LIBSETS_SETTYPE_BATTLEGROUND",G488&lt;&gt;"LIBSETS_SETTYPE_SPECIAL"),IF(AQ488&lt;&gt;"",VLOOKUP(AQ488,'ESO zone constants'!$D$5:$H$4955,5,FALSE),""),"")</f>
        <v/>
      </c>
      <c r="AS488" s="41"/>
      <c r="AT488" s="41"/>
      <c r="AU488" s="3" t="str">
        <f>IF(AND(G488&lt;&gt;"LIBSETS_SETTYPE_BATTLEGROUND",G488&lt;&gt;"LIBSETS_SETTYPE_SPECIAL"),IF(AV488&lt;&gt;"",VLOOKUP(AV488,'ESO zone constants'!$D$5:$H$4955,5,FALSE),""),"")</f>
        <v/>
      </c>
      <c r="AX488" s="41"/>
      <c r="AY488" s="41"/>
      <c r="AZ488" s="79" t="s">
        <v>2658</v>
      </c>
      <c r="BA488" s="79"/>
      <c r="BB488" s="79"/>
      <c r="BC488" s="79"/>
      <c r="BD488" s="21" t="str">
        <f t="shared" si="48"/>
        <v>[562] = {wayshrines={457,457,457,}, dlcId=DLC_MARKARTH</v>
      </c>
      <c r="BE488" s="21" t="str">
        <f t="shared" si="49"/>
        <v>, zoneIds={1227,1207,1207}, veteran=false</v>
      </c>
      <c r="BF488" s="21" t="str">
        <f t="shared" si="47"/>
        <v>, setType=LIBSETS_SETTYPE_ARENA</v>
      </c>
      <c r="BG488" s="21" t="str">
        <f t="shared" si="50"/>
        <v>, dropMechanic={LIBSETS_DROP_MECHANIC_ARENA_STAGE_CHEST,LIBSETS_DROP_MECHANIC_ARENA_STAGE_CHEST}, dropMechanicDropLocationNames={['en']={'','Arena stage chest','','','','',},['de']={'','Arena-Phasen Schatztruhe','','','','',},}</v>
      </c>
      <c r="BH488" s="21" t="str">
        <f t="shared" si="51"/>
        <v>}, --Force Overflow / Machtüberschuss   [Vateshran Hollows, The Reach, The Reach]</v>
      </c>
    </row>
    <row r="489" spans="1:60" x14ac:dyDescent="0.25">
      <c r="A489" s="5">
        <v>563</v>
      </c>
      <c r="B489" t="s">
        <v>2249</v>
      </c>
      <c r="C489" t="s">
        <v>2656</v>
      </c>
      <c r="D489" s="3">
        <f t="shared" si="46"/>
        <v>563</v>
      </c>
      <c r="E489" s="40"/>
      <c r="G489" s="8" t="s">
        <v>1470</v>
      </c>
      <c r="I489" t="s">
        <v>92</v>
      </c>
      <c r="J489" t="s">
        <v>91</v>
      </c>
      <c r="K489">
        <v>457</v>
      </c>
      <c r="L489">
        <v>457</v>
      </c>
      <c r="M489">
        <v>457</v>
      </c>
      <c r="O489" s="62" t="s">
        <v>2212</v>
      </c>
      <c r="Q489" s="3">
        <f>IF(AND(P489&lt;&gt;"",ISNUMBER(P489),NOT(ISNA(P489))),P489,IF(R489&lt;&gt;"",VLOOKUP(R489,'ESO zone constants'!$D$5:$H$10003,5,FALSE),""))</f>
        <v>1227</v>
      </c>
      <c r="R489" t="str">
        <f>IF(AND(O489&lt;&gt;"",NOT(ISERROR(O489))),O489,
IF(AND(P489&lt;&gt;"",ISNUMBER(P489),P489&gt;0,NOT(ISNA(P489))),VLOOKUP(P489,'ESO zone constants'!$A$5:$D$10001,4,FALSE),
IF(AND(K489&lt;&gt;"",K489&gt;0,NOT(ISERROR(K489))),VLOOKUP(K489,'ESO dumped WayshrineInfo'!$K$3:$N$9996,4,FALSE),"")))</f>
        <v>Vateshran Hollows</v>
      </c>
      <c r="T489" s="19" t="str">
        <f>IF(AND(S489&lt;&gt;"",NOT(ISERROR(S489))),S489,IF(Q489&lt;&gt;"",IF(NOT(ISERROR(VLOOKUP(Q489,'ESO Dungeon constants'!$D$3:$H$9999,5,FALSE))),VLOOKUP(Q489,'ESO Dungeon constants'!$D$3:$I$9999,6,FALSE),VLOOKUP(Q489,'ESO zone constants'!$H$3:$K$9989,4,FALSE)),""))</f>
        <v>DLC_MARKARTH</v>
      </c>
      <c r="U489" s="3" t="str">
        <f>IF(T489&lt;&gt;"",VLOOKUP(T489,'LibSets constants'!$B$4:$C$1012,2,FALSE),"")</f>
        <v>Markarth</v>
      </c>
      <c r="V489" s="33" t="s">
        <v>1552</v>
      </c>
      <c r="Y489" s="62"/>
      <c r="Z489" s="3">
        <f>IF(AND(G489&lt;&gt;"LIBSETS_SETTYPE_BATTLEGROUND",G489&lt;&gt;"LIBSETS_SETTYPE_SPECIAL"),
IF(AND(Y489&lt;&gt;"",ISNUMBER(Y489),NOT(ISNA(Y489))),Y489,
   IF(AND(L489&lt;&gt;"",ISNUMBER(L489),L489&gt;0,NOT(ISNA(L489))),VLOOKUP(L489,'ESO dumped WayshrineInfo'!$K$3:$L$9996,2,FALSE),"")
),"")</f>
        <v>1207</v>
      </c>
      <c r="AA489" t="str">
        <f>IF(AND(Z489&lt;&gt;"",ISNUMBER(Z489),NOT(ISNA(Z489))),VLOOKUP(Z489,'ESO zone constants'!$A$5:$D$10001,4,FALSE),"")</f>
        <v>The Reach</v>
      </c>
      <c r="AB489" s="33" t="s">
        <v>1552</v>
      </c>
      <c r="AC489" s="41" t="str">
        <f>IF(AB489&lt;&gt;"",IF(AB489&lt;&gt;"LIBSETS_DROP_MECHANIC_MONSTER_NAME",VLOOKUP(AB489,'LibSets constants'!$I$4:$L$1012,3,FALSE),""),"")</f>
        <v>Arena stage chest</v>
      </c>
      <c r="AD489" s="41" t="str">
        <f>IF(AB489&lt;&gt;"",IF(AB489&lt;&gt;"LIBSETS_DROP_MECHANIC_MONSTER_NAME",VLOOKUP(AB489,'LibSets constants'!$I$4:$L$1012,4,FALSE),""),"")</f>
        <v>Arena-Phasen Schatztruhe</v>
      </c>
      <c r="AE489" s="41"/>
      <c r="AF489" s="3">
        <f>IF(AND(G489&lt;&gt;"LIBSETS_SETTYPE_BATTLEGROUND",G489&lt;&gt;"LIBSETS_SETTYPE_SPECIAL"),
IF(AND(AE489&lt;&gt;"",ISNUMBER(AE489),NOT(ISNA(AE489))),AE489,
   IF(AND(M489&lt;&gt;"",ISNUMBER(M489),M489&gt;0,NOT(ISNA(M489))),VLOOKUP(M489,'ESO dumped WayshrineInfo'!$K$3:$L$9996,2,FALSE),"")
),"")</f>
        <v>1207</v>
      </c>
      <c r="AG489" t="str">
        <f>IF(AND(AF489&lt;&gt;"",ISNUMBER(AF489),NOT(ISNA(AF489))),VLOOKUP(AF489,'ESO zone constants'!$A$5:$D$10001,4,FALSE),"")</f>
        <v>The Reach</v>
      </c>
      <c r="AH489" s="42"/>
      <c r="AI489" s="41"/>
      <c r="AJ489" s="41"/>
      <c r="AK489" s="3" t="str">
        <f>IF(AND(G489&lt;&gt;"LIBSETS_SETTYPE_BATTLEGROUND",G489&lt;&gt;"LIBSETS_SETTYPE_SPECIAL"),IF(AL489&lt;&gt;"",VLOOKUP(AL489,'ESO zone constants'!$D$5:$H$4955,5,FALSE),""),"")</f>
        <v/>
      </c>
      <c r="AN489" s="41"/>
      <c r="AO489" s="41"/>
      <c r="AP489" s="3" t="str">
        <f>IF(AND(G489&lt;&gt;"LIBSETS_SETTYPE_BATTLEGROUND",G489&lt;&gt;"LIBSETS_SETTYPE_SPECIAL"),IF(AQ489&lt;&gt;"",VLOOKUP(AQ489,'ESO zone constants'!$D$5:$H$4955,5,FALSE),""),"")</f>
        <v/>
      </c>
      <c r="AS489" s="41"/>
      <c r="AT489" s="41"/>
      <c r="AU489" s="3" t="str">
        <f>IF(AND(G489&lt;&gt;"LIBSETS_SETTYPE_BATTLEGROUND",G489&lt;&gt;"LIBSETS_SETTYPE_SPECIAL"),IF(AV489&lt;&gt;"",VLOOKUP(AV489,'ESO zone constants'!$D$5:$H$4955,5,FALSE),""),"")</f>
        <v/>
      </c>
      <c r="AX489" s="41"/>
      <c r="AY489" s="41"/>
      <c r="AZ489" s="79" t="s">
        <v>2658</v>
      </c>
      <c r="BA489" s="79"/>
      <c r="BB489" s="79"/>
      <c r="BC489" s="79"/>
      <c r="BD489" s="21" t="str">
        <f t="shared" si="48"/>
        <v>[563] = {wayshrines={457,457,457,}, dlcId=DLC_MARKARTH</v>
      </c>
      <c r="BE489" s="21" t="str">
        <f t="shared" si="49"/>
        <v>, zoneIds={1227,1207,1207}, veteran=true</v>
      </c>
      <c r="BF489" s="21" t="str">
        <f t="shared" si="47"/>
        <v>, setType=LIBSETS_SETTYPE_ARENA</v>
      </c>
      <c r="BG489" s="21" t="str">
        <f t="shared" si="50"/>
        <v>, dropMechanic={LIBSETS_DROP_MECHANIC_ARENA_STAGE_CHEST,LIBSETS_DROP_MECHANIC_ARENA_STAGE_CHEST}, dropMechanicDropLocationNames={['en']={'','Arena stage chest','','','','',},['de']={'','Arena-Phasen Schatztruhe','','','','',},}</v>
      </c>
      <c r="BH489" s="21" t="str">
        <f t="shared" si="51"/>
        <v>}, --Perfected Executioner\'s Blade / Perfektionierte Klinge des Henkers   [Vateshran Hollows, The Reach, The Reach]</v>
      </c>
    </row>
    <row r="490" spans="1:60" x14ac:dyDescent="0.25">
      <c r="A490" s="5">
        <v>564</v>
      </c>
      <c r="B490" t="s">
        <v>2250</v>
      </c>
      <c r="C490" t="s">
        <v>2266</v>
      </c>
      <c r="D490" s="3">
        <f t="shared" si="46"/>
        <v>564</v>
      </c>
      <c r="E490" s="40"/>
      <c r="G490" s="8" t="s">
        <v>1470</v>
      </c>
      <c r="I490" t="s">
        <v>92</v>
      </c>
      <c r="J490" t="s">
        <v>91</v>
      </c>
      <c r="K490">
        <v>457</v>
      </c>
      <c r="L490">
        <v>457</v>
      </c>
      <c r="M490">
        <v>457</v>
      </c>
      <c r="O490" s="62" t="s">
        <v>2212</v>
      </c>
      <c r="Q490" s="3">
        <f>IF(AND(P490&lt;&gt;"",ISNUMBER(P490),NOT(ISNA(P490))),P490,IF(R490&lt;&gt;"",VLOOKUP(R490,'ESO zone constants'!$D$5:$H$10003,5,FALSE),""))</f>
        <v>1227</v>
      </c>
      <c r="R490" t="str">
        <f>IF(AND(O490&lt;&gt;"",NOT(ISERROR(O490))),O490,
IF(AND(P490&lt;&gt;"",ISNUMBER(P490),P490&gt;0,NOT(ISNA(P490))),VLOOKUP(P490,'ESO zone constants'!$A$5:$D$10001,4,FALSE),
IF(AND(K490&lt;&gt;"",K490&gt;0,NOT(ISERROR(K490))),VLOOKUP(K490,'ESO dumped WayshrineInfo'!$K$3:$N$9996,4,FALSE),"")))</f>
        <v>Vateshran Hollows</v>
      </c>
      <c r="T490" s="19" t="str">
        <f>IF(AND(S490&lt;&gt;"",NOT(ISERROR(S490))),S490,IF(Q490&lt;&gt;"",IF(NOT(ISERROR(VLOOKUP(Q490,'ESO Dungeon constants'!$D$3:$H$9999,5,FALSE))),VLOOKUP(Q490,'ESO Dungeon constants'!$D$3:$I$9999,6,FALSE),VLOOKUP(Q490,'ESO zone constants'!$H$3:$K$9989,4,FALSE)),""))</f>
        <v>DLC_MARKARTH</v>
      </c>
      <c r="U490" s="3" t="str">
        <f>IF(T490&lt;&gt;"",VLOOKUP(T490,'LibSets constants'!$B$4:$C$1012,2,FALSE),"")</f>
        <v>Markarth</v>
      </c>
      <c r="V490" s="33" t="s">
        <v>1552</v>
      </c>
      <c r="Y490" s="62"/>
      <c r="Z490" s="3">
        <f>IF(AND(G490&lt;&gt;"LIBSETS_SETTYPE_BATTLEGROUND",G490&lt;&gt;"LIBSETS_SETTYPE_SPECIAL"),
IF(AND(Y490&lt;&gt;"",ISNUMBER(Y490),NOT(ISNA(Y490))),Y490,
   IF(AND(L490&lt;&gt;"",ISNUMBER(L490),L490&gt;0,NOT(ISNA(L490))),VLOOKUP(L490,'ESO dumped WayshrineInfo'!$K$3:$L$9996,2,FALSE),"")
),"")</f>
        <v>1207</v>
      </c>
      <c r="AA490" t="str">
        <f>IF(AND(Z490&lt;&gt;"",ISNUMBER(Z490),NOT(ISNA(Z490))),VLOOKUP(Z490,'ESO zone constants'!$A$5:$D$10001,4,FALSE),"")</f>
        <v>The Reach</v>
      </c>
      <c r="AB490" s="33" t="s">
        <v>1552</v>
      </c>
      <c r="AC490" s="41" t="str">
        <f>IF(AB490&lt;&gt;"",IF(AB490&lt;&gt;"LIBSETS_DROP_MECHANIC_MONSTER_NAME",VLOOKUP(AB490,'LibSets constants'!$I$4:$L$1012,3,FALSE),""),"")</f>
        <v>Arena stage chest</v>
      </c>
      <c r="AD490" s="41" t="str">
        <f>IF(AB490&lt;&gt;"",IF(AB490&lt;&gt;"LIBSETS_DROP_MECHANIC_MONSTER_NAME",VLOOKUP(AB490,'LibSets constants'!$I$4:$L$1012,4,FALSE),""),"")</f>
        <v>Arena-Phasen Schatztruhe</v>
      </c>
      <c r="AE490" s="41"/>
      <c r="AF490" s="3">
        <f>IF(AND(G490&lt;&gt;"LIBSETS_SETTYPE_BATTLEGROUND",G490&lt;&gt;"LIBSETS_SETTYPE_SPECIAL"),
IF(AND(AE490&lt;&gt;"",ISNUMBER(AE490),NOT(ISNA(AE490))),AE490,
   IF(AND(M490&lt;&gt;"",ISNUMBER(M490),M490&gt;0,NOT(ISNA(M490))),VLOOKUP(M490,'ESO dumped WayshrineInfo'!$K$3:$L$9996,2,FALSE),"")
),"")</f>
        <v>1207</v>
      </c>
      <c r="AG490" t="str">
        <f>IF(AND(AF490&lt;&gt;"",ISNUMBER(AF490),NOT(ISNA(AF490))),VLOOKUP(AF490,'ESO zone constants'!$A$5:$D$10001,4,FALSE),"")</f>
        <v>The Reach</v>
      </c>
      <c r="AH490" s="42"/>
      <c r="AI490" s="41"/>
      <c r="AJ490" s="41"/>
      <c r="AK490" s="3" t="str">
        <f>IF(AND(G490&lt;&gt;"LIBSETS_SETTYPE_BATTLEGROUND",G490&lt;&gt;"LIBSETS_SETTYPE_SPECIAL"),IF(AL490&lt;&gt;"",VLOOKUP(AL490,'ESO zone constants'!$D$5:$H$4955,5,FALSE),""),"")</f>
        <v/>
      </c>
      <c r="AN490" s="41"/>
      <c r="AO490" s="41"/>
      <c r="AP490" s="3" t="str">
        <f>IF(AND(G490&lt;&gt;"LIBSETS_SETTYPE_BATTLEGROUND",G490&lt;&gt;"LIBSETS_SETTYPE_SPECIAL"),IF(AQ490&lt;&gt;"",VLOOKUP(AQ490,'ESO zone constants'!$D$5:$H$4955,5,FALSE),""),"")</f>
        <v/>
      </c>
      <c r="AS490" s="41"/>
      <c r="AT490" s="41"/>
      <c r="AU490" s="3" t="str">
        <f>IF(AND(G490&lt;&gt;"LIBSETS_SETTYPE_BATTLEGROUND",G490&lt;&gt;"LIBSETS_SETTYPE_SPECIAL"),IF(AV490&lt;&gt;"",VLOOKUP(AV490,'ESO zone constants'!$D$5:$H$4955,5,FALSE),""),"")</f>
        <v/>
      </c>
      <c r="AX490" s="41"/>
      <c r="AY490" s="41"/>
      <c r="AZ490" s="79" t="s">
        <v>2658</v>
      </c>
      <c r="BA490" s="79"/>
      <c r="BB490" s="79"/>
      <c r="BC490" s="79"/>
      <c r="BD490" s="21" t="str">
        <f t="shared" si="48"/>
        <v>[564] = {wayshrines={457,457,457,}, dlcId=DLC_MARKARTH</v>
      </c>
      <c r="BE490" s="21" t="str">
        <f t="shared" si="49"/>
        <v>, zoneIds={1227,1207,1207}, veteran=true</v>
      </c>
      <c r="BF490" s="21" t="str">
        <f t="shared" si="47"/>
        <v>, setType=LIBSETS_SETTYPE_ARENA</v>
      </c>
      <c r="BG490" s="21" t="str">
        <f t="shared" si="50"/>
        <v>, dropMechanic={LIBSETS_DROP_MECHANIC_ARENA_STAGE_CHEST,LIBSETS_DROP_MECHANIC_ARENA_STAGE_CHEST}, dropMechanicDropLocationNames={['en']={'','Arena stage chest','','','','',},['de']={'','Arena-Phasen Schatztruhe','','','','',},}</v>
      </c>
      <c r="BH490" s="21" t="str">
        <f t="shared" si="51"/>
        <v>}, --Perfected Void Bash / Perfektionierte Leerenwucht   [Vateshran Hollows, The Reach, The Reach]</v>
      </c>
    </row>
    <row r="491" spans="1:60" x14ac:dyDescent="0.25">
      <c r="A491" s="5">
        <v>565</v>
      </c>
      <c r="B491" t="s">
        <v>2251</v>
      </c>
      <c r="C491" t="s">
        <v>2267</v>
      </c>
      <c r="D491" s="3">
        <f t="shared" si="46"/>
        <v>565</v>
      </c>
      <c r="E491" s="40"/>
      <c r="G491" s="8" t="s">
        <v>1470</v>
      </c>
      <c r="I491" t="s">
        <v>92</v>
      </c>
      <c r="J491" t="s">
        <v>91</v>
      </c>
      <c r="K491">
        <v>457</v>
      </c>
      <c r="L491">
        <v>457</v>
      </c>
      <c r="M491">
        <v>457</v>
      </c>
      <c r="O491" s="62" t="s">
        <v>2212</v>
      </c>
      <c r="Q491" s="3">
        <f>IF(AND(P491&lt;&gt;"",ISNUMBER(P491),NOT(ISNA(P491))),P491,IF(R491&lt;&gt;"",VLOOKUP(R491,'ESO zone constants'!$D$5:$H$10003,5,FALSE),""))</f>
        <v>1227</v>
      </c>
      <c r="R491" t="str">
        <f>IF(AND(O491&lt;&gt;"",NOT(ISERROR(O491))),O491,
IF(AND(P491&lt;&gt;"",ISNUMBER(P491),P491&gt;0,NOT(ISNA(P491))),VLOOKUP(P491,'ESO zone constants'!$A$5:$D$10001,4,FALSE),
IF(AND(K491&lt;&gt;"",K491&gt;0,NOT(ISERROR(K491))),VLOOKUP(K491,'ESO dumped WayshrineInfo'!$K$3:$N$9996,4,FALSE),"")))</f>
        <v>Vateshran Hollows</v>
      </c>
      <c r="T491" s="19" t="str">
        <f>IF(AND(S491&lt;&gt;"",NOT(ISERROR(S491))),S491,IF(Q491&lt;&gt;"",IF(NOT(ISERROR(VLOOKUP(Q491,'ESO Dungeon constants'!$D$3:$H$9999,5,FALSE))),VLOOKUP(Q491,'ESO Dungeon constants'!$D$3:$I$9999,6,FALSE),VLOOKUP(Q491,'ESO zone constants'!$H$3:$K$9989,4,FALSE)),""))</f>
        <v>DLC_MARKARTH</v>
      </c>
      <c r="U491" s="3" t="str">
        <f>IF(T491&lt;&gt;"",VLOOKUP(T491,'LibSets constants'!$B$4:$C$1012,2,FALSE),"")</f>
        <v>Markarth</v>
      </c>
      <c r="V491" s="33" t="s">
        <v>1552</v>
      </c>
      <c r="Y491" s="62"/>
      <c r="Z491" s="3">
        <f>IF(AND(G491&lt;&gt;"LIBSETS_SETTYPE_BATTLEGROUND",G491&lt;&gt;"LIBSETS_SETTYPE_SPECIAL"),
IF(AND(Y491&lt;&gt;"",ISNUMBER(Y491),NOT(ISNA(Y491))),Y491,
   IF(AND(L491&lt;&gt;"",ISNUMBER(L491),L491&gt;0,NOT(ISNA(L491))),VLOOKUP(L491,'ESO dumped WayshrineInfo'!$K$3:$L$9996,2,FALSE),"")
),"")</f>
        <v>1207</v>
      </c>
      <c r="AA491" t="str">
        <f>IF(AND(Z491&lt;&gt;"",ISNUMBER(Z491),NOT(ISNA(Z491))),VLOOKUP(Z491,'ESO zone constants'!$A$5:$D$10001,4,FALSE),"")</f>
        <v>The Reach</v>
      </c>
      <c r="AB491" s="33" t="s">
        <v>1552</v>
      </c>
      <c r="AC491" s="41" t="str">
        <f>IF(AB491&lt;&gt;"",IF(AB491&lt;&gt;"LIBSETS_DROP_MECHANIC_MONSTER_NAME",VLOOKUP(AB491,'LibSets constants'!$I$4:$L$1012,3,FALSE),""),"")</f>
        <v>Arena stage chest</v>
      </c>
      <c r="AD491" s="41" t="str">
        <f>IF(AB491&lt;&gt;"",IF(AB491&lt;&gt;"LIBSETS_DROP_MECHANIC_MONSTER_NAME",VLOOKUP(AB491,'LibSets constants'!$I$4:$L$1012,4,FALSE),""),"")</f>
        <v>Arena-Phasen Schatztruhe</v>
      </c>
      <c r="AE491" s="41"/>
      <c r="AF491" s="3">
        <f>IF(AND(G491&lt;&gt;"LIBSETS_SETTYPE_BATTLEGROUND",G491&lt;&gt;"LIBSETS_SETTYPE_SPECIAL"),
IF(AND(AE491&lt;&gt;"",ISNUMBER(AE491),NOT(ISNA(AE491))),AE491,
   IF(AND(M491&lt;&gt;"",ISNUMBER(M491),M491&gt;0,NOT(ISNA(M491))),VLOOKUP(M491,'ESO dumped WayshrineInfo'!$K$3:$L$9996,2,FALSE),"")
),"")</f>
        <v>1207</v>
      </c>
      <c r="AG491" t="str">
        <f>IF(AND(AF491&lt;&gt;"",ISNUMBER(AF491),NOT(ISNA(AF491))),VLOOKUP(AF491,'ESO zone constants'!$A$5:$D$10001,4,FALSE),"")</f>
        <v>The Reach</v>
      </c>
      <c r="AH491" s="42"/>
      <c r="AI491" s="41"/>
      <c r="AJ491" s="41"/>
      <c r="AK491" s="3" t="str">
        <f>IF(AND(G491&lt;&gt;"LIBSETS_SETTYPE_BATTLEGROUND",G491&lt;&gt;"LIBSETS_SETTYPE_SPECIAL"),IF(AL491&lt;&gt;"",VLOOKUP(AL491,'ESO zone constants'!$D$5:$H$4955,5,FALSE),""),"")</f>
        <v/>
      </c>
      <c r="AN491" s="41"/>
      <c r="AO491" s="41"/>
      <c r="AP491" s="3" t="str">
        <f>IF(AND(G491&lt;&gt;"LIBSETS_SETTYPE_BATTLEGROUND",G491&lt;&gt;"LIBSETS_SETTYPE_SPECIAL"),IF(AQ491&lt;&gt;"",VLOOKUP(AQ491,'ESO zone constants'!$D$5:$H$4955,5,FALSE),""),"")</f>
        <v/>
      </c>
      <c r="AS491" s="41"/>
      <c r="AT491" s="41"/>
      <c r="AU491" s="3" t="str">
        <f>IF(AND(G491&lt;&gt;"LIBSETS_SETTYPE_BATTLEGROUND",G491&lt;&gt;"LIBSETS_SETTYPE_SPECIAL"),IF(AV491&lt;&gt;"",VLOOKUP(AV491,'ESO zone constants'!$D$5:$H$4955,5,FALSE),""),"")</f>
        <v/>
      </c>
      <c r="AX491" s="41"/>
      <c r="AY491" s="41"/>
      <c r="AZ491" s="79" t="s">
        <v>2658</v>
      </c>
      <c r="BA491" s="79"/>
      <c r="BB491" s="79"/>
      <c r="BC491" s="79"/>
      <c r="BD491" s="21" t="str">
        <f t="shared" si="48"/>
        <v>[565] = {wayshrines={457,457,457,}, dlcId=DLC_MARKARTH</v>
      </c>
      <c r="BE491" s="21" t="str">
        <f t="shared" si="49"/>
        <v>, zoneIds={1227,1207,1207}, veteran=true</v>
      </c>
      <c r="BF491" s="21" t="str">
        <f t="shared" si="47"/>
        <v>, setType=LIBSETS_SETTYPE_ARENA</v>
      </c>
      <c r="BG491" s="21" t="str">
        <f t="shared" si="50"/>
        <v>, dropMechanic={LIBSETS_DROP_MECHANIC_ARENA_STAGE_CHEST,LIBSETS_DROP_MECHANIC_ARENA_STAGE_CHEST}, dropMechanicDropLocationNames={['en']={'','Arena stage chest','','','','',},['de']={'','Arena-Phasen Schatztruhe','','','','',},}</v>
      </c>
      <c r="BH491" s="21" t="str">
        <f t="shared" si="51"/>
        <v>}, --Perfected Frenzied Momentum / Perfektioniertes tobendes Momentum   [Vateshran Hollows, The Reach, The Reach]</v>
      </c>
    </row>
    <row r="492" spans="1:60" x14ac:dyDescent="0.25">
      <c r="A492" s="5">
        <v>566</v>
      </c>
      <c r="B492" t="s">
        <v>2252</v>
      </c>
      <c r="C492" t="s">
        <v>2268</v>
      </c>
      <c r="D492" s="3">
        <f t="shared" si="46"/>
        <v>566</v>
      </c>
      <c r="E492" s="40"/>
      <c r="G492" s="8" t="s">
        <v>1470</v>
      </c>
      <c r="I492" t="s">
        <v>92</v>
      </c>
      <c r="J492" t="s">
        <v>91</v>
      </c>
      <c r="K492">
        <v>457</v>
      </c>
      <c r="L492">
        <v>457</v>
      </c>
      <c r="M492">
        <v>457</v>
      </c>
      <c r="O492" s="62" t="s">
        <v>2212</v>
      </c>
      <c r="Q492" s="3">
        <f>IF(AND(P492&lt;&gt;"",ISNUMBER(P492),NOT(ISNA(P492))),P492,IF(R492&lt;&gt;"",VLOOKUP(R492,'ESO zone constants'!$D$5:$H$10003,5,FALSE),""))</f>
        <v>1227</v>
      </c>
      <c r="R492" t="str">
        <f>IF(AND(O492&lt;&gt;"",NOT(ISERROR(O492))),O492,
IF(AND(P492&lt;&gt;"",ISNUMBER(P492),P492&gt;0,NOT(ISNA(P492))),VLOOKUP(P492,'ESO zone constants'!$A$5:$D$10001,4,FALSE),
IF(AND(K492&lt;&gt;"",K492&gt;0,NOT(ISERROR(K492))),VLOOKUP(K492,'ESO dumped WayshrineInfo'!$K$3:$N$9996,4,FALSE),"")))</f>
        <v>Vateshran Hollows</v>
      </c>
      <c r="T492" s="19" t="str">
        <f>IF(AND(S492&lt;&gt;"",NOT(ISERROR(S492))),S492,IF(Q492&lt;&gt;"",IF(NOT(ISERROR(VLOOKUP(Q492,'ESO Dungeon constants'!$D$3:$H$9999,5,FALSE))),VLOOKUP(Q492,'ESO Dungeon constants'!$D$3:$I$9999,6,FALSE),VLOOKUP(Q492,'ESO zone constants'!$H$3:$K$9989,4,FALSE)),""))</f>
        <v>DLC_MARKARTH</v>
      </c>
      <c r="U492" s="3" t="str">
        <f>IF(T492&lt;&gt;"",VLOOKUP(T492,'LibSets constants'!$B$4:$C$1012,2,FALSE),"")</f>
        <v>Markarth</v>
      </c>
      <c r="V492" s="33" t="s">
        <v>1552</v>
      </c>
      <c r="Y492" s="62"/>
      <c r="Z492" s="3">
        <f>IF(AND(G492&lt;&gt;"LIBSETS_SETTYPE_BATTLEGROUND",G492&lt;&gt;"LIBSETS_SETTYPE_SPECIAL"),
IF(AND(Y492&lt;&gt;"",ISNUMBER(Y492),NOT(ISNA(Y492))),Y492,
   IF(AND(L492&lt;&gt;"",ISNUMBER(L492),L492&gt;0,NOT(ISNA(L492))),VLOOKUP(L492,'ESO dumped WayshrineInfo'!$K$3:$L$9996,2,FALSE),"")
),"")</f>
        <v>1207</v>
      </c>
      <c r="AA492" t="str">
        <f>IF(AND(Z492&lt;&gt;"",ISNUMBER(Z492),NOT(ISNA(Z492))),VLOOKUP(Z492,'ESO zone constants'!$A$5:$D$10001,4,FALSE),"")</f>
        <v>The Reach</v>
      </c>
      <c r="AB492" s="33" t="s">
        <v>1552</v>
      </c>
      <c r="AC492" s="41" t="str">
        <f>IF(AB492&lt;&gt;"",IF(AB492&lt;&gt;"LIBSETS_DROP_MECHANIC_MONSTER_NAME",VLOOKUP(AB492,'LibSets constants'!$I$4:$L$1012,3,FALSE),""),"")</f>
        <v>Arena stage chest</v>
      </c>
      <c r="AD492" s="41" t="str">
        <f>IF(AB492&lt;&gt;"",IF(AB492&lt;&gt;"LIBSETS_DROP_MECHANIC_MONSTER_NAME",VLOOKUP(AB492,'LibSets constants'!$I$4:$L$1012,4,FALSE),""),"")</f>
        <v>Arena-Phasen Schatztruhe</v>
      </c>
      <c r="AE492" s="41"/>
      <c r="AF492" s="3">
        <f>IF(AND(G492&lt;&gt;"LIBSETS_SETTYPE_BATTLEGROUND",G492&lt;&gt;"LIBSETS_SETTYPE_SPECIAL"),
IF(AND(AE492&lt;&gt;"",ISNUMBER(AE492),NOT(ISNA(AE492))),AE492,
   IF(AND(M492&lt;&gt;"",ISNUMBER(M492),M492&gt;0,NOT(ISNA(M492))),VLOOKUP(M492,'ESO dumped WayshrineInfo'!$K$3:$L$9996,2,FALSE),"")
),"")</f>
        <v>1207</v>
      </c>
      <c r="AG492" t="str">
        <f>IF(AND(AF492&lt;&gt;"",ISNUMBER(AF492),NOT(ISNA(AF492))),VLOOKUP(AF492,'ESO zone constants'!$A$5:$D$10001,4,FALSE),"")</f>
        <v>The Reach</v>
      </c>
      <c r="AH492" s="42"/>
      <c r="AI492" s="41"/>
      <c r="AJ492" s="41"/>
      <c r="AK492" s="3" t="str">
        <f>IF(AND(G492&lt;&gt;"LIBSETS_SETTYPE_BATTLEGROUND",G492&lt;&gt;"LIBSETS_SETTYPE_SPECIAL"),IF(AL492&lt;&gt;"",VLOOKUP(AL492,'ESO zone constants'!$D$5:$H$4955,5,FALSE),""),"")</f>
        <v/>
      </c>
      <c r="AN492" s="41"/>
      <c r="AO492" s="41"/>
      <c r="AP492" s="3" t="str">
        <f>IF(AND(G492&lt;&gt;"LIBSETS_SETTYPE_BATTLEGROUND",G492&lt;&gt;"LIBSETS_SETTYPE_SPECIAL"),IF(AQ492&lt;&gt;"",VLOOKUP(AQ492,'ESO zone constants'!$D$5:$H$4955,5,FALSE),""),"")</f>
        <v/>
      </c>
      <c r="AS492" s="41"/>
      <c r="AT492" s="41"/>
      <c r="AU492" s="3" t="str">
        <f>IF(AND(G492&lt;&gt;"LIBSETS_SETTYPE_BATTLEGROUND",G492&lt;&gt;"LIBSETS_SETTYPE_SPECIAL"),IF(AV492&lt;&gt;"",VLOOKUP(AV492,'ESO zone constants'!$D$5:$H$4955,5,FALSE),""),"")</f>
        <v/>
      </c>
      <c r="AX492" s="41"/>
      <c r="AY492" s="41"/>
      <c r="AZ492" s="79" t="s">
        <v>2658</v>
      </c>
      <c r="BA492" s="79"/>
      <c r="BB492" s="79"/>
      <c r="BC492" s="79"/>
      <c r="BD492" s="21" t="str">
        <f t="shared" si="48"/>
        <v>[566] = {wayshrines={457,457,457,}, dlcId=DLC_MARKARTH</v>
      </c>
      <c r="BE492" s="21" t="str">
        <f t="shared" si="49"/>
        <v>, zoneIds={1227,1207,1207}, veteran=true</v>
      </c>
      <c r="BF492" s="21" t="str">
        <f t="shared" si="47"/>
        <v>, setType=LIBSETS_SETTYPE_ARENA</v>
      </c>
      <c r="BG492" s="21" t="str">
        <f t="shared" si="50"/>
        <v>, dropMechanic={LIBSETS_DROP_MECHANIC_ARENA_STAGE_CHEST,LIBSETS_DROP_MECHANIC_ARENA_STAGE_CHEST}, dropMechanicDropLocationNames={['en']={'','Arena stage chest','','','','',},['de']={'','Arena-Phasen Schatztruhe','','','','',},}</v>
      </c>
      <c r="BH492" s="21" t="str">
        <f t="shared" si="51"/>
        <v>}, --Perfected Point-Blank Snipe / Perfektionierter Volltreffer   [Vateshran Hollows, The Reach, The Reach]</v>
      </c>
    </row>
    <row r="493" spans="1:60" x14ac:dyDescent="0.25">
      <c r="A493" s="5">
        <v>567</v>
      </c>
      <c r="B493" t="s">
        <v>2253</v>
      </c>
      <c r="C493" t="s">
        <v>2269</v>
      </c>
      <c r="D493" s="3">
        <f t="shared" si="46"/>
        <v>567</v>
      </c>
      <c r="E493" s="40"/>
      <c r="G493" s="8" t="s">
        <v>1470</v>
      </c>
      <c r="I493" t="s">
        <v>92</v>
      </c>
      <c r="J493" t="s">
        <v>91</v>
      </c>
      <c r="K493">
        <v>457</v>
      </c>
      <c r="L493">
        <v>457</v>
      </c>
      <c r="M493">
        <v>457</v>
      </c>
      <c r="O493" s="62" t="s">
        <v>2212</v>
      </c>
      <c r="Q493" s="3">
        <f>IF(AND(P493&lt;&gt;"",ISNUMBER(P493),NOT(ISNA(P493))),P493,IF(R493&lt;&gt;"",VLOOKUP(R493,'ESO zone constants'!$D$5:$H$10003,5,FALSE),""))</f>
        <v>1227</v>
      </c>
      <c r="R493" t="str">
        <f>IF(AND(O493&lt;&gt;"",NOT(ISERROR(O493))),O493,
IF(AND(P493&lt;&gt;"",ISNUMBER(P493),P493&gt;0,NOT(ISNA(P493))),VLOOKUP(P493,'ESO zone constants'!$A$5:$D$10001,4,FALSE),
IF(AND(K493&lt;&gt;"",K493&gt;0,NOT(ISERROR(K493))),VLOOKUP(K493,'ESO dumped WayshrineInfo'!$K$3:$N$9996,4,FALSE),"")))</f>
        <v>Vateshran Hollows</v>
      </c>
      <c r="T493" s="19" t="str">
        <f>IF(AND(S493&lt;&gt;"",NOT(ISERROR(S493))),S493,IF(Q493&lt;&gt;"",IF(NOT(ISERROR(VLOOKUP(Q493,'ESO Dungeon constants'!$D$3:$H$9999,5,FALSE))),VLOOKUP(Q493,'ESO Dungeon constants'!$D$3:$I$9999,6,FALSE),VLOOKUP(Q493,'ESO zone constants'!$H$3:$K$9989,4,FALSE)),""))</f>
        <v>DLC_MARKARTH</v>
      </c>
      <c r="U493" s="3" t="str">
        <f>IF(T493&lt;&gt;"",VLOOKUP(T493,'LibSets constants'!$B$4:$C$1012,2,FALSE),"")</f>
        <v>Markarth</v>
      </c>
      <c r="V493" s="33" t="s">
        <v>1552</v>
      </c>
      <c r="Y493" s="62"/>
      <c r="Z493" s="3">
        <f>IF(AND(G493&lt;&gt;"LIBSETS_SETTYPE_BATTLEGROUND",G493&lt;&gt;"LIBSETS_SETTYPE_SPECIAL"),
IF(AND(Y493&lt;&gt;"",ISNUMBER(Y493),NOT(ISNA(Y493))),Y493,
   IF(AND(L493&lt;&gt;"",ISNUMBER(L493),L493&gt;0,NOT(ISNA(L493))),VLOOKUP(L493,'ESO dumped WayshrineInfo'!$K$3:$L$9996,2,FALSE),"")
),"")</f>
        <v>1207</v>
      </c>
      <c r="AA493" t="str">
        <f>IF(AND(Z493&lt;&gt;"",ISNUMBER(Z493),NOT(ISNA(Z493))),VLOOKUP(Z493,'ESO zone constants'!$A$5:$D$10001,4,FALSE),"")</f>
        <v>The Reach</v>
      </c>
      <c r="AB493" s="33" t="s">
        <v>1552</v>
      </c>
      <c r="AC493" s="41" t="str">
        <f>IF(AB493&lt;&gt;"",IF(AB493&lt;&gt;"LIBSETS_DROP_MECHANIC_MONSTER_NAME",VLOOKUP(AB493,'LibSets constants'!$I$4:$L$1012,3,FALSE),""),"")</f>
        <v>Arena stage chest</v>
      </c>
      <c r="AD493" s="41" t="str">
        <f>IF(AB493&lt;&gt;"",IF(AB493&lt;&gt;"LIBSETS_DROP_MECHANIC_MONSTER_NAME",VLOOKUP(AB493,'LibSets constants'!$I$4:$L$1012,4,FALSE),""),"")</f>
        <v>Arena-Phasen Schatztruhe</v>
      </c>
      <c r="AE493" s="41"/>
      <c r="AF493" s="3">
        <f>IF(AND(G493&lt;&gt;"LIBSETS_SETTYPE_BATTLEGROUND",G493&lt;&gt;"LIBSETS_SETTYPE_SPECIAL"),
IF(AND(AE493&lt;&gt;"",ISNUMBER(AE493),NOT(ISNA(AE493))),AE493,
   IF(AND(M493&lt;&gt;"",ISNUMBER(M493),M493&gt;0,NOT(ISNA(M493))),VLOOKUP(M493,'ESO dumped WayshrineInfo'!$K$3:$L$9996,2,FALSE),"")
),"")</f>
        <v>1207</v>
      </c>
      <c r="AG493" t="str">
        <f>IF(AND(AF493&lt;&gt;"",ISNUMBER(AF493),NOT(ISNA(AF493))),VLOOKUP(AF493,'ESO zone constants'!$A$5:$D$10001,4,FALSE),"")</f>
        <v>The Reach</v>
      </c>
      <c r="AH493" s="42"/>
      <c r="AI493" s="41"/>
      <c r="AJ493" s="41"/>
      <c r="AK493" s="3" t="str">
        <f>IF(AND(G493&lt;&gt;"LIBSETS_SETTYPE_BATTLEGROUND",G493&lt;&gt;"LIBSETS_SETTYPE_SPECIAL"),IF(AL493&lt;&gt;"",VLOOKUP(AL493,'ESO zone constants'!$D$5:$H$4955,5,FALSE),""),"")</f>
        <v/>
      </c>
      <c r="AN493" s="41"/>
      <c r="AO493" s="41"/>
      <c r="AP493" s="3" t="str">
        <f>IF(AND(G493&lt;&gt;"LIBSETS_SETTYPE_BATTLEGROUND",G493&lt;&gt;"LIBSETS_SETTYPE_SPECIAL"),IF(AQ493&lt;&gt;"",VLOOKUP(AQ493,'ESO zone constants'!$D$5:$H$4955,5,FALSE),""),"")</f>
        <v/>
      </c>
      <c r="AS493" s="41"/>
      <c r="AT493" s="41"/>
      <c r="AU493" s="3" t="str">
        <f>IF(AND(G493&lt;&gt;"LIBSETS_SETTYPE_BATTLEGROUND",G493&lt;&gt;"LIBSETS_SETTYPE_SPECIAL"),IF(AV493&lt;&gt;"",VLOOKUP(AV493,'ESO zone constants'!$D$5:$H$4955,5,FALSE),""),"")</f>
        <v/>
      </c>
      <c r="AX493" s="41"/>
      <c r="AY493" s="41"/>
      <c r="AZ493" s="79" t="s">
        <v>2658</v>
      </c>
      <c r="BA493" s="79"/>
      <c r="BB493" s="79"/>
      <c r="BC493" s="79"/>
      <c r="BD493" s="21" t="str">
        <f t="shared" si="48"/>
        <v>[567] = {wayshrines={457,457,457,}, dlcId=DLC_MARKARTH</v>
      </c>
      <c r="BE493" s="21" t="str">
        <f t="shared" si="49"/>
        <v>, zoneIds={1227,1207,1207}, veteran=true</v>
      </c>
      <c r="BF493" s="21" t="str">
        <f t="shared" si="47"/>
        <v>, setType=LIBSETS_SETTYPE_ARENA</v>
      </c>
      <c r="BG493" s="21" t="str">
        <f t="shared" si="50"/>
        <v>, dropMechanic={LIBSETS_DROP_MECHANIC_ARENA_STAGE_CHEST,LIBSETS_DROP_MECHANIC_ARENA_STAGE_CHEST}, dropMechanicDropLocationNames={['en']={'','Arena stage chest','','','','',},['de']={'','Arena-Phasen Schatztruhe','','','','',},}</v>
      </c>
      <c r="BH493" s="21" t="str">
        <f t="shared" si="51"/>
        <v>}, --Perfected Wrath of Elements / Perfektionierter Zorn der Elemente   [Vateshran Hollows, The Reach, The Reach]</v>
      </c>
    </row>
    <row r="494" spans="1:60" x14ac:dyDescent="0.25">
      <c r="A494" s="5">
        <v>568</v>
      </c>
      <c r="B494" t="s">
        <v>2254</v>
      </c>
      <c r="C494" t="s">
        <v>2270</v>
      </c>
      <c r="D494" s="3">
        <f t="shared" si="46"/>
        <v>568</v>
      </c>
      <c r="E494" s="40"/>
      <c r="G494" s="8" t="s">
        <v>1470</v>
      </c>
      <c r="I494" t="s">
        <v>92</v>
      </c>
      <c r="J494" t="s">
        <v>91</v>
      </c>
      <c r="K494">
        <v>457</v>
      </c>
      <c r="L494">
        <v>457</v>
      </c>
      <c r="M494">
        <v>457</v>
      </c>
      <c r="O494" s="62" t="s">
        <v>2212</v>
      </c>
      <c r="Q494" s="3">
        <f>IF(AND(P494&lt;&gt;"",ISNUMBER(P494),NOT(ISNA(P494))),P494,IF(R494&lt;&gt;"",VLOOKUP(R494,'ESO zone constants'!$D$5:$H$10003,5,FALSE),""))</f>
        <v>1227</v>
      </c>
      <c r="R494" t="str">
        <f>IF(AND(O494&lt;&gt;"",NOT(ISERROR(O494))),O494,
IF(AND(P494&lt;&gt;"",ISNUMBER(P494),P494&gt;0,NOT(ISNA(P494))),VLOOKUP(P494,'ESO zone constants'!$A$5:$D$10001,4,FALSE),
IF(AND(K494&lt;&gt;"",K494&gt;0,NOT(ISERROR(K494))),VLOOKUP(K494,'ESO dumped WayshrineInfo'!$K$3:$N$9996,4,FALSE),"")))</f>
        <v>Vateshran Hollows</v>
      </c>
      <c r="T494" s="19" t="str">
        <f>IF(AND(S494&lt;&gt;"",NOT(ISERROR(S494))),S494,IF(Q494&lt;&gt;"",IF(NOT(ISERROR(VLOOKUP(Q494,'ESO Dungeon constants'!$D$3:$H$9999,5,FALSE))),VLOOKUP(Q494,'ESO Dungeon constants'!$D$3:$I$9999,6,FALSE),VLOOKUP(Q494,'ESO zone constants'!$H$3:$K$9989,4,FALSE)),""))</f>
        <v>DLC_MARKARTH</v>
      </c>
      <c r="U494" s="3" t="str">
        <f>IF(T494&lt;&gt;"",VLOOKUP(T494,'LibSets constants'!$B$4:$C$1012,2,FALSE),"")</f>
        <v>Markarth</v>
      </c>
      <c r="V494" s="33" t="s">
        <v>1552</v>
      </c>
      <c r="Y494" s="62"/>
      <c r="Z494" s="3">
        <f>IF(AND(G494&lt;&gt;"LIBSETS_SETTYPE_BATTLEGROUND",G494&lt;&gt;"LIBSETS_SETTYPE_SPECIAL"),
IF(AND(Y494&lt;&gt;"",ISNUMBER(Y494),NOT(ISNA(Y494))),Y494,
   IF(AND(L494&lt;&gt;"",ISNUMBER(L494),L494&gt;0,NOT(ISNA(L494))),VLOOKUP(L494,'ESO dumped WayshrineInfo'!$K$3:$L$9996,2,FALSE),"")
),"")</f>
        <v>1207</v>
      </c>
      <c r="AA494" t="str">
        <f>IF(AND(Z494&lt;&gt;"",ISNUMBER(Z494),NOT(ISNA(Z494))),VLOOKUP(Z494,'ESO zone constants'!$A$5:$D$10001,4,FALSE),"")</f>
        <v>The Reach</v>
      </c>
      <c r="AB494" s="33" t="s">
        <v>1552</v>
      </c>
      <c r="AC494" s="41" t="str">
        <f>IF(AB494&lt;&gt;"",IF(AB494&lt;&gt;"LIBSETS_DROP_MECHANIC_MONSTER_NAME",VLOOKUP(AB494,'LibSets constants'!$I$4:$L$1012,3,FALSE),""),"")</f>
        <v>Arena stage chest</v>
      </c>
      <c r="AD494" s="41" t="str">
        <f>IF(AB494&lt;&gt;"",IF(AB494&lt;&gt;"LIBSETS_DROP_MECHANIC_MONSTER_NAME",VLOOKUP(AB494,'LibSets constants'!$I$4:$L$1012,4,FALSE),""),"")</f>
        <v>Arena-Phasen Schatztruhe</v>
      </c>
      <c r="AE494" s="41"/>
      <c r="AF494" s="3">
        <f>IF(AND(G494&lt;&gt;"LIBSETS_SETTYPE_BATTLEGROUND",G494&lt;&gt;"LIBSETS_SETTYPE_SPECIAL"),
IF(AND(AE494&lt;&gt;"",ISNUMBER(AE494),NOT(ISNA(AE494))),AE494,
   IF(AND(M494&lt;&gt;"",ISNUMBER(M494),M494&gt;0,NOT(ISNA(M494))),VLOOKUP(M494,'ESO dumped WayshrineInfo'!$K$3:$L$9996,2,FALSE),"")
),"")</f>
        <v>1207</v>
      </c>
      <c r="AG494" t="str">
        <f>IF(AND(AF494&lt;&gt;"",ISNUMBER(AF494),NOT(ISNA(AF494))),VLOOKUP(AF494,'ESO zone constants'!$A$5:$D$10001,4,FALSE),"")</f>
        <v>The Reach</v>
      </c>
      <c r="AH494" s="42"/>
      <c r="AI494" s="41"/>
      <c r="AJ494" s="41"/>
      <c r="AK494" s="3" t="str">
        <f>IF(AND(G494&lt;&gt;"LIBSETS_SETTYPE_BATTLEGROUND",G494&lt;&gt;"LIBSETS_SETTYPE_SPECIAL"),IF(AL494&lt;&gt;"",VLOOKUP(AL494,'ESO zone constants'!$D$5:$H$4955,5,FALSE),""),"")</f>
        <v/>
      </c>
      <c r="AN494" s="41"/>
      <c r="AO494" s="41"/>
      <c r="AP494" s="3" t="str">
        <f>IF(AND(G494&lt;&gt;"LIBSETS_SETTYPE_BATTLEGROUND",G494&lt;&gt;"LIBSETS_SETTYPE_SPECIAL"),IF(AQ494&lt;&gt;"",VLOOKUP(AQ494,'ESO zone constants'!$D$5:$H$4955,5,FALSE),""),"")</f>
        <v/>
      </c>
      <c r="AS494" s="41"/>
      <c r="AT494" s="41"/>
      <c r="AU494" s="3" t="str">
        <f>IF(AND(G494&lt;&gt;"LIBSETS_SETTYPE_BATTLEGROUND",G494&lt;&gt;"LIBSETS_SETTYPE_SPECIAL"),IF(AV494&lt;&gt;"",VLOOKUP(AV494,'ESO zone constants'!$D$5:$H$4955,5,FALSE),""),"")</f>
        <v/>
      </c>
      <c r="AX494" s="41"/>
      <c r="AY494" s="41"/>
      <c r="AZ494" s="79" t="s">
        <v>2658</v>
      </c>
      <c r="BA494" s="79"/>
      <c r="BB494" s="79"/>
      <c r="BC494" s="79"/>
      <c r="BD494" s="21" t="str">
        <f t="shared" si="48"/>
        <v>[568] = {wayshrines={457,457,457,}, dlcId=DLC_MARKARTH</v>
      </c>
      <c r="BE494" s="21" t="str">
        <f t="shared" si="49"/>
        <v>, zoneIds={1227,1207,1207}, veteran=true</v>
      </c>
      <c r="BF494" s="21" t="str">
        <f t="shared" si="47"/>
        <v>, setType=LIBSETS_SETTYPE_ARENA</v>
      </c>
      <c r="BG494" s="21" t="str">
        <f t="shared" si="50"/>
        <v>, dropMechanic={LIBSETS_DROP_MECHANIC_ARENA_STAGE_CHEST,LIBSETS_DROP_MECHANIC_ARENA_STAGE_CHEST}, dropMechanicDropLocationNames={['en']={'','Arena stage chest','','','','',},['de']={'','Arena-Phasen Schatztruhe','','','','',},}</v>
      </c>
      <c r="BH494" s="21" t="str">
        <f t="shared" si="51"/>
        <v>}, --Perfected Force Overflow / Perfektionierter Machtüberschuss   [Vateshran Hollows, The Reach, The Reach]</v>
      </c>
    </row>
    <row r="495" spans="1:60" x14ac:dyDescent="0.25">
      <c r="A495" s="5">
        <v>569</v>
      </c>
      <c r="B495" t="s">
        <v>2408</v>
      </c>
      <c r="C495" t="s">
        <v>2392</v>
      </c>
      <c r="D495" s="3">
        <f t="shared" si="46"/>
        <v>569</v>
      </c>
      <c r="G495" s="3" t="s">
        <v>1475</v>
      </c>
      <c r="I495" t="s">
        <v>91</v>
      </c>
      <c r="J495" t="s">
        <v>91</v>
      </c>
      <c r="K495" s="36">
        <v>437</v>
      </c>
      <c r="L495" s="36">
        <v>437</v>
      </c>
      <c r="M495" s="36">
        <v>437</v>
      </c>
      <c r="O495" s="62" t="s">
        <v>2395</v>
      </c>
      <c r="Q495" s="3">
        <f>IF(AND(P495&lt;&gt;"",ISNUMBER(P495),NOT(ISNA(P495))),P495,IF(R495&lt;&gt;"",VLOOKUP(R495,'ESO zone constants'!$D$5:$H$10003,5,FALSE),""))</f>
        <v>1228</v>
      </c>
      <c r="R495" t="str">
        <f>IF(AND(O495&lt;&gt;"",NOT(ISERROR(O495))),O495,
IF(AND(P495&lt;&gt;"",ISNUMBER(P495),P495&gt;0,NOT(ISNA(P495))),VLOOKUP(P495,'ESO zone constants'!$A$5:$D$10001,4,FALSE),
IF(AND(K495&lt;&gt;"",K495&gt;0,NOT(ISERROR(K495))),VLOOKUP(K495,'ESO dumped WayshrineInfo'!$K$3:$N$9996,4,FALSE),"")))</f>
        <v>Black Drake Villa</v>
      </c>
      <c r="T495" s="19" t="str">
        <f>IF(AND(S495&lt;&gt;"",NOT(ISERROR(S495))),S495,IF(Q495&lt;&gt;"",IF(NOT(ISERROR(VLOOKUP(Q495,'ESO Dungeon constants'!$D$3:$H$9999,5,FALSE))),VLOOKUP(Q495,'ESO Dungeon constants'!$D$3:$I$9999,6,FALSE),VLOOKUP(Q495,'ESO zone constants'!$H$3:$K$9989,4,FALSE)),""))</f>
        <v>DLC_FLAMES_OF_AMBITION</v>
      </c>
      <c r="U495" s="3" t="str">
        <f>IF(T495&lt;&gt;"",VLOOKUP(T495,'LibSets constants'!$B$4:$C$1012,2,FALSE),"")</f>
        <v>Flames of Ambition</v>
      </c>
      <c r="V495" s="33" t="s">
        <v>3332</v>
      </c>
      <c r="Y495" s="62"/>
      <c r="Z495" s="3">
        <f>IF(AND(G495&lt;&gt;"LIBSETS_SETTYPE_BATTLEGROUND",G495&lt;&gt;"LIBSETS_SETTYPE_SPECIAL"),
IF(AND(Y495&lt;&gt;"",ISNUMBER(Y495),NOT(ISNA(Y495))),Y495,
   IF(AND(L495&lt;&gt;"",ISNUMBER(L495),L495&gt;0,NOT(ISNA(L495))),VLOOKUP(L495,'ESO dumped WayshrineInfo'!$K$3:$L$9996,2,FALSE),"")
),"")</f>
        <v>823</v>
      </c>
      <c r="AA495" t="str">
        <f>IF(AND(Z495&lt;&gt;"",ISNUMBER(Z495),NOT(ISNA(Z495))),VLOOKUP(Z495,'ESO zone constants'!$A$5:$D$10001,4,FALSE),"")</f>
        <v>Gold Coast</v>
      </c>
      <c r="AB495" s="33" t="s">
        <v>3332</v>
      </c>
      <c r="AC495" s="41"/>
      <c r="AD495" s="41"/>
      <c r="AE495" s="41"/>
      <c r="AF495" s="3">
        <f>IF(AND(G495&lt;&gt;"LIBSETS_SETTYPE_BATTLEGROUND",G495&lt;&gt;"LIBSETS_SETTYPE_SPECIAL"),
IF(AND(AE495&lt;&gt;"",ISNUMBER(AE495),NOT(ISNA(AE495))),AE495,
   IF(AND(M495&lt;&gt;"",ISNUMBER(M495),M495&gt;0,NOT(ISNA(M495))),VLOOKUP(M495,'ESO dumped WayshrineInfo'!$K$3:$L$9996,2,FALSE),"")
),"")</f>
        <v>823</v>
      </c>
      <c r="AG495" t="str">
        <f>IF(AND(AF495&lt;&gt;"",ISNUMBER(AF495),NOT(ISNA(AF495))),VLOOKUP(AF495,'ESO zone constants'!$A$5:$D$10001,4,FALSE),"")</f>
        <v>Gold Coast</v>
      </c>
      <c r="AH495" s="42"/>
      <c r="AI495" s="41"/>
      <c r="AJ495" s="41"/>
      <c r="AK495" s="3" t="str">
        <f>IF(AND(G495&lt;&gt;"LIBSETS_SETTYPE_BATTLEGROUND",G495&lt;&gt;"LIBSETS_SETTYPE_SPECIAL"),IF(AL495&lt;&gt;"",VLOOKUP(AL495,'ESO zone constants'!$D$5:$H$4955,5,FALSE),""),"")</f>
        <v/>
      </c>
      <c r="AN495" s="41"/>
      <c r="AO495" s="41"/>
      <c r="AP495" s="3" t="str">
        <f>IF(AND(G495&lt;&gt;"LIBSETS_SETTYPE_BATTLEGROUND",G495&lt;&gt;"LIBSETS_SETTYPE_SPECIAL"),IF(AQ495&lt;&gt;"",VLOOKUP(AQ495,'ESO zone constants'!$D$5:$H$4955,5,FALSE),""),"")</f>
        <v/>
      </c>
      <c r="AS495" s="41"/>
      <c r="AT495" s="41"/>
      <c r="AU495" s="3" t="str">
        <f>IF(AND(G495&lt;&gt;"LIBSETS_SETTYPE_BATTLEGROUND",G495&lt;&gt;"LIBSETS_SETTYPE_SPECIAL"),IF(AV495&lt;&gt;"",VLOOKUP(AV495,'ESO zone constants'!$D$5:$H$4955,5,FALSE),""),"")</f>
        <v/>
      </c>
      <c r="AX495" s="41"/>
      <c r="AY495" s="41"/>
      <c r="AZ495" s="79" t="s">
        <v>2658</v>
      </c>
      <c r="BA495" s="79"/>
      <c r="BB495" s="79"/>
      <c r="BC495" s="79"/>
      <c r="BD495" s="21" t="str">
        <f t="shared" si="48"/>
        <v>[569] = {wayshrines={437,437,437,}, dlcId=DLC_FLAMES_OF_AMBITION</v>
      </c>
      <c r="BE495" s="21" t="str">
        <f t="shared" si="49"/>
        <v>, zoneIds={1228,823,823}, veteran=false</v>
      </c>
      <c r="BF495" s="21" t="str">
        <f t="shared" si="47"/>
        <v>, setType=LIBSETS_SETTYPE_DUNGEON</v>
      </c>
      <c r="BG495" s="21" t="str">
        <f t="shared" si="50"/>
        <v>, dropMechanic={LIBSETS_DROP_MECHANIC_GROUP_DUNGEON_BOSS,LIBSETS_DROP_MECHANIC_GROUP_DUNGEON_BOSS}</v>
      </c>
      <c r="BH495" s="21" t="str">
        <f t="shared" si="51"/>
        <v>}, --True-Sworn Fury  / Wahrgeschworenen-Raserei   [Black Drake Villa, Gold Coast, Gold Coast]</v>
      </c>
    </row>
    <row r="496" spans="1:60" x14ac:dyDescent="0.25">
      <c r="A496" s="5">
        <v>570</v>
      </c>
      <c r="B496" t="s">
        <v>2409</v>
      </c>
      <c r="C496" t="s">
        <v>2757</v>
      </c>
      <c r="D496" s="3">
        <f t="shared" si="46"/>
        <v>570</v>
      </c>
      <c r="G496" s="3" t="s">
        <v>1475</v>
      </c>
      <c r="I496" t="s">
        <v>91</v>
      </c>
      <c r="J496" t="s">
        <v>91</v>
      </c>
      <c r="K496" s="36">
        <v>437</v>
      </c>
      <c r="L496" s="36">
        <v>437</v>
      </c>
      <c r="M496" s="36">
        <v>437</v>
      </c>
      <c r="O496" s="62" t="s">
        <v>2395</v>
      </c>
      <c r="Q496" s="3">
        <f>IF(AND(P496&lt;&gt;"",ISNUMBER(P496),NOT(ISNA(P496))),P496,IF(R496&lt;&gt;"",VLOOKUP(R496,'ESO zone constants'!$D$5:$H$10003,5,FALSE),""))</f>
        <v>1228</v>
      </c>
      <c r="R496" t="str">
        <f>IF(AND(O496&lt;&gt;"",NOT(ISERROR(O496))),O496,
IF(AND(P496&lt;&gt;"",ISNUMBER(P496),P496&gt;0,NOT(ISNA(P496))),VLOOKUP(P496,'ESO zone constants'!$A$5:$D$10001,4,FALSE),
IF(AND(K496&lt;&gt;"",K496&gt;0,NOT(ISERROR(K496))),VLOOKUP(K496,'ESO dumped WayshrineInfo'!$K$3:$N$9996,4,FALSE),"")))</f>
        <v>Black Drake Villa</v>
      </c>
      <c r="T496" s="19" t="str">
        <f>IF(AND(S496&lt;&gt;"",NOT(ISERROR(S496))),S496,IF(Q496&lt;&gt;"",IF(NOT(ISERROR(VLOOKUP(Q496,'ESO Dungeon constants'!$D$3:$H$9999,5,FALSE))),VLOOKUP(Q496,'ESO Dungeon constants'!$D$3:$I$9999,6,FALSE),VLOOKUP(Q496,'ESO zone constants'!$H$3:$K$9989,4,FALSE)),""))</f>
        <v>DLC_FLAMES_OF_AMBITION</v>
      </c>
      <c r="U496" s="3" t="str">
        <f>IF(T496&lt;&gt;"",VLOOKUP(T496,'LibSets constants'!$B$4:$C$1012,2,FALSE),"")</f>
        <v>Flames of Ambition</v>
      </c>
      <c r="V496" s="33" t="s">
        <v>3332</v>
      </c>
      <c r="Y496" s="62"/>
      <c r="Z496" s="3">
        <f>IF(AND(G496&lt;&gt;"LIBSETS_SETTYPE_BATTLEGROUND",G496&lt;&gt;"LIBSETS_SETTYPE_SPECIAL"),
IF(AND(Y496&lt;&gt;"",ISNUMBER(Y496),NOT(ISNA(Y496))),Y496,
   IF(AND(L496&lt;&gt;"",ISNUMBER(L496),L496&gt;0,NOT(ISNA(L496))),VLOOKUP(L496,'ESO dumped WayshrineInfo'!$K$3:$L$9996,2,FALSE),"")
),"")</f>
        <v>823</v>
      </c>
      <c r="AA496" t="str">
        <f>IF(AND(Z496&lt;&gt;"",ISNUMBER(Z496),NOT(ISNA(Z496))),VLOOKUP(Z496,'ESO zone constants'!$A$5:$D$10001,4,FALSE),"")</f>
        <v>Gold Coast</v>
      </c>
      <c r="AB496" s="33" t="s">
        <v>3332</v>
      </c>
      <c r="AC496" s="41"/>
      <c r="AD496" s="41"/>
      <c r="AE496" s="41"/>
      <c r="AF496" s="3">
        <f>IF(AND(G496&lt;&gt;"LIBSETS_SETTYPE_BATTLEGROUND",G496&lt;&gt;"LIBSETS_SETTYPE_SPECIAL"),
IF(AND(AE496&lt;&gt;"",ISNUMBER(AE496),NOT(ISNA(AE496))),AE496,
   IF(AND(M496&lt;&gt;"",ISNUMBER(M496),M496&gt;0,NOT(ISNA(M496))),VLOOKUP(M496,'ESO dumped WayshrineInfo'!$K$3:$L$9996,2,FALSE),"")
),"")</f>
        <v>823</v>
      </c>
      <c r="AG496" t="str">
        <f>IF(AND(AF496&lt;&gt;"",ISNUMBER(AF496),NOT(ISNA(AF496))),VLOOKUP(AF496,'ESO zone constants'!$A$5:$D$10001,4,FALSE),"")</f>
        <v>Gold Coast</v>
      </c>
      <c r="AH496" s="42"/>
      <c r="AI496" s="41"/>
      <c r="AJ496" s="41"/>
      <c r="AK496" s="3" t="str">
        <f>IF(AND(G496&lt;&gt;"LIBSETS_SETTYPE_BATTLEGROUND",G496&lt;&gt;"LIBSETS_SETTYPE_SPECIAL"),IF(AL496&lt;&gt;"",VLOOKUP(AL496,'ESO zone constants'!$D$5:$H$4955,5,FALSE),""),"")</f>
        <v/>
      </c>
      <c r="AN496" s="41"/>
      <c r="AO496" s="41"/>
      <c r="AP496" s="3" t="str">
        <f>IF(AND(G496&lt;&gt;"LIBSETS_SETTYPE_BATTLEGROUND",G496&lt;&gt;"LIBSETS_SETTYPE_SPECIAL"),IF(AQ496&lt;&gt;"",VLOOKUP(AQ496,'ESO zone constants'!$D$5:$H$4955,5,FALSE),""),"")</f>
        <v/>
      </c>
      <c r="AS496" s="41"/>
      <c r="AT496" s="41"/>
      <c r="AU496" s="3" t="str">
        <f>IF(AND(G496&lt;&gt;"LIBSETS_SETTYPE_BATTLEGROUND",G496&lt;&gt;"LIBSETS_SETTYPE_SPECIAL"),IF(AV496&lt;&gt;"",VLOOKUP(AV496,'ESO zone constants'!$D$5:$H$4955,5,FALSE),""),"")</f>
        <v/>
      </c>
      <c r="AX496" s="41"/>
      <c r="AY496" s="41"/>
      <c r="AZ496" s="79" t="s">
        <v>2658</v>
      </c>
      <c r="BA496" s="79"/>
      <c r="BB496" s="79"/>
      <c r="BC496" s="79"/>
      <c r="BD496" s="21" t="str">
        <f t="shared" si="48"/>
        <v>[570] = {wayshrines={437,437,437,}, dlcId=DLC_FLAMES_OF_AMBITION</v>
      </c>
      <c r="BE496" s="21" t="str">
        <f t="shared" si="49"/>
        <v>, zoneIds={1228,823,823}, veteran=false</v>
      </c>
      <c r="BF496" s="21" t="str">
        <f t="shared" si="47"/>
        <v>, setType=LIBSETS_SETTYPE_DUNGEON</v>
      </c>
      <c r="BG496" s="21" t="str">
        <f t="shared" si="50"/>
        <v>, dropMechanic={LIBSETS_DROP_MECHANIC_GROUP_DUNGEON_BOSS,LIBSETS_DROP_MECHANIC_GROUP_DUNGEON_BOSS}</v>
      </c>
      <c r="BH496" s="21" t="str">
        <f t="shared" si="51"/>
        <v>}, --Kinras\'s Wrath / Kinra's Zorn   [Black Drake Villa, Gold Coast, Gold Coast]</v>
      </c>
    </row>
    <row r="497" spans="1:60" x14ac:dyDescent="0.25">
      <c r="A497" s="5">
        <v>571</v>
      </c>
      <c r="B497" t="s">
        <v>2410</v>
      </c>
      <c r="C497" t="s">
        <v>2756</v>
      </c>
      <c r="D497" s="3">
        <f t="shared" si="46"/>
        <v>571</v>
      </c>
      <c r="E497" s="40"/>
      <c r="G497" s="3" t="s">
        <v>1475</v>
      </c>
      <c r="I497" t="s">
        <v>91</v>
      </c>
      <c r="J497" t="s">
        <v>91</v>
      </c>
      <c r="K497" s="36">
        <v>437</v>
      </c>
      <c r="L497" s="36">
        <v>437</v>
      </c>
      <c r="M497" s="36">
        <v>437</v>
      </c>
      <c r="O497" s="62" t="s">
        <v>2395</v>
      </c>
      <c r="Q497" s="3">
        <f>IF(AND(P497&lt;&gt;"",ISNUMBER(P497),NOT(ISNA(P497))),P497,IF(R497&lt;&gt;"",VLOOKUP(R497,'ESO zone constants'!$D$5:$H$10003,5,FALSE),""))</f>
        <v>1228</v>
      </c>
      <c r="R497" t="str">
        <f>IF(AND(O497&lt;&gt;"",NOT(ISERROR(O497))),O497,
IF(AND(P497&lt;&gt;"",ISNUMBER(P497),P497&gt;0,NOT(ISNA(P497))),VLOOKUP(P497,'ESO zone constants'!$A$5:$D$10001,4,FALSE),
IF(AND(K497&lt;&gt;"",K497&gt;0,NOT(ISERROR(K497))),VLOOKUP(K497,'ESO dumped WayshrineInfo'!$K$3:$N$9996,4,FALSE),"")))</f>
        <v>Black Drake Villa</v>
      </c>
      <c r="T497" s="19" t="str">
        <f>IF(AND(S497&lt;&gt;"",NOT(ISERROR(S497))),S497,IF(Q497&lt;&gt;"",IF(NOT(ISERROR(VLOOKUP(Q497,'ESO Dungeon constants'!$D$3:$H$9999,5,FALSE))),VLOOKUP(Q497,'ESO Dungeon constants'!$D$3:$I$9999,6,FALSE),VLOOKUP(Q497,'ESO zone constants'!$H$3:$K$9989,4,FALSE)),""))</f>
        <v>DLC_FLAMES_OF_AMBITION</v>
      </c>
      <c r="U497" s="3" t="str">
        <f>IF(T497&lt;&gt;"",VLOOKUP(T497,'LibSets constants'!$B$4:$C$1012,2,FALSE),"")</f>
        <v>Flames of Ambition</v>
      </c>
      <c r="V497" s="33" t="s">
        <v>3332</v>
      </c>
      <c r="Y497" s="62"/>
      <c r="Z497" s="3">
        <f>IF(AND(G497&lt;&gt;"LIBSETS_SETTYPE_BATTLEGROUND",G497&lt;&gt;"LIBSETS_SETTYPE_SPECIAL"),
IF(AND(Y497&lt;&gt;"",ISNUMBER(Y497),NOT(ISNA(Y497))),Y497,
   IF(AND(L497&lt;&gt;"",ISNUMBER(L497),L497&gt;0,NOT(ISNA(L497))),VLOOKUP(L497,'ESO dumped WayshrineInfo'!$K$3:$L$9996,2,FALSE),"")
),"")</f>
        <v>823</v>
      </c>
      <c r="AA497" t="str">
        <f>IF(AND(Z497&lt;&gt;"",ISNUMBER(Z497),NOT(ISNA(Z497))),VLOOKUP(Z497,'ESO zone constants'!$A$5:$D$10001,4,FALSE),"")</f>
        <v>Gold Coast</v>
      </c>
      <c r="AB497" s="33" t="s">
        <v>3332</v>
      </c>
      <c r="AC497" s="41"/>
      <c r="AD497" s="41"/>
      <c r="AE497" s="41"/>
      <c r="AF497" s="3">
        <f>IF(AND(G497&lt;&gt;"LIBSETS_SETTYPE_BATTLEGROUND",G497&lt;&gt;"LIBSETS_SETTYPE_SPECIAL"),
IF(AND(AE497&lt;&gt;"",ISNUMBER(AE497),NOT(ISNA(AE497))),AE497,
   IF(AND(M497&lt;&gt;"",ISNUMBER(M497),M497&gt;0,NOT(ISNA(M497))),VLOOKUP(M497,'ESO dumped WayshrineInfo'!$K$3:$L$9996,2,FALSE),"")
),"")</f>
        <v>823</v>
      </c>
      <c r="AG497" t="str">
        <f>IF(AND(AF497&lt;&gt;"",ISNUMBER(AF497),NOT(ISNA(AF497))),VLOOKUP(AF497,'ESO zone constants'!$A$5:$D$10001,4,FALSE),"")</f>
        <v>Gold Coast</v>
      </c>
      <c r="AH497" s="42"/>
      <c r="AI497" s="41"/>
      <c r="AJ497" s="41"/>
      <c r="AK497" s="3" t="str">
        <f>IF(AND(G497&lt;&gt;"LIBSETS_SETTYPE_BATTLEGROUND",G497&lt;&gt;"LIBSETS_SETTYPE_SPECIAL"),IF(AL497&lt;&gt;"",VLOOKUP(AL497,'ESO zone constants'!$D$5:$H$4955,5,FALSE),""),"")</f>
        <v/>
      </c>
      <c r="AN497" s="41"/>
      <c r="AO497" s="41"/>
      <c r="AP497" s="3" t="str">
        <f>IF(AND(G497&lt;&gt;"LIBSETS_SETTYPE_BATTLEGROUND",G497&lt;&gt;"LIBSETS_SETTYPE_SPECIAL"),IF(AQ497&lt;&gt;"",VLOOKUP(AQ497,'ESO zone constants'!$D$5:$H$4955,5,FALSE),""),"")</f>
        <v/>
      </c>
      <c r="AS497" s="41"/>
      <c r="AT497" s="41"/>
      <c r="AU497" s="3" t="str">
        <f>IF(AND(G497&lt;&gt;"LIBSETS_SETTYPE_BATTLEGROUND",G497&lt;&gt;"LIBSETS_SETTYPE_SPECIAL"),IF(AV497&lt;&gt;"",VLOOKUP(AV497,'ESO zone constants'!$D$5:$H$4955,5,FALSE),""),"")</f>
        <v/>
      </c>
      <c r="AX497" s="41"/>
      <c r="AY497" s="41"/>
      <c r="AZ497" s="79" t="s">
        <v>2658</v>
      </c>
      <c r="BA497" s="79"/>
      <c r="BB497" s="79"/>
      <c r="BC497" s="79"/>
      <c r="BD497" s="21" t="str">
        <f t="shared" si="48"/>
        <v>[571] = {wayshrines={437,437,437,}, dlcId=DLC_FLAMES_OF_AMBITION</v>
      </c>
      <c r="BE497" s="21" t="str">
        <f t="shared" si="49"/>
        <v>, zoneIds={1228,823,823}, veteran=false</v>
      </c>
      <c r="BF497" s="21" t="str">
        <f t="shared" si="47"/>
        <v>, setType=LIBSETS_SETTYPE_DUNGEON</v>
      </c>
      <c r="BG497" s="21" t="str">
        <f t="shared" si="50"/>
        <v>, dropMechanic={LIBSETS_DROP_MECHANIC_GROUP_DUNGEON_BOSS,LIBSETS_DROP_MECHANIC_GROUP_DUNGEON_BOSS}</v>
      </c>
      <c r="BH497" s="21" t="str">
        <f t="shared" si="51"/>
        <v>}, --Drake\'s Rush / Dracheneile   [Black Drake Villa, Gold Coast, Gold Coast]</v>
      </c>
    </row>
    <row r="498" spans="1:60" x14ac:dyDescent="0.25">
      <c r="A498" s="5">
        <v>572</v>
      </c>
      <c r="B498" t="s">
        <v>2411</v>
      </c>
      <c r="C498" t="s">
        <v>2393</v>
      </c>
      <c r="D498" s="3">
        <f t="shared" si="46"/>
        <v>572</v>
      </c>
      <c r="G498" s="3" t="s">
        <v>1475</v>
      </c>
      <c r="I498" t="s">
        <v>91</v>
      </c>
      <c r="J498" t="s">
        <v>91</v>
      </c>
      <c r="K498" s="36">
        <v>454</v>
      </c>
      <c r="L498" s="36">
        <v>454</v>
      </c>
      <c r="M498" s="36">
        <v>454</v>
      </c>
      <c r="O498" s="62" t="s">
        <v>2396</v>
      </c>
      <c r="Q498" s="3">
        <f>IF(AND(P498&lt;&gt;"",ISNUMBER(P498),NOT(ISNA(P498))),P498,IF(R498&lt;&gt;"",VLOOKUP(R498,'ESO zone constants'!$D$5:$H$10003,5,FALSE),""))</f>
        <v>1229</v>
      </c>
      <c r="R498" t="str">
        <f>IF(AND(O498&lt;&gt;"",NOT(ISERROR(O498))),O498,
IF(AND(P498&lt;&gt;"",ISNUMBER(P498),P498&gt;0,NOT(ISNA(P498))),VLOOKUP(P498,'ESO zone constants'!$A$5:$D$10001,4,FALSE),
IF(AND(K498&lt;&gt;"",K498&gt;0,NOT(ISERROR(K498))),VLOOKUP(K498,'ESO dumped WayshrineInfo'!$K$3:$N$9996,4,FALSE),"")))</f>
        <v>The Cauldron</v>
      </c>
      <c r="T498" s="19" t="str">
        <f>IF(AND(S498&lt;&gt;"",NOT(ISERROR(S498))),S498,IF(Q498&lt;&gt;"",IF(NOT(ISERROR(VLOOKUP(Q498,'ESO Dungeon constants'!$D$3:$H$9999,5,FALSE))),VLOOKUP(Q498,'ESO Dungeon constants'!$D$3:$I$9999,6,FALSE),VLOOKUP(Q498,'ESO zone constants'!$H$3:$K$9989,4,FALSE)),""))</f>
        <v>DLC_FLAMES_OF_AMBITION</v>
      </c>
      <c r="U498" s="3" t="str">
        <f>IF(T498&lt;&gt;"",VLOOKUP(T498,'LibSets constants'!$B$4:$C$1012,2,FALSE),"")</f>
        <v>Flames of Ambition</v>
      </c>
      <c r="V498" s="33" t="s">
        <v>3332</v>
      </c>
      <c r="Y498" s="62"/>
      <c r="Z498" s="3">
        <f>IF(AND(G498&lt;&gt;"LIBSETS_SETTYPE_BATTLEGROUND",G498&lt;&gt;"LIBSETS_SETTYPE_SPECIAL"),
IF(AND(Y498&lt;&gt;"",ISNUMBER(Y498),NOT(ISNA(Y498))),Y498,
   IF(AND(L498&lt;&gt;"",ISNUMBER(L498),L498&gt;0,NOT(ISNA(L498))),VLOOKUP(L498,'ESO dumped WayshrineInfo'!$K$3:$L$9996,2,FALSE),"")
),"")</f>
        <v>57</v>
      </c>
      <c r="AA498" t="str">
        <f>IF(AND(Z498&lt;&gt;"",ISNUMBER(Z498),NOT(ISNA(Z498))),VLOOKUP(Z498,'ESO zone constants'!$A$5:$D$10001,4,FALSE),"")</f>
        <v>Deshaan</v>
      </c>
      <c r="AB498" s="33" t="s">
        <v>3332</v>
      </c>
      <c r="AC498" s="41"/>
      <c r="AD498" s="41"/>
      <c r="AE498" s="41"/>
      <c r="AF498" s="3">
        <f>IF(AND(G498&lt;&gt;"LIBSETS_SETTYPE_BATTLEGROUND",G498&lt;&gt;"LIBSETS_SETTYPE_SPECIAL"),
IF(AND(AE498&lt;&gt;"",ISNUMBER(AE498),NOT(ISNA(AE498))),AE498,
   IF(AND(M498&lt;&gt;"",ISNUMBER(M498),M498&gt;0,NOT(ISNA(M498))),VLOOKUP(M498,'ESO dumped WayshrineInfo'!$K$3:$L$9996,2,FALSE),"")
),"")</f>
        <v>57</v>
      </c>
      <c r="AG498" t="str">
        <f>IF(AND(AF498&lt;&gt;"",ISNUMBER(AF498),NOT(ISNA(AF498))),VLOOKUP(AF498,'ESO zone constants'!$A$5:$D$10001,4,FALSE),"")</f>
        <v>Deshaan</v>
      </c>
      <c r="AH498" s="42"/>
      <c r="AI498" s="41"/>
      <c r="AJ498" s="41"/>
      <c r="AK498" s="3" t="str">
        <f>IF(AND(G498&lt;&gt;"LIBSETS_SETTYPE_BATTLEGROUND",G498&lt;&gt;"LIBSETS_SETTYPE_SPECIAL"),IF(AL498&lt;&gt;"",VLOOKUP(AL498,'ESO zone constants'!$D$5:$H$4955,5,FALSE),""),"")</f>
        <v/>
      </c>
      <c r="AN498" s="41"/>
      <c r="AO498" s="41"/>
      <c r="AP498" s="3" t="str">
        <f>IF(AND(G498&lt;&gt;"LIBSETS_SETTYPE_BATTLEGROUND",G498&lt;&gt;"LIBSETS_SETTYPE_SPECIAL"),IF(AQ498&lt;&gt;"",VLOOKUP(AQ498,'ESO zone constants'!$D$5:$H$4955,5,FALSE),""),"")</f>
        <v/>
      </c>
      <c r="AS498" s="41"/>
      <c r="AT498" s="41"/>
      <c r="AU498" s="3" t="str">
        <f>IF(AND(G498&lt;&gt;"LIBSETS_SETTYPE_BATTLEGROUND",G498&lt;&gt;"LIBSETS_SETTYPE_SPECIAL"),IF(AV498&lt;&gt;"",VLOOKUP(AV498,'ESO zone constants'!$D$5:$H$4955,5,FALSE),""),"")</f>
        <v/>
      </c>
      <c r="AX498" s="41"/>
      <c r="AY498" s="41"/>
      <c r="AZ498" s="79" t="s">
        <v>2658</v>
      </c>
      <c r="BA498" s="79"/>
      <c r="BB498" s="79"/>
      <c r="BC498" s="79"/>
      <c r="BD498" s="21" t="str">
        <f t="shared" si="48"/>
        <v>[572] = {wayshrines={454,454,454,}, dlcId=DLC_FLAMES_OF_AMBITION</v>
      </c>
      <c r="BE498" s="21" t="str">
        <f t="shared" si="49"/>
        <v>, zoneIds={1229,57,57}, veteran=false</v>
      </c>
      <c r="BF498" s="21" t="str">
        <f t="shared" si="47"/>
        <v>, setType=LIBSETS_SETTYPE_DUNGEON</v>
      </c>
      <c r="BG498" s="21" t="str">
        <f t="shared" si="50"/>
        <v>, dropMechanic={LIBSETS_DROP_MECHANIC_GROUP_DUNGEON_BOSS,LIBSETS_DROP_MECHANIC_GROUP_DUNGEON_BOSS}</v>
      </c>
      <c r="BH498" s="21" t="str">
        <f t="shared" si="51"/>
        <v>}, --Unleashed Ritualist / Entfesselter Ritualist   [The Cauldron, Deshaan, Deshaan]</v>
      </c>
    </row>
    <row r="499" spans="1:60" x14ac:dyDescent="0.25">
      <c r="A499" s="5">
        <v>573</v>
      </c>
      <c r="B499" t="s">
        <v>2412</v>
      </c>
      <c r="C499" t="s">
        <v>2752</v>
      </c>
      <c r="D499" s="3">
        <f t="shared" si="46"/>
        <v>573</v>
      </c>
      <c r="G499" s="3" t="s">
        <v>1475</v>
      </c>
      <c r="I499" t="s">
        <v>91</v>
      </c>
      <c r="J499" t="s">
        <v>91</v>
      </c>
      <c r="K499" s="36">
        <v>454</v>
      </c>
      <c r="L499" s="36">
        <v>454</v>
      </c>
      <c r="M499" s="36">
        <v>454</v>
      </c>
      <c r="O499" s="62" t="s">
        <v>2396</v>
      </c>
      <c r="Q499" s="3">
        <f>IF(AND(P499&lt;&gt;"",ISNUMBER(P499),NOT(ISNA(P499))),P499,IF(R499&lt;&gt;"",VLOOKUP(R499,'ESO zone constants'!$D$5:$H$10003,5,FALSE),""))</f>
        <v>1229</v>
      </c>
      <c r="R499" t="str">
        <f>IF(AND(O499&lt;&gt;"",NOT(ISERROR(O499))),O499,
IF(AND(P499&lt;&gt;"",ISNUMBER(P499),P499&gt;0,NOT(ISNA(P499))),VLOOKUP(P499,'ESO zone constants'!$A$5:$D$10001,4,FALSE),
IF(AND(K499&lt;&gt;"",K499&gt;0,NOT(ISERROR(K499))),VLOOKUP(K499,'ESO dumped WayshrineInfo'!$K$3:$N$9996,4,FALSE),"")))</f>
        <v>The Cauldron</v>
      </c>
      <c r="T499" s="19" t="str">
        <f>IF(AND(S499&lt;&gt;"",NOT(ISERROR(S499))),S499,IF(Q499&lt;&gt;"",IF(NOT(ISERROR(VLOOKUP(Q499,'ESO Dungeon constants'!$D$3:$H$9999,5,FALSE))),VLOOKUP(Q499,'ESO Dungeon constants'!$D$3:$I$9999,6,FALSE),VLOOKUP(Q499,'ESO zone constants'!$H$3:$K$9989,4,FALSE)),""))</f>
        <v>DLC_FLAMES_OF_AMBITION</v>
      </c>
      <c r="U499" s="3" t="str">
        <f>IF(T499&lt;&gt;"",VLOOKUP(T499,'LibSets constants'!$B$4:$C$1012,2,FALSE),"")</f>
        <v>Flames of Ambition</v>
      </c>
      <c r="V499" s="33" t="s">
        <v>3332</v>
      </c>
      <c r="Y499" s="62"/>
      <c r="Z499" s="3">
        <f>IF(AND(G499&lt;&gt;"LIBSETS_SETTYPE_BATTLEGROUND",G499&lt;&gt;"LIBSETS_SETTYPE_SPECIAL"),
IF(AND(Y499&lt;&gt;"",ISNUMBER(Y499),NOT(ISNA(Y499))),Y499,
   IF(AND(L499&lt;&gt;"",ISNUMBER(L499),L499&gt;0,NOT(ISNA(L499))),VLOOKUP(L499,'ESO dumped WayshrineInfo'!$K$3:$L$9996,2,FALSE),"")
),"")</f>
        <v>57</v>
      </c>
      <c r="AA499" t="str">
        <f>IF(AND(Z499&lt;&gt;"",ISNUMBER(Z499),NOT(ISNA(Z499))),VLOOKUP(Z499,'ESO zone constants'!$A$5:$D$10001,4,FALSE),"")</f>
        <v>Deshaan</v>
      </c>
      <c r="AB499" s="33" t="s">
        <v>3332</v>
      </c>
      <c r="AC499" s="41"/>
      <c r="AD499" s="41"/>
      <c r="AE499" s="41"/>
      <c r="AF499" s="3">
        <f>IF(AND(G499&lt;&gt;"LIBSETS_SETTYPE_BATTLEGROUND",G499&lt;&gt;"LIBSETS_SETTYPE_SPECIAL"),
IF(AND(AE499&lt;&gt;"",ISNUMBER(AE499),NOT(ISNA(AE499))),AE499,
   IF(AND(M499&lt;&gt;"",ISNUMBER(M499),M499&gt;0,NOT(ISNA(M499))),VLOOKUP(M499,'ESO dumped WayshrineInfo'!$K$3:$L$9996,2,FALSE),"")
),"")</f>
        <v>57</v>
      </c>
      <c r="AG499" t="str">
        <f>IF(AND(AF499&lt;&gt;"",ISNUMBER(AF499),NOT(ISNA(AF499))),VLOOKUP(AF499,'ESO zone constants'!$A$5:$D$10001,4,FALSE),"")</f>
        <v>Deshaan</v>
      </c>
      <c r="AH499" s="42"/>
      <c r="AI499" s="41"/>
      <c r="AJ499" s="41"/>
      <c r="AK499" s="3" t="str">
        <f>IF(AND(G499&lt;&gt;"LIBSETS_SETTYPE_BATTLEGROUND",G499&lt;&gt;"LIBSETS_SETTYPE_SPECIAL"),IF(AL499&lt;&gt;"",VLOOKUP(AL499,'ESO zone constants'!$D$5:$H$4955,5,FALSE),""),"")</f>
        <v/>
      </c>
      <c r="AN499" s="41"/>
      <c r="AO499" s="41"/>
      <c r="AP499" s="3" t="str">
        <f>IF(AND(G499&lt;&gt;"LIBSETS_SETTYPE_BATTLEGROUND",G499&lt;&gt;"LIBSETS_SETTYPE_SPECIAL"),IF(AQ499&lt;&gt;"",VLOOKUP(AQ499,'ESO zone constants'!$D$5:$H$4955,5,FALSE),""),"")</f>
        <v/>
      </c>
      <c r="AS499" s="41"/>
      <c r="AT499" s="41"/>
      <c r="AU499" s="3" t="str">
        <f>IF(AND(G499&lt;&gt;"LIBSETS_SETTYPE_BATTLEGROUND",G499&lt;&gt;"LIBSETS_SETTYPE_SPECIAL"),IF(AV499&lt;&gt;"",VLOOKUP(AV499,'ESO zone constants'!$D$5:$H$4955,5,FALSE),""),"")</f>
        <v/>
      </c>
      <c r="AX499" s="41"/>
      <c r="AY499" s="41"/>
      <c r="AZ499" s="79" t="s">
        <v>2659</v>
      </c>
      <c r="BA499" s="79"/>
      <c r="BB499" s="79"/>
      <c r="BC499" s="79"/>
      <c r="BD499" s="21" t="str">
        <f t="shared" si="48"/>
        <v>[573] = {wayshrines={454,454,454,}, dlcId=DLC_FLAMES_OF_AMBITION</v>
      </c>
      <c r="BE499" s="21" t="str">
        <f t="shared" si="49"/>
        <v>, zoneIds={1229,57,57}, veteran=false</v>
      </c>
      <c r="BF499" s="21" t="str">
        <f t="shared" si="47"/>
        <v>, setType=LIBSETS_SETTYPE_DUNGEON</v>
      </c>
      <c r="BG499" s="21" t="str">
        <f t="shared" si="50"/>
        <v>, isProcSetAllowedInPvP=1, dropMechanic={LIBSETS_DROP_MECHANIC_GROUP_DUNGEON_BOSS,LIBSETS_DROP_MECHANIC_GROUP_DUNGEON_BOSS}</v>
      </c>
      <c r="BH499" s="21" t="str">
        <f t="shared" si="51"/>
        <v>}, --Dagon\'s Dominion / Dagons Herrschaft   [The Cauldron, Deshaan, Deshaan]</v>
      </c>
    </row>
    <row r="500" spans="1:60" x14ac:dyDescent="0.25">
      <c r="A500" s="5">
        <v>574</v>
      </c>
      <c r="B500" t="s">
        <v>2413</v>
      </c>
      <c r="C500" t="s">
        <v>2753</v>
      </c>
      <c r="D500" s="3">
        <f t="shared" si="46"/>
        <v>574</v>
      </c>
      <c r="G500" s="3" t="s">
        <v>1475</v>
      </c>
      <c r="I500" t="s">
        <v>91</v>
      </c>
      <c r="J500" t="s">
        <v>91</v>
      </c>
      <c r="K500" s="36">
        <v>454</v>
      </c>
      <c r="L500" s="36">
        <v>454</v>
      </c>
      <c r="M500" s="36">
        <v>454</v>
      </c>
      <c r="O500" s="62" t="s">
        <v>2396</v>
      </c>
      <c r="Q500" s="3">
        <f>IF(AND(P500&lt;&gt;"",ISNUMBER(P500),NOT(ISNA(P500))),P500,IF(R500&lt;&gt;"",VLOOKUP(R500,'ESO zone constants'!$D$5:$H$10003,5,FALSE),""))</f>
        <v>1229</v>
      </c>
      <c r="R500" t="str">
        <f>IF(AND(O500&lt;&gt;"",NOT(ISERROR(O500))),O500,
IF(AND(P500&lt;&gt;"",ISNUMBER(P500),P500&gt;0,NOT(ISNA(P500))),VLOOKUP(P500,'ESO zone constants'!$A$5:$D$10001,4,FALSE),
IF(AND(K500&lt;&gt;"",K500&gt;0,NOT(ISERROR(K500))),VLOOKUP(K500,'ESO dumped WayshrineInfo'!$K$3:$N$9996,4,FALSE),"")))</f>
        <v>The Cauldron</v>
      </c>
      <c r="T500" s="19" t="str">
        <f>IF(AND(S500&lt;&gt;"",NOT(ISERROR(S500))),S500,IF(Q500&lt;&gt;"",IF(NOT(ISERROR(VLOOKUP(Q500,'ESO Dungeon constants'!$D$3:$H$9999,5,FALSE))),VLOOKUP(Q500,'ESO Dungeon constants'!$D$3:$I$9999,6,FALSE),VLOOKUP(Q500,'ESO zone constants'!$H$3:$K$9989,4,FALSE)),""))</f>
        <v>DLC_FLAMES_OF_AMBITION</v>
      </c>
      <c r="U500" s="3" t="str">
        <f>IF(T500&lt;&gt;"",VLOOKUP(T500,'LibSets constants'!$B$4:$C$1012,2,FALSE),"")</f>
        <v>Flames of Ambition</v>
      </c>
      <c r="V500" s="33" t="s">
        <v>3332</v>
      </c>
      <c r="Y500" s="62"/>
      <c r="Z500" s="3">
        <f>IF(AND(G500&lt;&gt;"LIBSETS_SETTYPE_BATTLEGROUND",G500&lt;&gt;"LIBSETS_SETTYPE_SPECIAL"),
IF(AND(Y500&lt;&gt;"",ISNUMBER(Y500),NOT(ISNA(Y500))),Y500,
   IF(AND(L500&lt;&gt;"",ISNUMBER(L500),L500&gt;0,NOT(ISNA(L500))),VLOOKUP(L500,'ESO dumped WayshrineInfo'!$K$3:$L$9996,2,FALSE),"")
),"")</f>
        <v>57</v>
      </c>
      <c r="AA500" t="str">
        <f>IF(AND(Z500&lt;&gt;"",ISNUMBER(Z500),NOT(ISNA(Z500))),VLOOKUP(Z500,'ESO zone constants'!$A$5:$D$10001,4,FALSE),"")</f>
        <v>Deshaan</v>
      </c>
      <c r="AB500" s="33" t="s">
        <v>3332</v>
      </c>
      <c r="AC500" s="41"/>
      <c r="AD500" s="41"/>
      <c r="AE500" s="41"/>
      <c r="AF500" s="3">
        <f>IF(AND(G500&lt;&gt;"LIBSETS_SETTYPE_BATTLEGROUND",G500&lt;&gt;"LIBSETS_SETTYPE_SPECIAL"),
IF(AND(AE500&lt;&gt;"",ISNUMBER(AE500),NOT(ISNA(AE500))),AE500,
   IF(AND(M500&lt;&gt;"",ISNUMBER(M500),M500&gt;0,NOT(ISNA(M500))),VLOOKUP(M500,'ESO dumped WayshrineInfo'!$K$3:$L$9996,2,FALSE),"")
),"")</f>
        <v>57</v>
      </c>
      <c r="AG500" t="str">
        <f>IF(AND(AF500&lt;&gt;"",ISNUMBER(AF500),NOT(ISNA(AF500))),VLOOKUP(AF500,'ESO zone constants'!$A$5:$D$10001,4,FALSE),"")</f>
        <v>Deshaan</v>
      </c>
      <c r="AH500" s="42"/>
      <c r="AI500" s="41"/>
      <c r="AJ500" s="41"/>
      <c r="AK500" s="3" t="str">
        <f>IF(AND(G500&lt;&gt;"LIBSETS_SETTYPE_BATTLEGROUND",G500&lt;&gt;"LIBSETS_SETTYPE_SPECIAL"),IF(AL500&lt;&gt;"",VLOOKUP(AL500,'ESO zone constants'!$D$5:$H$4955,5,FALSE),""),"")</f>
        <v/>
      </c>
      <c r="AN500" s="41"/>
      <c r="AO500" s="41"/>
      <c r="AP500" s="3" t="str">
        <f>IF(AND(G500&lt;&gt;"LIBSETS_SETTYPE_BATTLEGROUND",G500&lt;&gt;"LIBSETS_SETTYPE_SPECIAL"),IF(AQ500&lt;&gt;"",VLOOKUP(AQ500,'ESO zone constants'!$D$5:$H$4955,5,FALSE),""),"")</f>
        <v/>
      </c>
      <c r="AS500" s="41"/>
      <c r="AT500" s="41"/>
      <c r="AU500" s="3" t="str">
        <f>IF(AND(G500&lt;&gt;"LIBSETS_SETTYPE_BATTLEGROUND",G500&lt;&gt;"LIBSETS_SETTYPE_SPECIAL"),IF(AV500&lt;&gt;"",VLOOKUP(AV500,'ESO zone constants'!$D$5:$H$4955,5,FALSE),""),"")</f>
        <v/>
      </c>
      <c r="AX500" s="41"/>
      <c r="AY500" s="41"/>
      <c r="AZ500" s="79" t="s">
        <v>2658</v>
      </c>
      <c r="BA500" s="79"/>
      <c r="BB500" s="79"/>
      <c r="BC500" s="79"/>
      <c r="BD500" s="21" t="str">
        <f t="shared" si="48"/>
        <v>[574] = {wayshrines={454,454,454,}, dlcId=DLC_FLAMES_OF_AMBITION</v>
      </c>
      <c r="BE500" s="21" t="str">
        <f t="shared" si="49"/>
        <v>, zoneIds={1229,57,57}, veteran=false</v>
      </c>
      <c r="BF500" s="21" t="str">
        <f t="shared" si="47"/>
        <v>, setType=LIBSETS_SETTYPE_DUNGEON</v>
      </c>
      <c r="BG500" s="21" t="str">
        <f t="shared" si="50"/>
        <v>, dropMechanic={LIBSETS_DROP_MECHANIC_GROUP_DUNGEON_BOSS,LIBSETS_DROP_MECHANIC_GROUP_DUNGEON_BOSS}</v>
      </c>
      <c r="BH500" s="21" t="str">
        <f t="shared" si="51"/>
        <v>}, --Foolkiller\'s Ward / Schutz des Narrentöters   [The Cauldron, Deshaan, Deshaan]</v>
      </c>
    </row>
    <row r="501" spans="1:60" x14ac:dyDescent="0.25">
      <c r="A501" s="5">
        <v>575</v>
      </c>
      <c r="B501" t="s">
        <v>2247</v>
      </c>
      <c r="C501" t="s">
        <v>2229</v>
      </c>
      <c r="D501" s="3">
        <f t="shared" si="46"/>
        <v>575</v>
      </c>
      <c r="G501" s="3" t="s">
        <v>1680</v>
      </c>
      <c r="I501" t="s">
        <v>91</v>
      </c>
      <c r="J501" t="s">
        <v>91</v>
      </c>
      <c r="K501" s="36">
        <v>240</v>
      </c>
      <c r="L501" s="36">
        <v>137</v>
      </c>
      <c r="M501">
        <v>62</v>
      </c>
      <c r="Q501" s="3">
        <f>IF(AND(P501&lt;&gt;"",ISNUMBER(P501),NOT(ISNA(P501))),P501,IF(R501&lt;&gt;"",VLOOKUP(R501,'ESO zone constants'!$D$5:$H$10003,5,FALSE),""))</f>
        <v>684</v>
      </c>
      <c r="R501" t="str">
        <f>IF(AND(O501&lt;&gt;"",NOT(ISERROR(O501))),O501,
IF(AND(P501&lt;&gt;"",ISNUMBER(P501),P501&gt;0,NOT(ISNA(P501))),VLOOKUP(P501,'ESO zone constants'!$A$5:$D$10001,4,FALSE),
IF(AND(K501&lt;&gt;"",K501&gt;0,NOT(ISERROR(K501))),VLOOKUP(K501,'ESO dumped WayshrineInfo'!$K$3:$N$9996,4,FALSE),"")))</f>
        <v>Wrothgar</v>
      </c>
      <c r="S501" s="62" t="s">
        <v>2165</v>
      </c>
      <c r="T501" s="19" t="str">
        <f>IF(AND(S501&lt;&gt;"",NOT(ISERROR(S501))),S501,IF(Q501&lt;&gt;"",IF(NOT(ISERROR(VLOOKUP(Q501,'ESO Dungeon constants'!$D$3:$H$9999,5,FALSE))),VLOOKUP(Q501,'ESO Dungeon constants'!$D$3:$I$9999,6,FALSE),VLOOKUP(Q501,'ESO zone constants'!$H$3:$K$9989,4,FALSE)),""))</f>
        <v>DLC_MARKARTH</v>
      </c>
      <c r="U501" s="3" t="str">
        <f>IF(T501&lt;&gt;"",VLOOKUP(T501,'LibSets constants'!$B$4:$C$1012,2,FALSE),"")</f>
        <v>Markarth</v>
      </c>
      <c r="V501" s="33" t="s">
        <v>1557</v>
      </c>
      <c r="Y501" s="62"/>
      <c r="Z501" s="3">
        <f>IF(AND(G501&lt;&gt;"LIBSETS_SETTYPE_BATTLEGROUND",G501&lt;&gt;"LIBSETS_SETTYPE_SPECIAL"),
IF(AND(Y501&lt;&gt;"",ISNUMBER(Y501),NOT(ISNA(Y501))),Y501,
   IF(AND(L501&lt;&gt;"",ISNUMBER(L501),L501&gt;0,NOT(ISNA(L501))),VLOOKUP(L501,'ESO dumped WayshrineInfo'!$K$3:$L$9996,2,FALSE),"")
),"")</f>
        <v>104</v>
      </c>
      <c r="AA501" t="str">
        <f>IF(AND(Z501&lt;&gt;"",ISNUMBER(Z501),NOT(ISNA(Z501))),VLOOKUP(Z501,'ESO zone constants'!$A$5:$D$10001,4,FALSE),"")</f>
        <v>Alik'r Desert</v>
      </c>
      <c r="AB501" s="33" t="s">
        <v>1556</v>
      </c>
      <c r="AC501" s="41" t="s">
        <v>229</v>
      </c>
      <c r="AD501" s="41" t="s">
        <v>3279</v>
      </c>
      <c r="AE501" s="41"/>
      <c r="AF501" s="3">
        <f>IF(AND(G501&lt;&gt;"LIBSETS_SETTYPE_BATTLEGROUND",G501&lt;&gt;"LIBSETS_SETTYPE_SPECIAL"),
IF(AND(AE501&lt;&gt;"",ISNUMBER(AE501),NOT(ISNA(AE501))),AE501,
   IF(AND(M501&lt;&gt;"",ISNUMBER(M501),M501&gt;0,NOT(ISNA(M501))),VLOOKUP(M501,'ESO dumped WayshrineInfo'!$K$3:$L$9996,2,FALSE),"")
),"")</f>
        <v>3</v>
      </c>
      <c r="AG501" t="str">
        <f>IF(AND(AF501&lt;&gt;"",ISNUMBER(AF501),NOT(ISNA(AF501))),VLOOKUP(AF501,'ESO zone constants'!$A$5:$D$10001,4,FALSE),"")</f>
        <v>Glenumbra</v>
      </c>
      <c r="AH501" s="42" t="s">
        <v>1558</v>
      </c>
      <c r="AI501" s="41"/>
      <c r="AJ501" s="41"/>
      <c r="AK501" s="3">
        <f>IF(AND(G501&lt;&gt;"LIBSETS_SETTYPE_BATTLEGROUND",G501&lt;&gt;"LIBSETS_SETTYPE_SPECIAL"),IF(AL501&lt;&gt;"",VLOOKUP(AL501,'ESO zone constants'!$D$5:$H$4955,5,FALSE),""),"")</f>
        <v>1224</v>
      </c>
      <c r="AL501" t="s">
        <v>2221</v>
      </c>
      <c r="AM501" s="33" t="s">
        <v>3267</v>
      </c>
      <c r="AN501" s="41" t="s">
        <v>3280</v>
      </c>
      <c r="AO501" s="41" t="s">
        <v>3281</v>
      </c>
      <c r="AP501" s="3">
        <f>IF(AND(G501&lt;&gt;"LIBSETS_SETTYPE_BATTLEGROUND",G501&lt;&gt;"LIBSETS_SETTYPE_SPECIAL"),IF(AQ501&lt;&gt;"",VLOOKUP(AQ501,'ESO zone constants'!$D$5:$H$4955,5,FALSE),""),"")</f>
        <v>92</v>
      </c>
      <c r="AQ501" t="s">
        <v>109</v>
      </c>
      <c r="AR501" s="33" t="s">
        <v>1559</v>
      </c>
      <c r="AS501" s="41"/>
      <c r="AT501" s="41"/>
      <c r="AU501" s="3" t="str">
        <f>IF(AND(G501&lt;&gt;"LIBSETS_SETTYPE_BATTLEGROUND",G501&lt;&gt;"LIBSETS_SETTYPE_SPECIAL"),IF(AV501&lt;&gt;"",VLOOKUP(AV501,'ESO zone constants'!$D$5:$H$4955,5,FALSE),""),"")</f>
        <v/>
      </c>
      <c r="AV501" s="88"/>
      <c r="AX501" s="41"/>
      <c r="AY501" s="41"/>
      <c r="AZ501" s="79" t="s">
        <v>2658</v>
      </c>
      <c r="BA501" s="36" t="s">
        <v>3222</v>
      </c>
      <c r="BB501" s="36" t="s">
        <v>3222</v>
      </c>
      <c r="BC501" s="36"/>
      <c r="BD501" s="21" t="str">
        <f t="shared" si="48"/>
        <v>[575] = {wayshrines={240,137,62,}, dlcId=DLC_MARKARTH</v>
      </c>
      <c r="BE501" s="21" t="str">
        <f t="shared" si="49"/>
        <v>, zoneIds={684,104,3,1224,92}, veteran=false</v>
      </c>
      <c r="BF501" s="21" t="str">
        <f t="shared" si="47"/>
        <v>, setType=LIBSETS_SETTYPE_MYTHIC</v>
      </c>
      <c r="BG501" s="21" t="str">
        <f t="shared" si="50"/>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H501" s="21" t="str">
        <f t="shared" si="51"/>
        <v>, addTooltip={['en']='https://en.uesp.net/wiki/Online:Ring_of_the_Pale_Order',},}, --Ring of the Pale Order / Ring des Fahlen Ordens   [Wrothgar, Alik'r Desert, Glenumbra, Nighthollow Keep, Bangkorai]</v>
      </c>
    </row>
    <row r="502" spans="1:60" x14ac:dyDescent="0.25">
      <c r="A502" s="5">
        <v>576</v>
      </c>
      <c r="B502" t="s">
        <v>2248</v>
      </c>
      <c r="C502" t="s">
        <v>2271</v>
      </c>
      <c r="D502" s="3">
        <f t="shared" si="46"/>
        <v>576</v>
      </c>
      <c r="G502" s="3" t="s">
        <v>1680</v>
      </c>
      <c r="I502" t="s">
        <v>91</v>
      </c>
      <c r="J502" t="s">
        <v>91</v>
      </c>
      <c r="K502" s="36">
        <v>176</v>
      </c>
      <c r="L502" s="36">
        <v>169</v>
      </c>
      <c r="M502" s="36">
        <v>449</v>
      </c>
      <c r="Q502" s="3">
        <f>IF(AND(P502&lt;&gt;"",ISNUMBER(P502),NOT(ISNA(P502))),P502,IF(R502&lt;&gt;"",VLOOKUP(R502,'ESO zone constants'!$D$5:$H$10003,5,FALSE),""))</f>
        <v>381</v>
      </c>
      <c r="R502" t="str">
        <f>IF(AND(O502&lt;&gt;"",NOT(ISERROR(O502))),O502,
IF(AND(P502&lt;&gt;"",ISNUMBER(P502),P502&gt;0,NOT(ISNA(P502))),VLOOKUP(P502,'ESO zone constants'!$A$5:$D$10001,4,FALSE),
IF(AND(K502&lt;&gt;"",K502&gt;0,NOT(ISERROR(K502))),VLOOKUP(K502,'ESO dumped WayshrineInfo'!$K$3:$N$9996,4,FALSE),"")))</f>
        <v>Auridon</v>
      </c>
      <c r="S502" s="62" t="s">
        <v>2165</v>
      </c>
      <c r="T502" s="19" t="str">
        <f>IF(AND(S502&lt;&gt;"",NOT(ISERROR(S502))),S502,IF(Q502&lt;&gt;"",IF(NOT(ISERROR(VLOOKUP(Q502,'ESO Dungeon constants'!$D$3:$H$9999,5,FALSE))),VLOOKUP(Q502,'ESO Dungeon constants'!$D$3:$I$9999,6,FALSE),VLOOKUP(Q502,'ESO zone constants'!$H$3:$K$9989,4,FALSE)),""))</f>
        <v>DLC_MARKARTH</v>
      </c>
      <c r="U502" s="3" t="str">
        <f>IF(T502&lt;&gt;"",VLOOKUP(T502,'LibSets constants'!$B$4:$C$1012,2,FALSE),"")</f>
        <v>Markarth</v>
      </c>
      <c r="V502" s="33" t="s">
        <v>1556</v>
      </c>
      <c r="Y502" s="62"/>
      <c r="Z502" s="3">
        <f>IF(AND(G502&lt;&gt;"LIBSETS_SETTYPE_BATTLEGROUND",G502&lt;&gt;"LIBSETS_SETTYPE_SPECIAL"),
IF(AND(Y502&lt;&gt;"",ISNUMBER(Y502),NOT(ISNA(Y502))),Y502,
   IF(AND(L502&lt;&gt;"",ISNUMBER(L502),L502&gt;0,NOT(ISNA(L502))),VLOOKUP(L502,'ESO dumped WayshrineInfo'!$K$3:$L$9996,2,FALSE),"")
),"")</f>
        <v>383</v>
      </c>
      <c r="AA502" t="str">
        <f>IF(AND(Z502&lt;&gt;"",ISNUMBER(Z502),NOT(ISNA(Z502))),VLOOKUP(Z502,'ESO zone constants'!$A$5:$D$10001,4,FALSE),"")</f>
        <v>Grahtwood</v>
      </c>
      <c r="AB502" s="33" t="s">
        <v>1558</v>
      </c>
      <c r="AC502" s="41"/>
      <c r="AD502" s="41"/>
      <c r="AE502" s="41"/>
      <c r="AF502" s="3">
        <f>IF(AND(G502&lt;&gt;"LIBSETS_SETTYPE_BATTLEGROUND",G502&lt;&gt;"LIBSETS_SETTYPE_SPECIAL"),
IF(AND(AE502&lt;&gt;"",ISNUMBER(AE502),NOT(ISNA(AE502))),AE502,
   IF(AND(M502&lt;&gt;"",ISNUMBER(M502),M502&gt;0,NOT(ISNA(M502))),VLOOKUP(M502,'ESO dumped WayshrineInfo'!$K$3:$L$9996,2,FALSE),"")
),"")</f>
        <v>1207</v>
      </c>
      <c r="AG502" t="str">
        <f>IF(AND(AF502&lt;&gt;"",ISNUMBER(AF502),NOT(ISNA(AF502))),VLOOKUP(AF502,'ESO zone constants'!$A$5:$D$10001,4,FALSE),"")</f>
        <v>The Reach</v>
      </c>
      <c r="AH502" s="42" t="s">
        <v>3267</v>
      </c>
      <c r="AI502" s="41" t="s">
        <v>3276</v>
      </c>
      <c r="AJ502" s="41" t="str">
        <f>IF(AH502&lt;&gt;"",IF(AH502&lt;&gt;"LIBSETS_DROP_MECHANIC_MONSTER_NAME",VLOOKUP(AH502,'LibSets constants'!$I$4:$L$1012,4,FALSE),""),"")</f>
        <v>Überland Loot Gegenstände</v>
      </c>
      <c r="AK502" s="3">
        <f>IF(AND(G502&lt;&gt;"LIBSETS_SETTYPE_BATTLEGROUND",G502&lt;&gt;"LIBSETS_SETTYPE_SPECIAL"),IF(AL502&lt;&gt;"",VLOOKUP(AL502,'ESO zone constants'!$D$5:$H$4955,5,FALSE),""),"")</f>
        <v>380</v>
      </c>
      <c r="AL502" t="s">
        <v>96</v>
      </c>
      <c r="AM502" s="33" t="s">
        <v>1540</v>
      </c>
      <c r="AN502" s="41" t="s">
        <v>3278</v>
      </c>
      <c r="AO502" s="41" t="s">
        <v>1616</v>
      </c>
      <c r="AP502" s="3">
        <f>IF(AND(G502&lt;&gt;"LIBSETS_SETTYPE_BATTLEGROUND",G502&lt;&gt;"LIBSETS_SETTYPE_SPECIAL"),IF(AQ502&lt;&gt;"",VLOOKUP(AQ502,'ESO zone constants'!$D$5:$H$4955,5,FALSE),""),"")</f>
        <v>932</v>
      </c>
      <c r="AQ502" t="s">
        <v>55</v>
      </c>
      <c r="AR502" s="33" t="s">
        <v>1540</v>
      </c>
      <c r="AS502" s="41" t="s">
        <v>1555</v>
      </c>
      <c r="AT502" s="41" t="s">
        <v>1555</v>
      </c>
      <c r="AU502" s="3" t="str">
        <f>IF(AND(G502&lt;&gt;"LIBSETS_SETTYPE_BATTLEGROUND",G502&lt;&gt;"LIBSETS_SETTYPE_SPECIAL"),IF(AV502&lt;&gt;"",VLOOKUP(AV502,'ESO zone constants'!$D$5:$H$4955,5,FALSE),""),"")</f>
        <v/>
      </c>
      <c r="AX502" s="41"/>
      <c r="AY502" s="41"/>
      <c r="AZ502" s="79" t="s">
        <v>2658</v>
      </c>
      <c r="BA502" s="36" t="s">
        <v>3221</v>
      </c>
      <c r="BB502" s="36" t="s">
        <v>3221</v>
      </c>
      <c r="BC502" s="36"/>
      <c r="BD502" s="21" t="str">
        <f t="shared" si="48"/>
        <v>[576] = {wayshrines={176,169,449,}, dlcId=DLC_MARKARTH</v>
      </c>
      <c r="BE502" s="21" t="str">
        <f t="shared" si="49"/>
        <v>, zoneIds={381,383,1207,380,932}, veteran=false</v>
      </c>
      <c r="BF502" s="21" t="str">
        <f t="shared" si="47"/>
        <v>, setType=LIBSETS_SETTYPE_MYTHIC</v>
      </c>
      <c r="BG502" s="21" t="str">
        <f t="shared" si="50"/>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H502" s="21" t="str">
        <f t="shared" si="51"/>
        <v>, addTooltip={['en']='https://en.uesp.net/wiki/Online:Pearls_of_Ehlnofey',},}, --Pearls of Ehlnofey / Perlen der Ehlnofey   [Auridon, Grahtwood, The Reach, The Banished Cells I, Crypt of Hearts II]</v>
      </c>
    </row>
    <row r="503" spans="1:60" x14ac:dyDescent="0.25">
      <c r="A503" s="5">
        <v>577</v>
      </c>
      <c r="B503" t="s">
        <v>2416</v>
      </c>
      <c r="C503" t="s">
        <v>2417</v>
      </c>
      <c r="D503" s="3">
        <f t="shared" si="46"/>
        <v>577</v>
      </c>
      <c r="E503" s="40"/>
      <c r="G503" s="3" t="s">
        <v>1477</v>
      </c>
      <c r="H503" s="87">
        <v>3</v>
      </c>
      <c r="I503" t="s">
        <v>1464</v>
      </c>
      <c r="J503" t="s">
        <v>91</v>
      </c>
      <c r="K503" s="36">
        <v>437</v>
      </c>
      <c r="L503" s="36">
        <v>437</v>
      </c>
      <c r="M503" s="36">
        <v>437</v>
      </c>
      <c r="O503" s="62" t="s">
        <v>2395</v>
      </c>
      <c r="Q503" s="3">
        <f>IF(AND(P503&lt;&gt;"",ISNUMBER(P503),NOT(ISNA(P503))),P503,IF(R503&lt;&gt;"",VLOOKUP(R503,'ESO zone constants'!$D$5:$H$10003,5,FALSE),""))</f>
        <v>1228</v>
      </c>
      <c r="R503" t="str">
        <f>IF(AND(O503&lt;&gt;"",NOT(ISERROR(O503))),O503,
IF(AND(P503&lt;&gt;"",ISNUMBER(P503),P503&gt;0,NOT(ISNA(P503))),VLOOKUP(P503,'ESO zone constants'!$A$5:$D$10001,4,FALSE),
IF(AND(K503&lt;&gt;"",K503&gt;0,NOT(ISERROR(K503))),VLOOKUP(K503,'ESO dumped WayshrineInfo'!$K$3:$N$9996,4,FALSE),"")))</f>
        <v>Black Drake Villa</v>
      </c>
      <c r="T503" s="19" t="str">
        <f>IF(AND(S503&lt;&gt;"",NOT(ISERROR(S503))),S503,IF(Q503&lt;&gt;"",IF(NOT(ISERROR(VLOOKUP(Q503,'ESO Dungeon constants'!$D$3:$H$9999,5,FALSE))),VLOOKUP(Q503,'ESO Dungeon constants'!$D$3:$I$9999,6,FALSE),VLOOKUP(Q503,'ESO zone constants'!$H$3:$K$9989,4,FALSE)),""))</f>
        <v>DLC_FLAMES_OF_AMBITION</v>
      </c>
      <c r="U503" s="3" t="str">
        <f>IF(T503&lt;&gt;"",VLOOKUP(T503,'LibSets constants'!$B$4:$C$1012,2,FALSE),"")</f>
        <v>Flames of Ambition</v>
      </c>
      <c r="V503" s="33" t="s">
        <v>1540</v>
      </c>
      <c r="W503" s="3" t="s">
        <v>2416</v>
      </c>
      <c r="X503" s="3" t="s">
        <v>2416</v>
      </c>
      <c r="Y503" s="62"/>
      <c r="Z503" s="3">
        <f>IF(AND(G503&lt;&gt;"LIBSETS_SETTYPE_BATTLEGROUND",G503&lt;&gt;"LIBSETS_SETTYPE_SPECIAL"),
IF(AND(Y503&lt;&gt;"",ISNUMBER(Y503),NOT(ISNA(Y503))),Y503,
   IF(AND(L503&lt;&gt;"",ISNUMBER(L503),L503&gt;0,NOT(ISNA(L503))),VLOOKUP(L503,'ESO dumped WayshrineInfo'!$K$3:$L$9996,2,FALSE),"")
),"")</f>
        <v>823</v>
      </c>
      <c r="AA503" t="str">
        <f>IF(AND(Z503&lt;&gt;"",ISNUMBER(Z503),NOT(ISNA(Z503))),VLOOKUP(Z503,'ESO zone constants'!$A$5:$D$10001,4,FALSE),"")</f>
        <v>Gold Coast</v>
      </c>
      <c r="AC503" s="41" t="str">
        <f>IF(AB503&lt;&gt;"",IF(AB503&lt;&gt;"LIBSETS_DROP_MECHANIC_MONSTER_NAME",VLOOKUP(AB503,'LibSets constants'!$I$4:$L$1012,3,FALSE),""),"")</f>
        <v/>
      </c>
      <c r="AD503" s="41" t="str">
        <f>IF(AB503&lt;&gt;"",IF(AB503&lt;&gt;"LIBSETS_DROP_MECHANIC_MONSTER_NAME",VLOOKUP(AB503,'LibSets constants'!$I$4:$L$1012,4,FALSE),""),"")</f>
        <v/>
      </c>
      <c r="AE503" s="41"/>
      <c r="AF503" s="3">
        <f>IF(AND(G503&lt;&gt;"LIBSETS_SETTYPE_BATTLEGROUND",G503&lt;&gt;"LIBSETS_SETTYPE_SPECIAL"),
IF(AND(AE503&lt;&gt;"",ISNUMBER(AE503),NOT(ISNA(AE503))),AE503,
   IF(AND(M503&lt;&gt;"",ISNUMBER(M503),M503&gt;0,NOT(ISNA(M503))),VLOOKUP(M503,'ESO dumped WayshrineInfo'!$K$3:$L$9996,2,FALSE),"")
),"")</f>
        <v>823</v>
      </c>
      <c r="AG503" t="str">
        <f>IF(AND(AF503&lt;&gt;"",ISNUMBER(AF503),NOT(ISNA(AF503))),VLOOKUP(AF503,'ESO zone constants'!$A$5:$D$10001,4,FALSE),"")</f>
        <v>Gold Coast</v>
      </c>
      <c r="AH503" s="42"/>
      <c r="AI503" s="41"/>
      <c r="AJ503" s="41"/>
      <c r="AK503" s="3" t="str">
        <f>IF(AND(G503&lt;&gt;"LIBSETS_SETTYPE_BATTLEGROUND",G503&lt;&gt;"LIBSETS_SETTYPE_SPECIAL"),IF(AL503&lt;&gt;"",VLOOKUP(AL503,'ESO zone constants'!$D$5:$H$4955,5,FALSE),""),"")</f>
        <v/>
      </c>
      <c r="AN503" s="41"/>
      <c r="AO503" s="41"/>
      <c r="AP503" s="3" t="str">
        <f>IF(AND(G503&lt;&gt;"LIBSETS_SETTYPE_BATTLEGROUND",G503&lt;&gt;"LIBSETS_SETTYPE_SPECIAL"),IF(AQ503&lt;&gt;"",VLOOKUP(AQ503,'ESO zone constants'!$D$5:$H$4955,5,FALSE),""),"")</f>
        <v/>
      </c>
      <c r="AS503" s="41"/>
      <c r="AT503" s="41"/>
      <c r="AU503" s="3" t="str">
        <f>IF(AND(G503&lt;&gt;"LIBSETS_SETTYPE_BATTLEGROUND",G503&lt;&gt;"LIBSETS_SETTYPE_SPECIAL"),IF(AV503&lt;&gt;"",VLOOKUP(AV503,'ESO zone constants'!$D$5:$H$4955,5,FALSE),""),"")</f>
        <v/>
      </c>
      <c r="AX503" s="41"/>
      <c r="AY503" s="41"/>
      <c r="AZ503" s="79" t="s">
        <v>2658</v>
      </c>
      <c r="BA503" s="79"/>
      <c r="BB503" s="79"/>
      <c r="BC503" s="79"/>
      <c r="BD503" s="21" t="str">
        <f t="shared" si="48"/>
        <v>[577] = {wayshrines={437,437,437,}, dlcId=DLC_FLAMES_OF_AMBITION</v>
      </c>
      <c r="BE503" s="21" t="str">
        <f t="shared" si="49"/>
        <v>, zoneIds={1228,823,823}, veteran={[EQUIP_TYPE_HEAD]=true, [EQUIP_TYPE_SHOULDERS]=false}</v>
      </c>
      <c r="BF503" s="21" t="str">
        <f t="shared" si="47"/>
        <v>, setType=LIBSETS_SETTYPE_MONSTER, undauntedChestId=3</v>
      </c>
      <c r="BG503" s="21" t="str">
        <f t="shared" si="50"/>
        <v>, dropMechanic={LIBSETS_DROP_MECHANIC_MONSTER_NAME}, dropMechanicDropLocationNames={['en']={'Encrati\'s Behemoth','','','','','',},['de']={'Encrati\'s Behemoth','','','','','',},}</v>
      </c>
      <c r="BH503" s="21" t="str">
        <f t="shared" si="51"/>
        <v>}, --Encrati\’s Behemoth / Encrati\'s Behemoth   [Black Drake Villa, Gold Coast, Gold Coast]</v>
      </c>
    </row>
    <row r="504" spans="1:60" x14ac:dyDescent="0.25">
      <c r="A504" s="5">
        <v>578</v>
      </c>
      <c r="B504" t="s">
        <v>2394</v>
      </c>
      <c r="C504" t="s">
        <v>2394</v>
      </c>
      <c r="D504" s="3">
        <f t="shared" si="46"/>
        <v>578</v>
      </c>
      <c r="E504" s="40"/>
      <c r="G504" s="3" t="s">
        <v>1477</v>
      </c>
      <c r="H504" s="87">
        <v>3</v>
      </c>
      <c r="I504" t="s">
        <v>1464</v>
      </c>
      <c r="J504" t="s">
        <v>91</v>
      </c>
      <c r="K504" s="36">
        <v>454</v>
      </c>
      <c r="L504" s="36">
        <v>454</v>
      </c>
      <c r="M504" s="36">
        <v>454</v>
      </c>
      <c r="O504" s="62" t="s">
        <v>2396</v>
      </c>
      <c r="Q504" s="3">
        <f>IF(AND(P504&lt;&gt;"",ISNUMBER(P504),NOT(ISNA(P504))),P504,IF(R504&lt;&gt;"",VLOOKUP(R504,'ESO zone constants'!$D$5:$H$10003,5,FALSE),""))</f>
        <v>1229</v>
      </c>
      <c r="R504" t="str">
        <f>IF(AND(O504&lt;&gt;"",NOT(ISERROR(O504))),O504,
IF(AND(P504&lt;&gt;"",ISNUMBER(P504),P504&gt;0,NOT(ISNA(P504))),VLOOKUP(P504,'ESO zone constants'!$A$5:$D$10001,4,FALSE),
IF(AND(K504&lt;&gt;"",K504&gt;0,NOT(ISERROR(K504))),VLOOKUP(K504,'ESO dumped WayshrineInfo'!$K$3:$N$9996,4,FALSE),"")))</f>
        <v>The Cauldron</v>
      </c>
      <c r="T504" s="19" t="str">
        <f>IF(AND(S504&lt;&gt;"",NOT(ISERROR(S504))),S504,IF(Q504&lt;&gt;"",IF(NOT(ISERROR(VLOOKUP(Q504,'ESO Dungeon constants'!$D$3:$H$9999,5,FALSE))),VLOOKUP(Q504,'ESO Dungeon constants'!$D$3:$I$9999,6,FALSE),VLOOKUP(Q504,'ESO zone constants'!$H$3:$K$9989,4,FALSE)),""))</f>
        <v>DLC_FLAMES_OF_AMBITION</v>
      </c>
      <c r="U504" s="3" t="str">
        <f>IF(T504&lt;&gt;"",VLOOKUP(T504,'LibSets constants'!$B$4:$C$1012,2,FALSE),"")</f>
        <v>Flames of Ambition</v>
      </c>
      <c r="V504" s="33" t="s">
        <v>1540</v>
      </c>
      <c r="W504" s="3" t="s">
        <v>2394</v>
      </c>
      <c r="X504" s="3" t="s">
        <v>2394</v>
      </c>
      <c r="Y504" s="62"/>
      <c r="Z504" s="3">
        <f>IF(AND(G504&lt;&gt;"LIBSETS_SETTYPE_BATTLEGROUND",G504&lt;&gt;"LIBSETS_SETTYPE_SPECIAL"),
IF(AND(Y504&lt;&gt;"",ISNUMBER(Y504),NOT(ISNA(Y504))),Y504,
   IF(AND(L504&lt;&gt;"",ISNUMBER(L504),L504&gt;0,NOT(ISNA(L504))),VLOOKUP(L504,'ESO dumped WayshrineInfo'!$K$3:$L$9996,2,FALSE),"")
),"")</f>
        <v>57</v>
      </c>
      <c r="AA504" t="str">
        <f>IF(AND(Z504&lt;&gt;"",ISNUMBER(Z504),NOT(ISNA(Z504))),VLOOKUP(Z504,'ESO zone constants'!$A$5:$D$10001,4,FALSE),"")</f>
        <v>Deshaan</v>
      </c>
      <c r="AC504" s="41" t="str">
        <f>IF(AB504&lt;&gt;"",IF(AB504&lt;&gt;"LIBSETS_DROP_MECHANIC_MONSTER_NAME",VLOOKUP(AB504,'LibSets constants'!$I$4:$L$1012,3,FALSE),""),"")</f>
        <v/>
      </c>
      <c r="AD504" s="41" t="str">
        <f>IF(AB504&lt;&gt;"",IF(AB504&lt;&gt;"LIBSETS_DROP_MECHANIC_MONSTER_NAME",VLOOKUP(AB504,'LibSets constants'!$I$4:$L$1012,4,FALSE),""),"")</f>
        <v/>
      </c>
      <c r="AE504" s="41"/>
      <c r="AF504" s="3">
        <f>IF(AND(G504&lt;&gt;"LIBSETS_SETTYPE_BATTLEGROUND",G504&lt;&gt;"LIBSETS_SETTYPE_SPECIAL"),
IF(AND(AE504&lt;&gt;"",ISNUMBER(AE504),NOT(ISNA(AE504))),AE504,
   IF(AND(M504&lt;&gt;"",ISNUMBER(M504),M504&gt;0,NOT(ISNA(M504))),VLOOKUP(M504,'ESO dumped WayshrineInfo'!$K$3:$L$9996,2,FALSE),"")
),"")</f>
        <v>57</v>
      </c>
      <c r="AG504" t="str">
        <f>IF(AND(AF504&lt;&gt;"",ISNUMBER(AF504),NOT(ISNA(AF504))),VLOOKUP(AF504,'ESO zone constants'!$A$5:$D$10001,4,FALSE),"")</f>
        <v>Deshaan</v>
      </c>
      <c r="AH504" s="42"/>
      <c r="AI504" s="41"/>
      <c r="AJ504" s="41"/>
      <c r="AK504" s="3" t="str">
        <f>IF(AND(G504&lt;&gt;"LIBSETS_SETTYPE_BATTLEGROUND",G504&lt;&gt;"LIBSETS_SETTYPE_SPECIAL"),IF(AL504&lt;&gt;"",VLOOKUP(AL504,'ESO zone constants'!$D$5:$H$4955,5,FALSE),""),"")</f>
        <v/>
      </c>
      <c r="AN504" s="41"/>
      <c r="AO504" s="41"/>
      <c r="AP504" s="3" t="str">
        <f>IF(AND(G504&lt;&gt;"LIBSETS_SETTYPE_BATTLEGROUND",G504&lt;&gt;"LIBSETS_SETTYPE_SPECIAL"),IF(AQ504&lt;&gt;"",VLOOKUP(AQ504,'ESO zone constants'!$D$5:$H$4955,5,FALSE),""),"")</f>
        <v/>
      </c>
      <c r="AS504" s="41"/>
      <c r="AT504" s="41"/>
      <c r="AU504" s="3" t="str">
        <f>IF(AND(G504&lt;&gt;"LIBSETS_SETTYPE_BATTLEGROUND",G504&lt;&gt;"LIBSETS_SETTYPE_SPECIAL"),IF(AV504&lt;&gt;"",VLOOKUP(AV504,'ESO zone constants'!$D$5:$H$4955,5,FALSE),""),"")</f>
        <v/>
      </c>
      <c r="AX504" s="41"/>
      <c r="AY504" s="41"/>
      <c r="AZ504" s="79" t="s">
        <v>2658</v>
      </c>
      <c r="BA504" s="79"/>
      <c r="BB504" s="79"/>
      <c r="BC504" s="79"/>
      <c r="BD504" s="21" t="str">
        <f t="shared" si="48"/>
        <v>[578] = {wayshrines={454,454,454,}, dlcId=DLC_FLAMES_OF_AMBITION</v>
      </c>
      <c r="BE504" s="21" t="str">
        <f t="shared" si="49"/>
        <v>, zoneIds={1229,57,57}, veteran={[EQUIP_TYPE_HEAD]=true, [EQUIP_TYPE_SHOULDERS]=false}</v>
      </c>
      <c r="BF504" s="21" t="str">
        <f t="shared" si="47"/>
        <v>, setType=LIBSETS_SETTYPE_MONSTER, undauntedChestId=3</v>
      </c>
      <c r="BG504" s="21" t="str">
        <f t="shared" si="50"/>
        <v>, dropMechanic={LIBSETS_DROP_MECHANIC_MONSTER_NAME}, dropMechanicDropLocationNames={['en']={'Baron Zaudrus','','','','','',},['de']={'Baron Zaudrus','','','','','',},}</v>
      </c>
      <c r="BH504" s="21" t="str">
        <f t="shared" si="51"/>
        <v>}, --Baron Zaudrus / Baron Zaudrus   [The Cauldron, Deshaan, Deshaan]</v>
      </c>
    </row>
    <row r="505" spans="1:60" x14ac:dyDescent="0.25">
      <c r="A505" s="5">
        <v>579</v>
      </c>
      <c r="B505" t="s">
        <v>2469</v>
      </c>
      <c r="C505" t="s">
        <v>2468</v>
      </c>
      <c r="D505" s="3">
        <f t="shared" si="46"/>
        <v>579</v>
      </c>
      <c r="G505" s="3" t="s">
        <v>1478</v>
      </c>
      <c r="I505" t="s">
        <v>91</v>
      </c>
      <c r="J505" t="s">
        <v>91</v>
      </c>
      <c r="K505" s="36">
        <v>458</v>
      </c>
      <c r="L505" s="36">
        <v>458</v>
      </c>
      <c r="M505" s="36">
        <v>458</v>
      </c>
      <c r="O505" s="62" t="s">
        <v>2389</v>
      </c>
      <c r="Q505" s="3">
        <f>IF(AND(P505&lt;&gt;"",ISNUMBER(P505),NOT(ISNA(P505))),P505,IF(R505&lt;&gt;"",VLOOKUP(R505,'ESO zone constants'!$D$5:$H$10003,5,FALSE),""))</f>
        <v>1261</v>
      </c>
      <c r="R505" t="str">
        <f>IF(AND(O505&lt;&gt;"",NOT(ISERROR(O505))),O505,
IF(AND(P505&lt;&gt;"",ISNUMBER(P505),P505&gt;0,NOT(ISNA(P505))),VLOOKUP(P505,'ESO zone constants'!$A$5:$D$10001,4,FALSE),
IF(AND(K505&lt;&gt;"",K505&gt;0,NOT(ISERROR(K505))),VLOOKUP(K505,'ESO dumped WayshrineInfo'!$K$3:$N$9996,4,FALSE),"")))</f>
        <v>Blackwood</v>
      </c>
      <c r="T505" s="19" t="str">
        <f>IF(AND(S505&lt;&gt;"",NOT(ISERROR(S505))),S505,IF(Q505&lt;&gt;"",IF(NOT(ISERROR(VLOOKUP(Q505,'ESO Dungeon constants'!$D$3:$H$9999,5,FALSE))),VLOOKUP(Q505,'ESO Dungeon constants'!$D$3:$I$9999,6,FALSE),VLOOKUP(Q505,'ESO zone constants'!$H$3:$K$9989,4,FALSE)),""))</f>
        <v>DLC_BLACKWOOD</v>
      </c>
      <c r="U505" s="3" t="str">
        <f>IF(T505&lt;&gt;"",VLOOKUP(T505,'LibSets constants'!$B$4:$C$1012,2,FALSE),"")</f>
        <v>Blackwood</v>
      </c>
      <c r="V505" s="33" t="s">
        <v>1556</v>
      </c>
      <c r="Y505" s="62"/>
      <c r="Z505" s="3">
        <f>IF(AND(G505&lt;&gt;"LIBSETS_SETTYPE_BATTLEGROUND",G505&lt;&gt;"LIBSETS_SETTYPE_SPECIAL"),
IF(AND(Y505&lt;&gt;"",ISNUMBER(Y505),NOT(ISNA(Y505))),Y505,
   IF(AND(L505&lt;&gt;"",ISNUMBER(L505),L505&gt;0,NOT(ISNA(L505))),VLOOKUP(L505,'ESO dumped WayshrineInfo'!$K$3:$L$9996,2,FALSE),"")
),"")</f>
        <v>1261</v>
      </c>
      <c r="AA505" t="str">
        <f>IF(AND(Z505&lt;&gt;"",ISNUMBER(Z505),NOT(ISNA(Z505))),VLOOKUP(Z505,'ESO zone constants'!$A$5:$D$10001,4,FALSE),"")</f>
        <v>Blackwood</v>
      </c>
      <c r="AB505" s="33" t="s">
        <v>1556</v>
      </c>
      <c r="AC505" s="41"/>
      <c r="AD505" s="41"/>
      <c r="AE505" s="41"/>
      <c r="AF505" s="3">
        <f>IF(AND(G505&lt;&gt;"LIBSETS_SETTYPE_BATTLEGROUND",G505&lt;&gt;"LIBSETS_SETTYPE_SPECIAL"),
IF(AND(AE505&lt;&gt;"",ISNUMBER(AE505),NOT(ISNA(AE505))),AE505,
   IF(AND(M505&lt;&gt;"",ISNUMBER(M505),M505&gt;0,NOT(ISNA(M505))),VLOOKUP(M505,'ESO dumped WayshrineInfo'!$K$3:$L$9996,2,FALSE),"")
),"")</f>
        <v>1261</v>
      </c>
      <c r="AG505" t="str">
        <f>IF(AND(AF505&lt;&gt;"",ISNUMBER(AF505),NOT(ISNA(AF505))),VLOOKUP(AF505,'ESO zone constants'!$A$5:$D$10001,4,FALSE),"")</f>
        <v>Blackwood</v>
      </c>
      <c r="AH505" s="42" t="s">
        <v>1558</v>
      </c>
      <c r="AI505" s="41"/>
      <c r="AJ505" s="41"/>
      <c r="AK505" s="3">
        <f>IF(AND(G505&lt;&gt;"LIBSETS_SETTYPE_BATTLEGROUND",G505&lt;&gt;"LIBSETS_SETTYPE_SPECIAL"),IF(AL505&lt;&gt;"",VLOOKUP(AL505,'ESO zone constants'!$D$5:$H$4955,5,FALSE),""),"")</f>
        <v>1261</v>
      </c>
      <c r="AL505" t="s">
        <v>2389</v>
      </c>
      <c r="AM505" s="33" t="s">
        <v>1559</v>
      </c>
      <c r="AN505" s="41"/>
      <c r="AO505" s="41"/>
      <c r="AP505" s="3" t="str">
        <f>IF(AND(G505&lt;&gt;"LIBSETS_SETTYPE_BATTLEGROUND",G505&lt;&gt;"LIBSETS_SETTYPE_SPECIAL"),IF(AQ505&lt;&gt;"",VLOOKUP(AQ505,'ESO zone constants'!$D$5:$H$4955,5,FALSE),""),"")</f>
        <v/>
      </c>
      <c r="AS505" s="41"/>
      <c r="AT505" s="41"/>
      <c r="AU505" s="3" t="str">
        <f>IF(AND(G505&lt;&gt;"LIBSETS_SETTYPE_BATTLEGROUND",G505&lt;&gt;"LIBSETS_SETTYPE_SPECIAL"),IF(AV505&lt;&gt;"",VLOOKUP(AV505,'ESO zone constants'!$D$5:$H$4955,5,FALSE),""),"")</f>
        <v/>
      </c>
      <c r="AX505" s="41"/>
      <c r="AY505" s="41"/>
      <c r="AZ505" s="79" t="s">
        <v>2659</v>
      </c>
      <c r="BA505" s="79"/>
      <c r="BB505" s="79"/>
      <c r="BC505" s="79"/>
      <c r="BD505" s="21" t="str">
        <f t="shared" si="48"/>
        <v>[579] = {wayshrines={458,458,458,}, dlcId=DLC_BLACKWOOD</v>
      </c>
      <c r="BE505" s="21" t="str">
        <f t="shared" si="49"/>
        <v>, zoneIds={1261,1261,1261,1261}, veteran=false</v>
      </c>
      <c r="BF505" s="21" t="str">
        <f t="shared" si="47"/>
        <v>, setType=LIBSETS_SETTYPE_OVERLAND</v>
      </c>
      <c r="BG505" s="21" t="str">
        <f t="shared" si="50"/>
        <v>, isProcSetAllowedInPvP=1, dropMechanic={LIBSETS_DROP_MECHANIC_OVERLAND_BOSS_DELVE,LIBSETS_DROP_MECHANIC_OVERLAND_BOSS_DELVE,LIBSETS_DROP_MECHANIC_OVERLAND_BOSS_PUBLIC_DUNGEON,LIBSETS_DROP_MECHANIC_OVERLAND_CHEST}</v>
      </c>
      <c r="BH505" s="21" t="str">
        <f t="shared" si="51"/>
        <v>}, --Frostbite / Frostbiss   [Blackwood, Blackwood, Blackwood, Blackwood]</v>
      </c>
    </row>
    <row r="506" spans="1:60" x14ac:dyDescent="0.25">
      <c r="A506" s="5">
        <v>580</v>
      </c>
      <c r="B506" t="s">
        <v>2465</v>
      </c>
      <c r="C506" t="s">
        <v>2466</v>
      </c>
      <c r="D506" s="3">
        <f t="shared" si="46"/>
        <v>580</v>
      </c>
      <c r="G506" s="3" t="s">
        <v>1478</v>
      </c>
      <c r="I506" t="s">
        <v>91</v>
      </c>
      <c r="J506" t="s">
        <v>91</v>
      </c>
      <c r="K506" s="36">
        <v>458</v>
      </c>
      <c r="L506" s="36">
        <v>458</v>
      </c>
      <c r="M506" s="36">
        <v>458</v>
      </c>
      <c r="O506" s="62" t="s">
        <v>2389</v>
      </c>
      <c r="Q506" s="3">
        <f>IF(AND(P506&lt;&gt;"",ISNUMBER(P506),NOT(ISNA(P506))),P506,IF(R506&lt;&gt;"",VLOOKUP(R506,'ESO zone constants'!$D$5:$H$10003,5,FALSE),""))</f>
        <v>1261</v>
      </c>
      <c r="R506" t="str">
        <f>IF(AND(O506&lt;&gt;"",NOT(ISERROR(O506))),O506,
IF(AND(P506&lt;&gt;"",ISNUMBER(P506),P506&gt;0,NOT(ISNA(P506))),VLOOKUP(P506,'ESO zone constants'!$A$5:$D$10001,4,FALSE),
IF(AND(K506&lt;&gt;"",K506&gt;0,NOT(ISERROR(K506))),VLOOKUP(K506,'ESO dumped WayshrineInfo'!$K$3:$N$9996,4,FALSE),"")))</f>
        <v>Blackwood</v>
      </c>
      <c r="T506" s="19" t="str">
        <f>IF(AND(S506&lt;&gt;"",NOT(ISERROR(S506))),S506,IF(Q506&lt;&gt;"",IF(NOT(ISERROR(VLOOKUP(Q506,'ESO Dungeon constants'!$D$3:$H$9999,5,FALSE))),VLOOKUP(Q506,'ESO Dungeon constants'!$D$3:$I$9999,6,FALSE),VLOOKUP(Q506,'ESO zone constants'!$H$3:$K$9989,4,FALSE)),""))</f>
        <v>DLC_BLACKWOOD</v>
      </c>
      <c r="U506" s="3" t="str">
        <f>IF(T506&lt;&gt;"",VLOOKUP(T506,'LibSets constants'!$B$4:$C$1012,2,FALSE),"")</f>
        <v>Blackwood</v>
      </c>
      <c r="V506" s="33" t="s">
        <v>1556</v>
      </c>
      <c r="Y506" s="62"/>
      <c r="Z506" s="3">
        <f>IF(AND(G506&lt;&gt;"LIBSETS_SETTYPE_BATTLEGROUND",G506&lt;&gt;"LIBSETS_SETTYPE_SPECIAL"),
IF(AND(Y506&lt;&gt;"",ISNUMBER(Y506),NOT(ISNA(Y506))),Y506,
   IF(AND(L506&lt;&gt;"",ISNUMBER(L506),L506&gt;0,NOT(ISNA(L506))),VLOOKUP(L506,'ESO dumped WayshrineInfo'!$K$3:$L$9996,2,FALSE),"")
),"")</f>
        <v>1261</v>
      </c>
      <c r="AA506" t="str">
        <f>IF(AND(Z506&lt;&gt;"",ISNUMBER(Z506),NOT(ISNA(Z506))),VLOOKUP(Z506,'ESO zone constants'!$A$5:$D$10001,4,FALSE),"")</f>
        <v>Blackwood</v>
      </c>
      <c r="AB506" s="33" t="s">
        <v>1556</v>
      </c>
      <c r="AC506" s="41"/>
      <c r="AD506" s="41"/>
      <c r="AE506" s="41"/>
      <c r="AF506" s="3">
        <f>IF(AND(G506&lt;&gt;"LIBSETS_SETTYPE_BATTLEGROUND",G506&lt;&gt;"LIBSETS_SETTYPE_SPECIAL"),
IF(AND(AE506&lt;&gt;"",ISNUMBER(AE506),NOT(ISNA(AE506))),AE506,
   IF(AND(M506&lt;&gt;"",ISNUMBER(M506),M506&gt;0,NOT(ISNA(M506))),VLOOKUP(M506,'ESO dumped WayshrineInfo'!$K$3:$L$9996,2,FALSE),"")
),"")</f>
        <v>1261</v>
      </c>
      <c r="AG506" t="str">
        <f>IF(AND(AF506&lt;&gt;"",ISNUMBER(AF506),NOT(ISNA(AF506))),VLOOKUP(AF506,'ESO zone constants'!$A$5:$D$10001,4,FALSE),"")</f>
        <v>Blackwood</v>
      </c>
      <c r="AH506" s="42" t="s">
        <v>1558</v>
      </c>
      <c r="AI506" s="41"/>
      <c r="AJ506" s="41"/>
      <c r="AK506" s="3">
        <f>IF(AND(G506&lt;&gt;"LIBSETS_SETTYPE_BATTLEGROUND",G506&lt;&gt;"LIBSETS_SETTYPE_SPECIAL"),IF(AL506&lt;&gt;"",VLOOKUP(AL506,'ESO zone constants'!$D$5:$H$4955,5,FALSE),""),"")</f>
        <v>1261</v>
      </c>
      <c r="AL506" t="s">
        <v>2389</v>
      </c>
      <c r="AM506" s="33" t="s">
        <v>1559</v>
      </c>
      <c r="AN506" s="41"/>
      <c r="AO506" s="41"/>
      <c r="AP506" s="3" t="str">
        <f>IF(AND(G506&lt;&gt;"LIBSETS_SETTYPE_BATTLEGROUND",G506&lt;&gt;"LIBSETS_SETTYPE_SPECIAL"),IF(AQ506&lt;&gt;"",VLOOKUP(AQ506,'ESO zone constants'!$D$5:$H$4955,5,FALSE),""),"")</f>
        <v/>
      </c>
      <c r="AS506" s="41"/>
      <c r="AT506" s="41"/>
      <c r="AU506" s="3" t="str">
        <f>IF(AND(G506&lt;&gt;"LIBSETS_SETTYPE_BATTLEGROUND",G506&lt;&gt;"LIBSETS_SETTYPE_SPECIAL"),IF(AV506&lt;&gt;"",VLOOKUP(AV506,'ESO zone constants'!$D$5:$H$4955,5,FALSE),""),"")</f>
        <v/>
      </c>
      <c r="AX506" s="41"/>
      <c r="AY506" s="41"/>
      <c r="AZ506" s="79" t="s">
        <v>2658</v>
      </c>
      <c r="BA506" s="79"/>
      <c r="BB506" s="79"/>
      <c r="BC506" s="79"/>
      <c r="BD506" s="21" t="str">
        <f t="shared" si="48"/>
        <v>[580] = {wayshrines={458,458,458,}, dlcId=DLC_BLACKWOOD</v>
      </c>
      <c r="BE506" s="21" t="str">
        <f t="shared" si="49"/>
        <v>, zoneIds={1261,1261,1261,1261}, veteran=false</v>
      </c>
      <c r="BF506" s="21" t="str">
        <f t="shared" si="47"/>
        <v>, setType=LIBSETS_SETTYPE_OVERLAND</v>
      </c>
      <c r="BG506" s="21" t="str">
        <f t="shared" si="50"/>
        <v>, dropMechanic={LIBSETS_DROP_MECHANIC_OVERLAND_BOSS_DELVE,LIBSETS_DROP_MECHANIC_OVERLAND_BOSS_DELVE,LIBSETS_DROP_MECHANIC_OVERLAND_BOSS_PUBLIC_DUNGEON,LIBSETS_DROP_MECHANIC_OVERLAND_CHEST}</v>
      </c>
      <c r="BH506" s="21" t="str">
        <f t="shared" si="51"/>
        <v>}, --Deadlands Assassin / Totenländer-Assassine   [Blackwood, Blackwood, Blackwood, Blackwood]</v>
      </c>
    </row>
    <row r="507" spans="1:60" x14ac:dyDescent="0.25">
      <c r="A507" s="5">
        <v>581</v>
      </c>
      <c r="B507" t="s">
        <v>2463</v>
      </c>
      <c r="C507" t="s">
        <v>2464</v>
      </c>
      <c r="D507" s="3">
        <f t="shared" si="46"/>
        <v>581</v>
      </c>
      <c r="E507" s="40"/>
      <c r="G507" s="3" t="s">
        <v>1478</v>
      </c>
      <c r="I507" t="s">
        <v>91</v>
      </c>
      <c r="J507" t="s">
        <v>91</v>
      </c>
      <c r="K507" s="36">
        <v>458</v>
      </c>
      <c r="L507" s="36">
        <v>458</v>
      </c>
      <c r="M507" s="36">
        <v>458</v>
      </c>
      <c r="O507" s="62" t="s">
        <v>2389</v>
      </c>
      <c r="Q507" s="3">
        <f>IF(AND(P507&lt;&gt;"",ISNUMBER(P507),NOT(ISNA(P507))),P507,IF(R507&lt;&gt;"",VLOOKUP(R507,'ESO zone constants'!$D$5:$H$10003,5,FALSE),""))</f>
        <v>1261</v>
      </c>
      <c r="R507" t="str">
        <f>IF(AND(O507&lt;&gt;"",NOT(ISERROR(O507))),O507,
IF(AND(P507&lt;&gt;"",ISNUMBER(P507),P507&gt;0,NOT(ISNA(P507))),VLOOKUP(P507,'ESO zone constants'!$A$5:$D$10001,4,FALSE),
IF(AND(K507&lt;&gt;"",K507&gt;0,NOT(ISERROR(K507))),VLOOKUP(K507,'ESO dumped WayshrineInfo'!$K$3:$N$9996,4,FALSE),"")))</f>
        <v>Blackwood</v>
      </c>
      <c r="T507" s="19" t="str">
        <f>IF(AND(S507&lt;&gt;"",NOT(ISERROR(S507))),S507,IF(Q507&lt;&gt;"",IF(NOT(ISERROR(VLOOKUP(Q507,'ESO Dungeon constants'!$D$3:$H$9999,5,FALSE))),VLOOKUP(Q507,'ESO Dungeon constants'!$D$3:$I$9999,6,FALSE),VLOOKUP(Q507,'ESO zone constants'!$H$3:$K$9989,4,FALSE)),""))</f>
        <v>DLC_BLACKWOOD</v>
      </c>
      <c r="U507" s="3" t="str">
        <f>IF(T507&lt;&gt;"",VLOOKUP(T507,'LibSets constants'!$B$4:$C$1012,2,FALSE),"")</f>
        <v>Blackwood</v>
      </c>
      <c r="V507" s="33" t="s">
        <v>1556</v>
      </c>
      <c r="Y507" s="62"/>
      <c r="Z507" s="3">
        <f>IF(AND(G507&lt;&gt;"LIBSETS_SETTYPE_BATTLEGROUND",G507&lt;&gt;"LIBSETS_SETTYPE_SPECIAL"),
IF(AND(Y507&lt;&gt;"",ISNUMBER(Y507),NOT(ISNA(Y507))),Y507,
   IF(AND(L507&lt;&gt;"",ISNUMBER(L507),L507&gt;0,NOT(ISNA(L507))),VLOOKUP(L507,'ESO dumped WayshrineInfo'!$K$3:$L$9996,2,FALSE),"")
),"")</f>
        <v>1261</v>
      </c>
      <c r="AA507" t="str">
        <f>IF(AND(Z507&lt;&gt;"",ISNUMBER(Z507),NOT(ISNA(Z507))),VLOOKUP(Z507,'ESO zone constants'!$A$5:$D$10001,4,FALSE),"")</f>
        <v>Blackwood</v>
      </c>
      <c r="AB507" s="33" t="s">
        <v>1556</v>
      </c>
      <c r="AC507" s="41"/>
      <c r="AD507" s="41"/>
      <c r="AE507" s="41"/>
      <c r="AF507" s="3">
        <f>IF(AND(G507&lt;&gt;"LIBSETS_SETTYPE_BATTLEGROUND",G507&lt;&gt;"LIBSETS_SETTYPE_SPECIAL"),
IF(AND(AE507&lt;&gt;"",ISNUMBER(AE507),NOT(ISNA(AE507))),AE507,
   IF(AND(M507&lt;&gt;"",ISNUMBER(M507),M507&gt;0,NOT(ISNA(M507))),VLOOKUP(M507,'ESO dumped WayshrineInfo'!$K$3:$L$9996,2,FALSE),"")
),"")</f>
        <v>1261</v>
      </c>
      <c r="AG507" t="str">
        <f>IF(AND(AF507&lt;&gt;"",ISNUMBER(AF507),NOT(ISNA(AF507))),VLOOKUP(AF507,'ESO zone constants'!$A$5:$D$10001,4,FALSE),"")</f>
        <v>Blackwood</v>
      </c>
      <c r="AH507" s="42" t="s">
        <v>1558</v>
      </c>
      <c r="AI507" s="41"/>
      <c r="AJ507" s="41"/>
      <c r="AK507" s="3">
        <f>IF(AND(G507&lt;&gt;"LIBSETS_SETTYPE_BATTLEGROUND",G507&lt;&gt;"LIBSETS_SETTYPE_SPECIAL"),IF(AL507&lt;&gt;"",VLOOKUP(AL507,'ESO zone constants'!$D$5:$H$4955,5,FALSE),""),"")</f>
        <v>1261</v>
      </c>
      <c r="AL507" t="s">
        <v>2389</v>
      </c>
      <c r="AM507" s="33" t="s">
        <v>1559</v>
      </c>
      <c r="AN507" s="41"/>
      <c r="AO507" s="41"/>
      <c r="AP507" s="3" t="str">
        <f>IF(AND(G507&lt;&gt;"LIBSETS_SETTYPE_BATTLEGROUND",G507&lt;&gt;"LIBSETS_SETTYPE_SPECIAL"),IF(AQ507&lt;&gt;"",VLOOKUP(AQ507,'ESO zone constants'!$D$5:$H$4955,5,FALSE),""),"")</f>
        <v/>
      </c>
      <c r="AS507" s="41"/>
      <c r="AT507" s="41"/>
      <c r="AU507" s="3" t="str">
        <f>IF(AND(G507&lt;&gt;"LIBSETS_SETTYPE_BATTLEGROUND",G507&lt;&gt;"LIBSETS_SETTYPE_SPECIAL"),IF(AV507&lt;&gt;"",VLOOKUP(AV507,'ESO zone constants'!$D$5:$H$4955,5,FALSE),""),"")</f>
        <v/>
      </c>
      <c r="AX507" s="41"/>
      <c r="AY507" s="41"/>
      <c r="AZ507" s="79" t="s">
        <v>2658</v>
      </c>
      <c r="BA507" s="79"/>
      <c r="BB507" s="79"/>
      <c r="BC507" s="79"/>
      <c r="BD507" s="21" t="str">
        <f t="shared" si="48"/>
        <v>[581] = {wayshrines={458,458,458,}, dlcId=DLC_BLACKWOOD</v>
      </c>
      <c r="BE507" s="21" t="str">
        <f t="shared" si="49"/>
        <v>, zoneIds={1261,1261,1261,1261}, veteran=false</v>
      </c>
      <c r="BF507" s="21" t="str">
        <f t="shared" si="47"/>
        <v>, setType=LIBSETS_SETTYPE_OVERLAND</v>
      </c>
      <c r="BG507" s="21" t="str">
        <f t="shared" si="50"/>
        <v>, dropMechanic={LIBSETS_DROP_MECHANIC_OVERLAND_BOSS_DELVE,LIBSETS_DROP_MECHANIC_OVERLAND_BOSS_DELVE,LIBSETS_DROP_MECHANIC_OVERLAND_BOSS_PUBLIC_DUNGEON,LIBSETS_DROP_MECHANIC_OVERLAND_CHEST}</v>
      </c>
      <c r="BH507" s="21" t="str">
        <f t="shared" si="51"/>
        <v>}, --Bog Raider / Moorräuber   [Blackwood, Blackwood, Blackwood, Blackwood]</v>
      </c>
    </row>
    <row r="508" spans="1:60" x14ac:dyDescent="0.25">
      <c r="A508" s="5">
        <v>582</v>
      </c>
      <c r="B508" t="s">
        <v>2462</v>
      </c>
      <c r="C508" t="s">
        <v>2459</v>
      </c>
      <c r="D508" s="3">
        <f t="shared" si="46"/>
        <v>582</v>
      </c>
      <c r="G508" s="3" t="s">
        <v>1472</v>
      </c>
      <c r="I508" t="s">
        <v>91</v>
      </c>
      <c r="J508" t="s">
        <v>91</v>
      </c>
      <c r="K508">
        <v>484</v>
      </c>
      <c r="L508">
        <v>484</v>
      </c>
      <c r="M508">
        <v>484</v>
      </c>
      <c r="N508">
        <v>3</v>
      </c>
      <c r="Q508" s="3">
        <f>IF(AND(P508&lt;&gt;"",ISNUMBER(P508),NOT(ISNA(P508))),P508,IF(R508&lt;&gt;"",VLOOKUP(R508,'ESO zone constants'!$D$5:$H$10003,5,FALSE),""))</f>
        <v>1261</v>
      </c>
      <c r="R508" t="str">
        <f>IF(AND(O508&lt;&gt;"",NOT(ISERROR(O508))),O508,
IF(AND(P508&lt;&gt;"",ISNUMBER(P508),P508&gt;0,NOT(ISNA(P508))),VLOOKUP(P508,'ESO zone constants'!$A$5:$D$10001,4,FALSE),
IF(AND(K508&lt;&gt;"",K508&gt;0,NOT(ISERROR(K508))),VLOOKUP(K508,'ESO dumped WayshrineInfo'!$K$3:$N$9996,4,FALSE),"")))</f>
        <v>Blackwood</v>
      </c>
      <c r="T508" s="19" t="str">
        <f>IF(AND(S508&lt;&gt;"",NOT(ISERROR(S508))),S508,IF(Q508&lt;&gt;"",IF(NOT(ISERROR(VLOOKUP(Q508,'ESO Dungeon constants'!$D$3:$H$9999,5,FALSE))),VLOOKUP(Q508,'ESO Dungeon constants'!$D$3:$I$9999,6,FALSE),VLOOKUP(Q508,'ESO zone constants'!$H$3:$K$9989,4,FALSE)),""))</f>
        <v>DLC_BLACKWOOD</v>
      </c>
      <c r="U508" s="3" t="str">
        <f>IF(T508&lt;&gt;"",VLOOKUP(T508,'LibSets constants'!$B$4:$C$1012,2,FALSE),"")</f>
        <v>Blackwood</v>
      </c>
      <c r="V508" s="33" t="s">
        <v>3335</v>
      </c>
      <c r="Y508" s="62"/>
      <c r="Z508" s="3">
        <f>IF(AND(G508&lt;&gt;"LIBSETS_SETTYPE_BATTLEGROUND",G508&lt;&gt;"LIBSETS_SETTYPE_SPECIAL"),
IF(AND(Y508&lt;&gt;"",ISNUMBER(Y508),NOT(ISNA(Y508))),Y508,
   IF(AND(L508&lt;&gt;"",ISNUMBER(L508),L508&gt;0,NOT(ISNA(L508))),VLOOKUP(L508,'ESO dumped WayshrineInfo'!$K$3:$L$9996,2,FALSE),"")
),"")</f>
        <v>1261</v>
      </c>
      <c r="AA508" t="str">
        <f>IF(AND(Z508&lt;&gt;"",ISNUMBER(Z508),NOT(ISNA(Z508))),VLOOKUP(Z508,'ESO zone constants'!$A$5:$D$10001,4,FALSE),"")</f>
        <v>Blackwood</v>
      </c>
      <c r="AB508" s="33" t="s">
        <v>3335</v>
      </c>
      <c r="AC508" s="41"/>
      <c r="AD508" s="41"/>
      <c r="AE508" s="41"/>
      <c r="AF508" s="3">
        <f>IF(AND(G508&lt;&gt;"LIBSETS_SETTYPE_BATTLEGROUND",G508&lt;&gt;"LIBSETS_SETTYPE_SPECIAL"),
IF(AND(AE508&lt;&gt;"",ISNUMBER(AE508),NOT(ISNA(AE508))),AE508,
   IF(AND(M508&lt;&gt;"",ISNUMBER(M508),M508&gt;0,NOT(ISNA(M508))),VLOOKUP(M508,'ESO dumped WayshrineInfo'!$K$3:$L$9996,2,FALSE),"")
),"")</f>
        <v>1261</v>
      </c>
      <c r="AG508" t="str">
        <f>IF(AND(AF508&lt;&gt;"",ISNUMBER(AF508),NOT(ISNA(AF508))),VLOOKUP(AF508,'ESO zone constants'!$A$5:$D$10001,4,FALSE),"")</f>
        <v>Blackwood</v>
      </c>
      <c r="AH508" s="33" t="s">
        <v>3335</v>
      </c>
      <c r="AI508" s="41"/>
      <c r="AJ508" s="41"/>
      <c r="AK508" s="3" t="str">
        <f>IF(AND(G508&lt;&gt;"LIBSETS_SETTYPE_BATTLEGROUND",G508&lt;&gt;"LIBSETS_SETTYPE_SPECIAL"),IF(AL508&lt;&gt;"",VLOOKUP(AL508,'ESO zone constants'!$D$5:$H$4955,5,FALSE),""),"")</f>
        <v/>
      </c>
      <c r="AN508" s="41"/>
      <c r="AO508" s="41"/>
      <c r="AP508" s="3" t="str">
        <f>IF(AND(G508&lt;&gt;"LIBSETS_SETTYPE_BATTLEGROUND",G508&lt;&gt;"LIBSETS_SETTYPE_SPECIAL"),IF(AQ508&lt;&gt;"",VLOOKUP(AQ508,'ESO zone constants'!$D$5:$H$4955,5,FALSE),""),"")</f>
        <v/>
      </c>
      <c r="AS508" s="41"/>
      <c r="AT508" s="41"/>
      <c r="AU508" s="3" t="str">
        <f>IF(AND(G508&lt;&gt;"LIBSETS_SETTYPE_BATTLEGROUND",G508&lt;&gt;"LIBSETS_SETTYPE_SPECIAL"),IF(AV508&lt;&gt;"",VLOOKUP(AV508,'ESO zone constants'!$D$5:$H$4955,5,FALSE),""),"")</f>
        <v/>
      </c>
      <c r="AX508" s="41"/>
      <c r="AY508" s="41"/>
      <c r="AZ508" s="79" t="s">
        <v>2658</v>
      </c>
      <c r="BA508" s="79"/>
      <c r="BB508" s="79"/>
      <c r="BC508" s="79"/>
      <c r="BD508" s="21" t="str">
        <f t="shared" si="48"/>
        <v>[582] = {wayshrines={484,484,484,}, traitsNeeded=3, dlcId=DLC_BLACKWOOD</v>
      </c>
      <c r="BE508" s="21" t="str">
        <f t="shared" si="49"/>
        <v>, zoneIds={1261,1261,1261}, veteran=false</v>
      </c>
      <c r="BF508" s="21" t="str">
        <f t="shared" si="47"/>
        <v>, setType=LIBSETS_SETTYPE_CRAFTED</v>
      </c>
      <c r="BG508" s="21" t="str">
        <f t="shared" si="50"/>
        <v>, dropMechanic={LIBSETS_DROP_MECHANIC_CRAFTED,LIBSETS_DROP_MECHANIC_CRAFTED,LIBSETS_DROP_MECHANIC_CRAFTED}</v>
      </c>
      <c r="BH508" s="21" t="str">
        <f t="shared" si="51"/>
        <v>}, --Hist Whisperer / Histflüsterer   [Blackwood, Blackwood, Blackwood]</v>
      </c>
    </row>
    <row r="509" spans="1:60" x14ac:dyDescent="0.25">
      <c r="A509" s="5">
        <v>583</v>
      </c>
      <c r="B509" t="s">
        <v>2461</v>
      </c>
      <c r="C509" t="s">
        <v>2460</v>
      </c>
      <c r="D509" s="3">
        <f t="shared" si="46"/>
        <v>583</v>
      </c>
      <c r="G509" s="3" t="s">
        <v>1472</v>
      </c>
      <c r="I509" t="s">
        <v>91</v>
      </c>
      <c r="J509" t="s">
        <v>91</v>
      </c>
      <c r="K509">
        <v>483</v>
      </c>
      <c r="L509">
        <v>483</v>
      </c>
      <c r="M509">
        <v>483</v>
      </c>
      <c r="N509">
        <v>7</v>
      </c>
      <c r="Q509" s="3">
        <f>IF(AND(P509&lt;&gt;"",ISNUMBER(P509),NOT(ISNA(P509))),P509,IF(R509&lt;&gt;"",VLOOKUP(R509,'ESO zone constants'!$D$5:$H$10003,5,FALSE),""))</f>
        <v>1261</v>
      </c>
      <c r="R509" t="str">
        <f>IF(AND(O509&lt;&gt;"",NOT(ISERROR(O509))),O509,
IF(AND(P509&lt;&gt;"",ISNUMBER(P509),P509&gt;0,NOT(ISNA(P509))),VLOOKUP(P509,'ESO zone constants'!$A$5:$D$10001,4,FALSE),
IF(AND(K509&lt;&gt;"",K509&gt;0,NOT(ISERROR(K509))),VLOOKUP(K509,'ESO dumped WayshrineInfo'!$K$3:$N$9996,4,FALSE),"")))</f>
        <v>Blackwood</v>
      </c>
      <c r="T509" s="19" t="str">
        <f>IF(AND(S509&lt;&gt;"",NOT(ISERROR(S509))),S509,IF(Q509&lt;&gt;"",IF(NOT(ISERROR(VLOOKUP(Q509,'ESO Dungeon constants'!$D$3:$H$9999,5,FALSE))),VLOOKUP(Q509,'ESO Dungeon constants'!$D$3:$I$9999,6,FALSE),VLOOKUP(Q509,'ESO zone constants'!$H$3:$K$9989,4,FALSE)),""))</f>
        <v>DLC_BLACKWOOD</v>
      </c>
      <c r="U509" s="3" t="str">
        <f>IF(T509&lt;&gt;"",VLOOKUP(T509,'LibSets constants'!$B$4:$C$1012,2,FALSE),"")</f>
        <v>Blackwood</v>
      </c>
      <c r="V509" s="33" t="s">
        <v>3335</v>
      </c>
      <c r="Y509" s="62"/>
      <c r="Z509" s="3">
        <f>IF(AND(G509&lt;&gt;"LIBSETS_SETTYPE_BATTLEGROUND",G509&lt;&gt;"LIBSETS_SETTYPE_SPECIAL"),
IF(AND(Y509&lt;&gt;"",ISNUMBER(Y509),NOT(ISNA(Y509))),Y509,
   IF(AND(L509&lt;&gt;"",ISNUMBER(L509),L509&gt;0,NOT(ISNA(L509))),VLOOKUP(L509,'ESO dumped WayshrineInfo'!$K$3:$L$9996,2,FALSE),"")
),"")</f>
        <v>1261</v>
      </c>
      <c r="AA509" t="str">
        <f>IF(AND(Z509&lt;&gt;"",ISNUMBER(Z509),NOT(ISNA(Z509))),VLOOKUP(Z509,'ESO zone constants'!$A$5:$D$10001,4,FALSE),"")</f>
        <v>Blackwood</v>
      </c>
      <c r="AB509" s="33" t="s">
        <v>3335</v>
      </c>
      <c r="AC509" s="41"/>
      <c r="AD509" s="41"/>
      <c r="AE509" s="41"/>
      <c r="AF509" s="3">
        <f>IF(AND(G509&lt;&gt;"LIBSETS_SETTYPE_BATTLEGROUND",G509&lt;&gt;"LIBSETS_SETTYPE_SPECIAL"),
IF(AND(AE509&lt;&gt;"",ISNUMBER(AE509),NOT(ISNA(AE509))),AE509,
   IF(AND(M509&lt;&gt;"",ISNUMBER(M509),M509&gt;0,NOT(ISNA(M509))),VLOOKUP(M509,'ESO dumped WayshrineInfo'!$K$3:$L$9996,2,FALSE),"")
),"")</f>
        <v>1261</v>
      </c>
      <c r="AG509" t="str">
        <f>IF(AND(AF509&lt;&gt;"",ISNUMBER(AF509),NOT(ISNA(AF509))),VLOOKUP(AF509,'ESO zone constants'!$A$5:$D$10001,4,FALSE),"")</f>
        <v>Blackwood</v>
      </c>
      <c r="AH509" s="33" t="s">
        <v>3335</v>
      </c>
      <c r="AI509" s="41"/>
      <c r="AJ509" s="41"/>
      <c r="AK509" s="3" t="str">
        <f>IF(AND(G509&lt;&gt;"LIBSETS_SETTYPE_BATTLEGROUND",G509&lt;&gt;"LIBSETS_SETTYPE_SPECIAL"),IF(AL509&lt;&gt;"",VLOOKUP(AL509,'ESO zone constants'!$D$5:$H$4955,5,FALSE),""),"")</f>
        <v/>
      </c>
      <c r="AN509" s="41"/>
      <c r="AO509" s="41"/>
      <c r="AP509" s="3" t="str">
        <f>IF(AND(G509&lt;&gt;"LIBSETS_SETTYPE_BATTLEGROUND",G509&lt;&gt;"LIBSETS_SETTYPE_SPECIAL"),IF(AQ509&lt;&gt;"",VLOOKUP(AQ509,'ESO zone constants'!$D$5:$H$4955,5,FALSE),""),"")</f>
        <v/>
      </c>
      <c r="AS509" s="41"/>
      <c r="AT509" s="41"/>
      <c r="AU509" s="3" t="str">
        <f>IF(AND(G509&lt;&gt;"LIBSETS_SETTYPE_BATTLEGROUND",G509&lt;&gt;"LIBSETS_SETTYPE_SPECIAL"),IF(AV509&lt;&gt;"",VLOOKUP(AV509,'ESO zone constants'!$D$5:$H$4955,5,FALSE),""),"")</f>
        <v/>
      </c>
      <c r="AX509" s="41"/>
      <c r="AY509" s="41"/>
      <c r="AZ509" s="79" t="s">
        <v>2658</v>
      </c>
      <c r="BA509" s="79"/>
      <c r="BB509" s="79"/>
      <c r="BC509" s="79"/>
      <c r="BD509" s="21" t="str">
        <f t="shared" si="48"/>
        <v>[583] = {wayshrines={483,483,483,}, traitsNeeded=7, dlcId=DLC_BLACKWOOD</v>
      </c>
      <c r="BE509" s="21" t="str">
        <f t="shared" si="49"/>
        <v>, zoneIds={1261,1261,1261}, veteran=false</v>
      </c>
      <c r="BF509" s="21" t="str">
        <f t="shared" si="47"/>
        <v>, setType=LIBSETS_SETTYPE_CRAFTED</v>
      </c>
      <c r="BG509" s="21" t="str">
        <f t="shared" si="50"/>
        <v>, dropMechanic={LIBSETS_DROP_MECHANIC_CRAFTED,LIBSETS_DROP_MECHANIC_CRAFTED,LIBSETS_DROP_MECHANIC_CRAFTED}</v>
      </c>
      <c r="BH509" s="21" t="str">
        <f t="shared" si="51"/>
        <v>}, --Heartland Conqueror / Herzlanderoberer   [Blackwood, Blackwood, Blackwood]</v>
      </c>
    </row>
    <row r="510" spans="1:60" x14ac:dyDescent="0.25">
      <c r="A510" s="5">
        <v>584</v>
      </c>
      <c r="B510" t="s">
        <v>2467</v>
      </c>
      <c r="C510" t="s">
        <v>2489</v>
      </c>
      <c r="D510" s="3">
        <f t="shared" si="46"/>
        <v>584</v>
      </c>
      <c r="G510" s="3" t="s">
        <v>1472</v>
      </c>
      <c r="I510" t="s">
        <v>91</v>
      </c>
      <c r="J510" t="s">
        <v>91</v>
      </c>
      <c r="K510">
        <v>461</v>
      </c>
      <c r="L510">
        <v>461</v>
      </c>
      <c r="M510">
        <v>461</v>
      </c>
      <c r="N510">
        <v>5</v>
      </c>
      <c r="Q510" s="3">
        <f>IF(AND(P510&lt;&gt;"",ISNUMBER(P510),NOT(ISNA(P510))),P510,IF(R510&lt;&gt;"",VLOOKUP(R510,'ESO zone constants'!$D$5:$H$10003,5,FALSE),""))</f>
        <v>1261</v>
      </c>
      <c r="R510" t="str">
        <f>IF(AND(O510&lt;&gt;"",NOT(ISERROR(O510))),O510,
IF(AND(P510&lt;&gt;"",ISNUMBER(P510),P510&gt;0,NOT(ISNA(P510))),VLOOKUP(P510,'ESO zone constants'!$A$5:$D$10001,4,FALSE),
IF(AND(K510&lt;&gt;"",K510&gt;0,NOT(ISERROR(K510))),VLOOKUP(K510,'ESO dumped WayshrineInfo'!$K$3:$N$9996,4,FALSE),"")))</f>
        <v>Blackwood</v>
      </c>
      <c r="T510" s="19" t="str">
        <f>IF(AND(S510&lt;&gt;"",NOT(ISERROR(S510))),S510,IF(Q510&lt;&gt;"",IF(NOT(ISERROR(VLOOKUP(Q510,'ESO Dungeon constants'!$D$3:$H$9999,5,FALSE))),VLOOKUP(Q510,'ESO Dungeon constants'!$D$3:$I$9999,6,FALSE),VLOOKUP(Q510,'ESO zone constants'!$H$3:$K$9989,4,FALSE)),""))</f>
        <v>DLC_BLACKWOOD</v>
      </c>
      <c r="U510" s="3" t="str">
        <f>IF(T510&lt;&gt;"",VLOOKUP(T510,'LibSets constants'!$B$4:$C$1012,2,FALSE),"")</f>
        <v>Blackwood</v>
      </c>
      <c r="V510" s="33" t="s">
        <v>3335</v>
      </c>
      <c r="Y510" s="62"/>
      <c r="Z510" s="3">
        <f>IF(AND(G510&lt;&gt;"LIBSETS_SETTYPE_BATTLEGROUND",G510&lt;&gt;"LIBSETS_SETTYPE_SPECIAL"),
IF(AND(Y510&lt;&gt;"",ISNUMBER(Y510),NOT(ISNA(Y510))),Y510,
   IF(AND(L510&lt;&gt;"",ISNUMBER(L510),L510&gt;0,NOT(ISNA(L510))),VLOOKUP(L510,'ESO dumped WayshrineInfo'!$K$3:$L$9996,2,FALSE),"")
),"")</f>
        <v>1261</v>
      </c>
      <c r="AA510" t="str">
        <f>IF(AND(Z510&lt;&gt;"",ISNUMBER(Z510),NOT(ISNA(Z510))),VLOOKUP(Z510,'ESO zone constants'!$A$5:$D$10001,4,FALSE),"")</f>
        <v>Blackwood</v>
      </c>
      <c r="AB510" s="33" t="s">
        <v>3335</v>
      </c>
      <c r="AC510" s="41"/>
      <c r="AD510" s="41"/>
      <c r="AE510" s="41"/>
      <c r="AF510" s="3">
        <f>IF(AND(G510&lt;&gt;"LIBSETS_SETTYPE_BATTLEGROUND",G510&lt;&gt;"LIBSETS_SETTYPE_SPECIAL"),
IF(AND(AE510&lt;&gt;"",ISNUMBER(AE510),NOT(ISNA(AE510))),AE510,
   IF(AND(M510&lt;&gt;"",ISNUMBER(M510),M510&gt;0,NOT(ISNA(M510))),VLOOKUP(M510,'ESO dumped WayshrineInfo'!$K$3:$L$9996,2,FALSE),"")
),"")</f>
        <v>1261</v>
      </c>
      <c r="AG510" t="str">
        <f>IF(AND(AF510&lt;&gt;"",ISNUMBER(AF510),NOT(ISNA(AF510))),VLOOKUP(AF510,'ESO zone constants'!$A$5:$D$10001,4,FALSE),"")</f>
        <v>Blackwood</v>
      </c>
      <c r="AH510" s="33" t="s">
        <v>3335</v>
      </c>
      <c r="AI510" s="41"/>
      <c r="AJ510" s="41"/>
      <c r="AK510" s="3" t="str">
        <f>IF(AND(G510&lt;&gt;"LIBSETS_SETTYPE_BATTLEGROUND",G510&lt;&gt;"LIBSETS_SETTYPE_SPECIAL"),IF(AL510&lt;&gt;"",VLOOKUP(AL510,'ESO zone constants'!$D$5:$H$4955,5,FALSE),""),"")</f>
        <v/>
      </c>
      <c r="AN510" s="41"/>
      <c r="AO510" s="41"/>
      <c r="AP510" s="3" t="str">
        <f>IF(AND(G510&lt;&gt;"LIBSETS_SETTYPE_BATTLEGROUND",G510&lt;&gt;"LIBSETS_SETTYPE_SPECIAL"),IF(AQ510&lt;&gt;"",VLOOKUP(AQ510,'ESO zone constants'!$D$5:$H$4955,5,FALSE),""),"")</f>
        <v/>
      </c>
      <c r="AS510" s="41"/>
      <c r="AT510" s="41"/>
      <c r="AU510" s="3" t="str">
        <f>IF(AND(G510&lt;&gt;"LIBSETS_SETTYPE_BATTLEGROUND",G510&lt;&gt;"LIBSETS_SETTYPE_SPECIAL"),IF(AV510&lt;&gt;"",VLOOKUP(AV510,'ESO zone constants'!$D$5:$H$4955,5,FALSE),""),"")</f>
        <v/>
      </c>
      <c r="AX510" s="41"/>
      <c r="AY510" s="41"/>
      <c r="AZ510" s="79" t="s">
        <v>2658</v>
      </c>
      <c r="BA510" s="79"/>
      <c r="BB510" s="79"/>
      <c r="BC510" s="79"/>
      <c r="BD510" s="21" t="str">
        <f t="shared" si="48"/>
        <v>[584] = {wayshrines={461,461,461,}, traitsNeeded=5, dlcId=DLC_BLACKWOOD</v>
      </c>
      <c r="BE510" s="21" t="str">
        <f t="shared" si="49"/>
        <v>, zoneIds={1261,1261,1261}, veteran=false</v>
      </c>
      <c r="BF510" s="21" t="str">
        <f t="shared" si="47"/>
        <v>, setType=LIBSETS_SETTYPE_CRAFTED</v>
      </c>
      <c r="BG510" s="21" t="str">
        <f t="shared" si="50"/>
        <v>, dropMechanic={LIBSETS_DROP_MECHANIC_CRAFTED,LIBSETS_DROP_MECHANIC_CRAFTED,LIBSETS_DROP_MECHANIC_CRAFTED}</v>
      </c>
      <c r="BH510" s="21" t="str">
        <f t="shared" si="51"/>
        <v>}, --Diamond\'s Victory / Sieg des Diamanten   [Blackwood, Blackwood, Blackwood]</v>
      </c>
    </row>
    <row r="511" spans="1:60" x14ac:dyDescent="0.25">
      <c r="A511" s="5">
        <v>585</v>
      </c>
      <c r="B511" t="s">
        <v>2478</v>
      </c>
      <c r="C511" t="s">
        <v>2479</v>
      </c>
      <c r="D511" s="3">
        <f t="shared" si="46"/>
        <v>585</v>
      </c>
      <c r="G511" s="3" t="s">
        <v>1479</v>
      </c>
      <c r="I511" t="s">
        <v>91</v>
      </c>
      <c r="J511" t="s">
        <v>91</v>
      </c>
      <c r="K511" s="36">
        <v>468</v>
      </c>
      <c r="L511" s="36">
        <v>468</v>
      </c>
      <c r="M511" s="36">
        <v>468</v>
      </c>
      <c r="O511" s="62" t="s">
        <v>2446</v>
      </c>
      <c r="Q511" s="3">
        <f>IF(AND(P511&lt;&gt;"",ISNUMBER(P511),NOT(ISNA(P511))),P511,IF(R511&lt;&gt;"",VLOOKUP(R511,'ESO zone constants'!$D$5:$H$10003,5,FALSE),""))</f>
        <v>1263</v>
      </c>
      <c r="R511" t="str">
        <f>IF(AND(O511&lt;&gt;"",NOT(ISERROR(O511))),O511,
IF(AND(P511&lt;&gt;"",ISNUMBER(P511),P511&gt;0,NOT(ISNA(P511))),VLOOKUP(P511,'ESO zone constants'!$A$5:$D$10001,4,FALSE),
IF(AND(K511&lt;&gt;"",K511&gt;0,NOT(ISERROR(K511))),VLOOKUP(K511,'ESO dumped WayshrineInfo'!$K$3:$N$9996,4,FALSE),"")))</f>
        <v>Rockgrove</v>
      </c>
      <c r="T511" s="19" t="str">
        <f>IF(AND(S511&lt;&gt;"",NOT(ISERROR(S511))),S511,IF(Q511&lt;&gt;"",IF(NOT(ISERROR(VLOOKUP(Q511,'ESO Dungeon constants'!$D$3:$H$9999,5,FALSE))),VLOOKUP(Q511,'ESO Dungeon constants'!$D$3:$I$9999,6,FALSE),VLOOKUP(Q511,'ESO zone constants'!$H$3:$K$9989,4,FALSE)),""))</f>
        <v>DLC_BLACKWOOD</v>
      </c>
      <c r="U511" s="3" t="str">
        <f>IF(T511&lt;&gt;"",VLOOKUP(T511,'LibSets constants'!$B$4:$C$1012,2,FALSE),"")</f>
        <v>Blackwood</v>
      </c>
      <c r="V511" s="33" t="s">
        <v>3313</v>
      </c>
      <c r="Y511" s="62"/>
      <c r="Z511" s="3">
        <f>IF(AND(G511&lt;&gt;"LIBSETS_SETTYPE_BATTLEGROUND",G511&lt;&gt;"LIBSETS_SETTYPE_SPECIAL"),
IF(AND(Y511&lt;&gt;"",ISNUMBER(Y511),NOT(ISNA(Y511))),Y511,
   IF(AND(L511&lt;&gt;"",ISNUMBER(L511),L511&gt;0,NOT(ISNA(L511))),VLOOKUP(L511,'ESO dumped WayshrineInfo'!$K$3:$L$9996,2,FALSE),"")
),"")</f>
        <v>1261</v>
      </c>
      <c r="AA511" t="str">
        <f>IF(AND(Z511&lt;&gt;"",ISNUMBER(Z511),NOT(ISNA(Z511))),VLOOKUP(Z511,'ESO zone constants'!$A$5:$D$10001,4,FALSE),"")</f>
        <v>Blackwood</v>
      </c>
      <c r="AB511" s="33" t="s">
        <v>3313</v>
      </c>
      <c r="AC511" s="41" t="str">
        <f>IF(AB511&lt;&gt;"",IF(AB511&lt;&gt;"LIBSETS_DROP_MECHANIC_MONSTER_NAME",VLOOKUP(AB511,'LibSets constants'!$I$4:$L$1012,3,FALSE),""),"")</f>
        <v>Bosses in trial dungeons</v>
      </c>
      <c r="AD511" s="41" t="str">
        <f>IF(AB511&lt;&gt;"",IF(AB511&lt;&gt;"LIBSETS_DROP_MECHANIC_MONSTER_NAME",VLOOKUP(AB511,'LibSets constants'!$I$4:$L$1012,4,FALSE),""),"")</f>
        <v>Bosse in Prüfungen</v>
      </c>
      <c r="AE511" s="41"/>
      <c r="AF511" s="3">
        <f>IF(AND(G511&lt;&gt;"LIBSETS_SETTYPE_BATTLEGROUND",G511&lt;&gt;"LIBSETS_SETTYPE_SPECIAL"),
IF(AND(AE511&lt;&gt;"",ISNUMBER(AE511),NOT(ISNA(AE511))),AE511,
   IF(AND(M511&lt;&gt;"",ISNUMBER(M511),M511&gt;0,NOT(ISNA(M511))),VLOOKUP(M511,'ESO dumped WayshrineInfo'!$K$3:$L$9996,2,FALSE),"")
),"")</f>
        <v>1261</v>
      </c>
      <c r="AG511" t="str">
        <f>IF(AND(AF511&lt;&gt;"",ISNUMBER(AF511),NOT(ISNA(AF511))),VLOOKUP(AF511,'ESO zone constants'!$A$5:$D$10001,4,FALSE),"")</f>
        <v>Blackwood</v>
      </c>
      <c r="AH511" s="42"/>
      <c r="AI511" s="41"/>
      <c r="AJ511" s="41"/>
      <c r="AK511" s="3" t="str">
        <f>IF(AND(G511&lt;&gt;"LIBSETS_SETTYPE_BATTLEGROUND",G511&lt;&gt;"LIBSETS_SETTYPE_SPECIAL"),IF(AL511&lt;&gt;"",VLOOKUP(AL511,'ESO zone constants'!$D$5:$H$4955,5,FALSE),""),"")</f>
        <v/>
      </c>
      <c r="AN511" s="41"/>
      <c r="AO511" s="41"/>
      <c r="AP511" s="3" t="str">
        <f>IF(AND(G511&lt;&gt;"LIBSETS_SETTYPE_BATTLEGROUND",G511&lt;&gt;"LIBSETS_SETTYPE_SPECIAL"),IF(AQ511&lt;&gt;"",VLOOKUP(AQ511,'ESO zone constants'!$D$5:$H$4955,5,FALSE),""),"")</f>
        <v/>
      </c>
      <c r="AS511" s="41"/>
      <c r="AT511" s="41"/>
      <c r="AU511" s="3" t="str">
        <f>IF(AND(G511&lt;&gt;"LIBSETS_SETTYPE_BATTLEGROUND",G511&lt;&gt;"LIBSETS_SETTYPE_SPECIAL"),IF(AV511&lt;&gt;"",VLOOKUP(AV511,'ESO zone constants'!$D$5:$H$4955,5,FALSE),""),"")</f>
        <v/>
      </c>
      <c r="AX511" s="41"/>
      <c r="AY511" s="41"/>
      <c r="AZ511" s="79" t="s">
        <v>2658</v>
      </c>
      <c r="BA511" s="79"/>
      <c r="BB511" s="79"/>
      <c r="BC511" s="79"/>
      <c r="BD511" s="21" t="str">
        <f t="shared" si="48"/>
        <v>[585] = {wayshrines={468,468,468,}, dlcId=DLC_BLACKWOOD</v>
      </c>
      <c r="BE511" s="21" t="str">
        <f t="shared" si="49"/>
        <v>, zoneIds={1263,1261,1261}, veteran=false</v>
      </c>
      <c r="BF511" s="21" t="str">
        <f t="shared" si="47"/>
        <v>, setType=LIBSETS_SETTYPE_TRIAL</v>
      </c>
      <c r="BG511" s="21" t="str">
        <f t="shared" si="50"/>
        <v>, dropMechanic={LIBSETS_DROP_MECHANIC_TRIAL_BOSS,LIBSETS_DROP_MECHANIC_TRIAL_BOSS}, dropMechanicDropLocationNames={['en']={'','Bosses in trial dungeons','','','','',},['de']={'','Bosse in Prüfungen','','','','',},}</v>
      </c>
      <c r="BH511" s="21" t="str">
        <f t="shared" si="51"/>
        <v>}, --Saxhleel Champion / Saxhleel-Champion   [Rockgrove, Blackwood, Blackwood]</v>
      </c>
    </row>
    <row r="512" spans="1:60" x14ac:dyDescent="0.25">
      <c r="A512" s="5">
        <v>586</v>
      </c>
      <c r="B512" t="s">
        <v>2480</v>
      </c>
      <c r="C512" t="s">
        <v>2490</v>
      </c>
      <c r="D512" s="3">
        <f t="shared" si="46"/>
        <v>586</v>
      </c>
      <c r="G512" s="3" t="s">
        <v>1479</v>
      </c>
      <c r="I512" t="s">
        <v>91</v>
      </c>
      <c r="J512" t="s">
        <v>91</v>
      </c>
      <c r="K512" s="36">
        <v>468</v>
      </c>
      <c r="L512" s="36">
        <v>468</v>
      </c>
      <c r="M512" s="36">
        <v>468</v>
      </c>
      <c r="O512" s="62" t="s">
        <v>2446</v>
      </c>
      <c r="Q512" s="3">
        <f>IF(AND(P512&lt;&gt;"",ISNUMBER(P512),NOT(ISNA(P512))),P512,IF(R512&lt;&gt;"",VLOOKUP(R512,'ESO zone constants'!$D$5:$H$10003,5,FALSE),""))</f>
        <v>1263</v>
      </c>
      <c r="R512" t="str">
        <f>IF(AND(O512&lt;&gt;"",NOT(ISERROR(O512))),O512,
IF(AND(P512&lt;&gt;"",ISNUMBER(P512),P512&gt;0,NOT(ISNA(P512))),VLOOKUP(P512,'ESO zone constants'!$A$5:$D$10001,4,FALSE),
IF(AND(K512&lt;&gt;"",K512&gt;0,NOT(ISERROR(K512))),VLOOKUP(K512,'ESO dumped WayshrineInfo'!$K$3:$N$9996,4,FALSE),"")))</f>
        <v>Rockgrove</v>
      </c>
      <c r="T512" s="19" t="str">
        <f>IF(AND(S512&lt;&gt;"",NOT(ISERROR(S512))),S512,IF(Q512&lt;&gt;"",IF(NOT(ISERROR(VLOOKUP(Q512,'ESO Dungeon constants'!$D$3:$H$9999,5,FALSE))),VLOOKUP(Q512,'ESO Dungeon constants'!$D$3:$I$9999,6,FALSE),VLOOKUP(Q512,'ESO zone constants'!$H$3:$K$9989,4,FALSE)),""))</f>
        <v>DLC_BLACKWOOD</v>
      </c>
      <c r="U512" s="3" t="str">
        <f>IF(T512&lt;&gt;"",VLOOKUP(T512,'LibSets constants'!$B$4:$C$1012,2,FALSE),"")</f>
        <v>Blackwood</v>
      </c>
      <c r="V512" s="33" t="s">
        <v>3313</v>
      </c>
      <c r="Y512" s="62"/>
      <c r="Z512" s="3">
        <f>IF(AND(G512&lt;&gt;"LIBSETS_SETTYPE_BATTLEGROUND",G512&lt;&gt;"LIBSETS_SETTYPE_SPECIAL"),
IF(AND(Y512&lt;&gt;"",ISNUMBER(Y512),NOT(ISNA(Y512))),Y512,
   IF(AND(L512&lt;&gt;"",ISNUMBER(L512),L512&gt;0,NOT(ISNA(L512))),VLOOKUP(L512,'ESO dumped WayshrineInfo'!$K$3:$L$9996,2,FALSE),"")
),"")</f>
        <v>1261</v>
      </c>
      <c r="AA512" t="str">
        <f>IF(AND(Z512&lt;&gt;"",ISNUMBER(Z512),NOT(ISNA(Z512))),VLOOKUP(Z512,'ESO zone constants'!$A$5:$D$10001,4,FALSE),"")</f>
        <v>Blackwood</v>
      </c>
      <c r="AB512" s="33" t="s">
        <v>3313</v>
      </c>
      <c r="AC512" s="41" t="str">
        <f>IF(AB512&lt;&gt;"",IF(AB512&lt;&gt;"LIBSETS_DROP_MECHANIC_MONSTER_NAME",VLOOKUP(AB512,'LibSets constants'!$I$4:$L$1012,3,FALSE),""),"")</f>
        <v>Bosses in trial dungeons</v>
      </c>
      <c r="AD512" s="41" t="str">
        <f>IF(AB512&lt;&gt;"",IF(AB512&lt;&gt;"LIBSETS_DROP_MECHANIC_MONSTER_NAME",VLOOKUP(AB512,'LibSets constants'!$I$4:$L$1012,4,FALSE),""),"")</f>
        <v>Bosse in Prüfungen</v>
      </c>
      <c r="AE512" s="41"/>
      <c r="AF512" s="3">
        <f>IF(AND(G512&lt;&gt;"LIBSETS_SETTYPE_BATTLEGROUND",G512&lt;&gt;"LIBSETS_SETTYPE_SPECIAL"),
IF(AND(AE512&lt;&gt;"",ISNUMBER(AE512),NOT(ISNA(AE512))),AE512,
   IF(AND(M512&lt;&gt;"",ISNUMBER(M512),M512&gt;0,NOT(ISNA(M512))),VLOOKUP(M512,'ESO dumped WayshrineInfo'!$K$3:$L$9996,2,FALSE),"")
),"")</f>
        <v>1261</v>
      </c>
      <c r="AG512" t="str">
        <f>IF(AND(AF512&lt;&gt;"",ISNUMBER(AF512),NOT(ISNA(AF512))),VLOOKUP(AF512,'ESO zone constants'!$A$5:$D$10001,4,FALSE),"")</f>
        <v>Blackwood</v>
      </c>
      <c r="AH512" s="42"/>
      <c r="AI512" s="41"/>
      <c r="AJ512" s="41"/>
      <c r="AK512" s="3" t="str">
        <f>IF(AND(G512&lt;&gt;"LIBSETS_SETTYPE_BATTLEGROUND",G512&lt;&gt;"LIBSETS_SETTYPE_SPECIAL"),IF(AL512&lt;&gt;"",VLOOKUP(AL512,'ESO zone constants'!$D$5:$H$4955,5,FALSE),""),"")</f>
        <v/>
      </c>
      <c r="AN512" s="41"/>
      <c r="AO512" s="41"/>
      <c r="AP512" s="3" t="str">
        <f>IF(AND(G512&lt;&gt;"LIBSETS_SETTYPE_BATTLEGROUND",G512&lt;&gt;"LIBSETS_SETTYPE_SPECIAL"),IF(AQ512&lt;&gt;"",VLOOKUP(AQ512,'ESO zone constants'!$D$5:$H$4955,5,FALSE),""),"")</f>
        <v/>
      </c>
      <c r="AS512" s="41"/>
      <c r="AT512" s="41"/>
      <c r="AU512" s="3" t="str">
        <f>IF(AND(G512&lt;&gt;"LIBSETS_SETTYPE_BATTLEGROUND",G512&lt;&gt;"LIBSETS_SETTYPE_SPECIAL"),IF(AV512&lt;&gt;"",VLOOKUP(AV512,'ESO zone constants'!$D$5:$H$4955,5,FALSE),""),"")</f>
        <v/>
      </c>
      <c r="AX512" s="41"/>
      <c r="AY512" s="41"/>
      <c r="AZ512" s="79" t="s">
        <v>2658</v>
      </c>
      <c r="BA512" s="79"/>
      <c r="BB512" s="79"/>
      <c r="BC512" s="79"/>
      <c r="BD512" s="21" t="str">
        <f t="shared" si="48"/>
        <v>[586] = {wayshrines={468,468,468,}, dlcId=DLC_BLACKWOOD</v>
      </c>
      <c r="BE512" s="21" t="str">
        <f t="shared" si="49"/>
        <v>, zoneIds={1263,1261,1261}, veteran=false</v>
      </c>
      <c r="BF512" s="21" t="str">
        <f t="shared" si="47"/>
        <v>, setType=LIBSETS_SETTYPE_TRIAL</v>
      </c>
      <c r="BG512" s="21" t="str">
        <f t="shared" si="50"/>
        <v>, dropMechanic={LIBSETS_DROP_MECHANIC_TRIAL_BOSS,LIBSETS_DROP_MECHANIC_TRIAL_BOSS}, dropMechanicDropLocationNames={['en']={'','Bosses in trial dungeons','','','','',},['de']={'','Bosse in Prüfungen','','','','',},}</v>
      </c>
      <c r="BH512" s="21" t="str">
        <f t="shared" si="51"/>
        <v>}, --Sul-Xan\'s Torment / Sul-Xans Folter   [Rockgrove, Blackwood, Blackwood]</v>
      </c>
    </row>
    <row r="513" spans="1:60" x14ac:dyDescent="0.25">
      <c r="A513" s="5">
        <v>587</v>
      </c>
      <c r="B513" t="s">
        <v>2477</v>
      </c>
      <c r="C513" t="s">
        <v>2491</v>
      </c>
      <c r="D513" s="3">
        <f t="shared" si="46"/>
        <v>587</v>
      </c>
      <c r="G513" s="3" t="s">
        <v>1479</v>
      </c>
      <c r="I513" t="s">
        <v>91</v>
      </c>
      <c r="J513" t="s">
        <v>91</v>
      </c>
      <c r="K513" s="36">
        <v>468</v>
      </c>
      <c r="L513" s="36">
        <v>468</v>
      </c>
      <c r="M513" s="36">
        <v>468</v>
      </c>
      <c r="O513" s="62" t="s">
        <v>2446</v>
      </c>
      <c r="Q513" s="3">
        <f>IF(AND(P513&lt;&gt;"",ISNUMBER(P513),NOT(ISNA(P513))),P513,IF(R513&lt;&gt;"",VLOOKUP(R513,'ESO zone constants'!$D$5:$H$10003,5,FALSE),""))</f>
        <v>1263</v>
      </c>
      <c r="R513" t="str">
        <f>IF(AND(O513&lt;&gt;"",NOT(ISERROR(O513))),O513,
IF(AND(P513&lt;&gt;"",ISNUMBER(P513),P513&gt;0,NOT(ISNA(P513))),VLOOKUP(P513,'ESO zone constants'!$A$5:$D$10001,4,FALSE),
IF(AND(K513&lt;&gt;"",K513&gt;0,NOT(ISERROR(K513))),VLOOKUP(K513,'ESO dumped WayshrineInfo'!$K$3:$N$9996,4,FALSE),"")))</f>
        <v>Rockgrove</v>
      </c>
      <c r="T513" s="19" t="str">
        <f>IF(AND(S513&lt;&gt;"",NOT(ISERROR(S513))),S513,IF(Q513&lt;&gt;"",IF(NOT(ISERROR(VLOOKUP(Q513,'ESO Dungeon constants'!$D$3:$H$9999,5,FALSE))),VLOOKUP(Q513,'ESO Dungeon constants'!$D$3:$I$9999,6,FALSE),VLOOKUP(Q513,'ESO zone constants'!$H$3:$K$9989,4,FALSE)),""))</f>
        <v>DLC_BLACKWOOD</v>
      </c>
      <c r="U513" s="3" t="str">
        <f>IF(T513&lt;&gt;"",VLOOKUP(T513,'LibSets constants'!$B$4:$C$1012,2,FALSE),"")</f>
        <v>Blackwood</v>
      </c>
      <c r="V513" s="33" t="s">
        <v>3313</v>
      </c>
      <c r="Y513" s="62"/>
      <c r="Z513" s="3">
        <f>IF(AND(G513&lt;&gt;"LIBSETS_SETTYPE_BATTLEGROUND",G513&lt;&gt;"LIBSETS_SETTYPE_SPECIAL"),
IF(AND(Y513&lt;&gt;"",ISNUMBER(Y513),NOT(ISNA(Y513))),Y513,
   IF(AND(L513&lt;&gt;"",ISNUMBER(L513),L513&gt;0,NOT(ISNA(L513))),VLOOKUP(L513,'ESO dumped WayshrineInfo'!$K$3:$L$9996,2,FALSE),"")
),"")</f>
        <v>1261</v>
      </c>
      <c r="AA513" t="str">
        <f>IF(AND(Z513&lt;&gt;"",ISNUMBER(Z513),NOT(ISNA(Z513))),VLOOKUP(Z513,'ESO zone constants'!$A$5:$D$10001,4,FALSE),"")</f>
        <v>Blackwood</v>
      </c>
      <c r="AB513" s="33" t="s">
        <v>3313</v>
      </c>
      <c r="AC513" s="41" t="str">
        <f>IF(AB513&lt;&gt;"",IF(AB513&lt;&gt;"LIBSETS_DROP_MECHANIC_MONSTER_NAME",VLOOKUP(AB513,'LibSets constants'!$I$4:$L$1012,3,FALSE),""),"")</f>
        <v>Bosses in trial dungeons</v>
      </c>
      <c r="AD513" s="41" t="str">
        <f>IF(AB513&lt;&gt;"",IF(AB513&lt;&gt;"LIBSETS_DROP_MECHANIC_MONSTER_NAME",VLOOKUP(AB513,'LibSets constants'!$I$4:$L$1012,4,FALSE),""),"")</f>
        <v>Bosse in Prüfungen</v>
      </c>
      <c r="AE513" s="41"/>
      <c r="AF513" s="3">
        <f>IF(AND(G513&lt;&gt;"LIBSETS_SETTYPE_BATTLEGROUND",G513&lt;&gt;"LIBSETS_SETTYPE_SPECIAL"),
IF(AND(AE513&lt;&gt;"",ISNUMBER(AE513),NOT(ISNA(AE513))),AE513,
   IF(AND(M513&lt;&gt;"",ISNUMBER(M513),M513&gt;0,NOT(ISNA(M513))),VLOOKUP(M513,'ESO dumped WayshrineInfo'!$K$3:$L$9996,2,FALSE),"")
),"")</f>
        <v>1261</v>
      </c>
      <c r="AG513" t="str">
        <f>IF(AND(AF513&lt;&gt;"",ISNUMBER(AF513),NOT(ISNA(AF513))),VLOOKUP(AF513,'ESO zone constants'!$A$5:$D$10001,4,FALSE),"")</f>
        <v>Blackwood</v>
      </c>
      <c r="AH513" s="42"/>
      <c r="AI513" s="41"/>
      <c r="AJ513" s="41"/>
      <c r="AK513" s="3" t="str">
        <f>IF(AND(G513&lt;&gt;"LIBSETS_SETTYPE_BATTLEGROUND",G513&lt;&gt;"LIBSETS_SETTYPE_SPECIAL"),IF(AL513&lt;&gt;"",VLOOKUP(AL513,'ESO zone constants'!$D$5:$H$4955,5,FALSE),""),"")</f>
        <v/>
      </c>
      <c r="AN513" s="41"/>
      <c r="AO513" s="41"/>
      <c r="AP513" s="3" t="str">
        <f>IF(AND(G513&lt;&gt;"LIBSETS_SETTYPE_BATTLEGROUND",G513&lt;&gt;"LIBSETS_SETTYPE_SPECIAL"),IF(AQ513&lt;&gt;"",VLOOKUP(AQ513,'ESO zone constants'!$D$5:$H$4955,5,FALSE),""),"")</f>
        <v/>
      </c>
      <c r="AS513" s="41"/>
      <c r="AT513" s="41"/>
      <c r="AU513" s="3" t="str">
        <f>IF(AND(G513&lt;&gt;"LIBSETS_SETTYPE_BATTLEGROUND",G513&lt;&gt;"LIBSETS_SETTYPE_SPECIAL"),IF(AV513&lt;&gt;"",VLOOKUP(AV513,'ESO zone constants'!$D$5:$H$4955,5,FALSE),""),"")</f>
        <v/>
      </c>
      <c r="AX513" s="41"/>
      <c r="AY513" s="41"/>
      <c r="AZ513" s="79" t="s">
        <v>2658</v>
      </c>
      <c r="BA513" s="79"/>
      <c r="BB513" s="79"/>
      <c r="BC513" s="79"/>
      <c r="BD513" s="21" t="str">
        <f t="shared" si="48"/>
        <v>[587] = {wayshrines={468,468,468,}, dlcId=DLC_BLACKWOOD</v>
      </c>
      <c r="BE513" s="21" t="str">
        <f t="shared" si="49"/>
        <v>, zoneIds={1263,1261,1261}, veteran=false</v>
      </c>
      <c r="BF513" s="21" t="str">
        <f t="shared" si="47"/>
        <v>, setType=LIBSETS_SETTYPE_TRIAL</v>
      </c>
      <c r="BG513" s="21" t="str">
        <f t="shared" si="50"/>
        <v>, dropMechanic={LIBSETS_DROP_MECHANIC_TRIAL_BOSS,LIBSETS_DROP_MECHANIC_TRIAL_BOSS}, dropMechanicDropLocationNames={['en']={'','Bosses in trial dungeons','','','','',},['de']={'','Bosse in Prüfungen','','','','',},}</v>
      </c>
      <c r="BH513" s="21" t="str">
        <f t="shared" si="51"/>
        <v>}, --Bahsei\'s Mania / Bahseis Manie   [Rockgrove, Blackwood, Blackwood]</v>
      </c>
    </row>
    <row r="514" spans="1:60" x14ac:dyDescent="0.25">
      <c r="A514" s="5">
        <v>588</v>
      </c>
      <c r="B514" t="s">
        <v>2473</v>
      </c>
      <c r="C514" t="s">
        <v>2492</v>
      </c>
      <c r="D514" s="3">
        <f t="shared" si="46"/>
        <v>588</v>
      </c>
      <c r="G514" s="3" t="s">
        <v>1479</v>
      </c>
      <c r="I514" t="s">
        <v>91</v>
      </c>
      <c r="J514" t="s">
        <v>91</v>
      </c>
      <c r="K514">
        <v>468</v>
      </c>
      <c r="L514">
        <v>468</v>
      </c>
      <c r="M514">
        <v>468</v>
      </c>
      <c r="O514" s="62" t="s">
        <v>2446</v>
      </c>
      <c r="Q514" s="3">
        <f>IF(AND(P514&lt;&gt;"",ISNUMBER(P514),NOT(ISNA(P514))),P514,IF(R514&lt;&gt;"",VLOOKUP(R514,'ESO zone constants'!$D$5:$H$10003,5,FALSE),""))</f>
        <v>1263</v>
      </c>
      <c r="R514" t="str">
        <f>IF(AND(O514&lt;&gt;"",NOT(ISERROR(O514))),O514,
IF(AND(P514&lt;&gt;"",ISNUMBER(P514),P514&gt;0,NOT(ISNA(P514))),VLOOKUP(P514,'ESO zone constants'!$A$5:$D$10001,4,FALSE),
IF(AND(K514&lt;&gt;"",K514&gt;0,NOT(ISERROR(K514))),VLOOKUP(K514,'ESO dumped WayshrineInfo'!$K$3:$N$9996,4,FALSE),"")))</f>
        <v>Rockgrove</v>
      </c>
      <c r="T514" s="19" t="str">
        <f>IF(AND(S514&lt;&gt;"",NOT(ISERROR(S514))),S514,IF(Q514&lt;&gt;"",IF(NOT(ISERROR(VLOOKUP(Q514,'ESO Dungeon constants'!$D$3:$H$9999,5,FALSE))),VLOOKUP(Q514,'ESO Dungeon constants'!$D$3:$I$9999,6,FALSE),VLOOKUP(Q514,'ESO zone constants'!$H$3:$K$9989,4,FALSE)),""))</f>
        <v>DLC_BLACKWOOD</v>
      </c>
      <c r="U514" s="3" t="str">
        <f>IF(T514&lt;&gt;"",VLOOKUP(T514,'LibSets constants'!$B$4:$C$1012,2,FALSE),"")</f>
        <v>Blackwood</v>
      </c>
      <c r="V514" s="33" t="s">
        <v>3313</v>
      </c>
      <c r="Y514" s="62"/>
      <c r="Z514" s="3">
        <f>IF(AND(G514&lt;&gt;"LIBSETS_SETTYPE_BATTLEGROUND",G514&lt;&gt;"LIBSETS_SETTYPE_SPECIAL"),
IF(AND(Y514&lt;&gt;"",ISNUMBER(Y514),NOT(ISNA(Y514))),Y514,
   IF(AND(L514&lt;&gt;"",ISNUMBER(L514),L514&gt;0,NOT(ISNA(L514))),VLOOKUP(L514,'ESO dumped WayshrineInfo'!$K$3:$L$9996,2,FALSE),"")
),"")</f>
        <v>1261</v>
      </c>
      <c r="AA514" t="str">
        <f>IF(AND(Z514&lt;&gt;"",ISNUMBER(Z514),NOT(ISNA(Z514))),VLOOKUP(Z514,'ESO zone constants'!$A$5:$D$10001,4,FALSE),"")</f>
        <v>Blackwood</v>
      </c>
      <c r="AB514" s="33" t="s">
        <v>3313</v>
      </c>
      <c r="AC514" s="41" t="str">
        <f>IF(AB514&lt;&gt;"",IF(AB514&lt;&gt;"LIBSETS_DROP_MECHANIC_MONSTER_NAME",VLOOKUP(AB514,'LibSets constants'!$I$4:$L$1012,3,FALSE),""),"")</f>
        <v>Bosses in trial dungeons</v>
      </c>
      <c r="AD514" s="41" t="str">
        <f>IF(AB514&lt;&gt;"",IF(AB514&lt;&gt;"LIBSETS_DROP_MECHANIC_MONSTER_NAME",VLOOKUP(AB514,'LibSets constants'!$I$4:$L$1012,4,FALSE),""),"")</f>
        <v>Bosse in Prüfungen</v>
      </c>
      <c r="AE514" s="41"/>
      <c r="AF514" s="3">
        <f>IF(AND(G514&lt;&gt;"LIBSETS_SETTYPE_BATTLEGROUND",G514&lt;&gt;"LIBSETS_SETTYPE_SPECIAL"),
IF(AND(AE514&lt;&gt;"",ISNUMBER(AE514),NOT(ISNA(AE514))),AE514,
   IF(AND(M514&lt;&gt;"",ISNUMBER(M514),M514&gt;0,NOT(ISNA(M514))),VLOOKUP(M514,'ESO dumped WayshrineInfo'!$K$3:$L$9996,2,FALSE),"")
),"")</f>
        <v>1261</v>
      </c>
      <c r="AG514" t="str">
        <f>IF(AND(AF514&lt;&gt;"",ISNUMBER(AF514),NOT(ISNA(AF514))),VLOOKUP(AF514,'ESO zone constants'!$A$5:$D$10001,4,FALSE),"")</f>
        <v>Blackwood</v>
      </c>
      <c r="AH514" s="42"/>
      <c r="AI514" s="41"/>
      <c r="AJ514" s="41"/>
      <c r="AK514" s="3" t="str">
        <f>IF(AND(G514&lt;&gt;"LIBSETS_SETTYPE_BATTLEGROUND",G514&lt;&gt;"LIBSETS_SETTYPE_SPECIAL"),IF(AL514&lt;&gt;"",VLOOKUP(AL514,'ESO zone constants'!$D$5:$H$4955,5,FALSE),""),"")</f>
        <v/>
      </c>
      <c r="AN514" s="41"/>
      <c r="AO514" s="41"/>
      <c r="AP514" s="3" t="str">
        <f>IF(AND(G514&lt;&gt;"LIBSETS_SETTYPE_BATTLEGROUND",G514&lt;&gt;"LIBSETS_SETTYPE_SPECIAL"),IF(AQ514&lt;&gt;"",VLOOKUP(AQ514,'ESO zone constants'!$D$5:$H$4955,5,FALSE),""),"")</f>
        <v/>
      </c>
      <c r="AS514" s="41"/>
      <c r="AT514" s="41"/>
      <c r="AU514" s="3" t="str">
        <f>IF(AND(G514&lt;&gt;"LIBSETS_SETTYPE_BATTLEGROUND",G514&lt;&gt;"LIBSETS_SETTYPE_SPECIAL"),IF(AV514&lt;&gt;"",VLOOKUP(AV514,'ESO zone constants'!$D$5:$H$4955,5,FALSE),""),"")</f>
        <v/>
      </c>
      <c r="AX514" s="41"/>
      <c r="AY514" s="41"/>
      <c r="AZ514" s="79" t="s">
        <v>2658</v>
      </c>
      <c r="BA514" s="79"/>
      <c r="BB514" s="79"/>
      <c r="BC514" s="79"/>
      <c r="BD514" s="21" t="str">
        <f t="shared" si="48"/>
        <v>[588] = {wayshrines={468,468,468,}, dlcId=DLC_BLACKWOOD</v>
      </c>
      <c r="BE514" s="21" t="str">
        <f t="shared" si="49"/>
        <v>, zoneIds={1263,1261,1261}, veteran=false</v>
      </c>
      <c r="BF514" s="21" t="str">
        <f t="shared" si="47"/>
        <v>, setType=LIBSETS_SETTYPE_TRIAL</v>
      </c>
      <c r="BG514" s="21" t="str">
        <f t="shared" si="50"/>
        <v>, dropMechanic={LIBSETS_DROP_MECHANIC_TRIAL_BOSS,LIBSETS_DROP_MECHANIC_TRIAL_BOSS}, dropMechanicDropLocationNames={['en']={'','Bosses in trial dungeons','','','','',},['de']={'','Bosse in Prüfungen','','','','',},}</v>
      </c>
      <c r="BH514" s="21" t="str">
        <f t="shared" si="51"/>
        <v>}, --Stone-Talker\'s Oath / Eid des Steinsprechers   [Rockgrove, Blackwood, Blackwood]</v>
      </c>
    </row>
    <row r="515" spans="1:60" x14ac:dyDescent="0.25">
      <c r="A515" s="5">
        <v>589</v>
      </c>
      <c r="B515" t="s">
        <v>2471</v>
      </c>
      <c r="C515" t="s">
        <v>2472</v>
      </c>
      <c r="D515" s="3">
        <f t="shared" ref="D515:D578" si="52">A515</f>
        <v>589</v>
      </c>
      <c r="G515" s="3" t="s">
        <v>1479</v>
      </c>
      <c r="I515" t="s">
        <v>92</v>
      </c>
      <c r="J515" t="s">
        <v>91</v>
      </c>
      <c r="K515" s="36">
        <v>468</v>
      </c>
      <c r="L515" s="36">
        <v>468</v>
      </c>
      <c r="M515" s="36">
        <v>468</v>
      </c>
      <c r="O515" s="62" t="s">
        <v>2446</v>
      </c>
      <c r="Q515" s="3">
        <f>IF(AND(P515&lt;&gt;"",ISNUMBER(P515),NOT(ISNA(P515))),P515,IF(R515&lt;&gt;"",VLOOKUP(R515,'ESO zone constants'!$D$5:$H$10003,5,FALSE),""))</f>
        <v>1263</v>
      </c>
      <c r="R515" t="str">
        <f>IF(AND(O515&lt;&gt;"",NOT(ISERROR(O515))),O515,
IF(AND(P515&lt;&gt;"",ISNUMBER(P515),P515&gt;0,NOT(ISNA(P515))),VLOOKUP(P515,'ESO zone constants'!$A$5:$D$10001,4,FALSE),
IF(AND(K515&lt;&gt;"",K515&gt;0,NOT(ISERROR(K515))),VLOOKUP(K515,'ESO dumped WayshrineInfo'!$K$3:$N$9996,4,FALSE),"")))</f>
        <v>Rockgrove</v>
      </c>
      <c r="T515" s="19" t="str">
        <f>IF(AND(S515&lt;&gt;"",NOT(ISERROR(S515))),S515,IF(Q515&lt;&gt;"",IF(NOT(ISERROR(VLOOKUP(Q515,'ESO Dungeon constants'!$D$3:$H$9999,5,FALSE))),VLOOKUP(Q515,'ESO Dungeon constants'!$D$3:$I$9999,6,FALSE),VLOOKUP(Q515,'ESO zone constants'!$H$3:$K$9989,4,FALSE)),""))</f>
        <v>DLC_BLACKWOOD</v>
      </c>
      <c r="U515" s="3" t="str">
        <f>IF(T515&lt;&gt;"",VLOOKUP(T515,'LibSets constants'!$B$4:$C$1012,2,FALSE),"")</f>
        <v>Blackwood</v>
      </c>
      <c r="V515" s="33" t="s">
        <v>3313</v>
      </c>
      <c r="Y515" s="62"/>
      <c r="Z515" s="3">
        <f>IF(AND(G515&lt;&gt;"LIBSETS_SETTYPE_BATTLEGROUND",G515&lt;&gt;"LIBSETS_SETTYPE_SPECIAL"),
IF(AND(Y515&lt;&gt;"",ISNUMBER(Y515),NOT(ISNA(Y515))),Y515,
   IF(AND(L515&lt;&gt;"",ISNUMBER(L515),L515&gt;0,NOT(ISNA(L515))),VLOOKUP(L515,'ESO dumped WayshrineInfo'!$K$3:$L$9996,2,FALSE),"")
),"")</f>
        <v>1261</v>
      </c>
      <c r="AA515" t="str">
        <f>IF(AND(Z515&lt;&gt;"",ISNUMBER(Z515),NOT(ISNA(Z515))),VLOOKUP(Z515,'ESO zone constants'!$A$5:$D$10001,4,FALSE),"")</f>
        <v>Blackwood</v>
      </c>
      <c r="AB515" s="33" t="s">
        <v>3313</v>
      </c>
      <c r="AC515" s="41" t="str">
        <f>IF(AB515&lt;&gt;"",IF(AB515&lt;&gt;"LIBSETS_DROP_MECHANIC_MONSTER_NAME",VLOOKUP(AB515,'LibSets constants'!$I$4:$L$1012,3,FALSE),""),"")</f>
        <v>Bosses in trial dungeons</v>
      </c>
      <c r="AD515" s="41" t="str">
        <f>IF(AB515&lt;&gt;"",IF(AB515&lt;&gt;"LIBSETS_DROP_MECHANIC_MONSTER_NAME",VLOOKUP(AB515,'LibSets constants'!$I$4:$L$1012,4,FALSE),""),"")</f>
        <v>Bosse in Prüfungen</v>
      </c>
      <c r="AE515" s="41"/>
      <c r="AF515" s="3">
        <f>IF(AND(G515&lt;&gt;"LIBSETS_SETTYPE_BATTLEGROUND",G515&lt;&gt;"LIBSETS_SETTYPE_SPECIAL"),
IF(AND(AE515&lt;&gt;"",ISNUMBER(AE515),NOT(ISNA(AE515))),AE515,
   IF(AND(M515&lt;&gt;"",ISNUMBER(M515),M515&gt;0,NOT(ISNA(M515))),VLOOKUP(M515,'ESO dumped WayshrineInfo'!$K$3:$L$9996,2,FALSE),"")
),"")</f>
        <v>1261</v>
      </c>
      <c r="AG515" t="str">
        <f>IF(AND(AF515&lt;&gt;"",ISNUMBER(AF515),NOT(ISNA(AF515))),VLOOKUP(AF515,'ESO zone constants'!$A$5:$D$10001,4,FALSE),"")</f>
        <v>Blackwood</v>
      </c>
      <c r="AH515" s="42"/>
      <c r="AI515" s="41"/>
      <c r="AJ515" s="41"/>
      <c r="AK515" s="3" t="str">
        <f>IF(AND(G515&lt;&gt;"LIBSETS_SETTYPE_BATTLEGROUND",G515&lt;&gt;"LIBSETS_SETTYPE_SPECIAL"),IF(AL515&lt;&gt;"",VLOOKUP(AL515,'ESO zone constants'!$D$5:$H$4955,5,FALSE),""),"")</f>
        <v/>
      </c>
      <c r="AN515" s="41"/>
      <c r="AO515" s="41"/>
      <c r="AP515" s="3" t="str">
        <f>IF(AND(G515&lt;&gt;"LIBSETS_SETTYPE_BATTLEGROUND",G515&lt;&gt;"LIBSETS_SETTYPE_SPECIAL"),IF(AQ515&lt;&gt;"",VLOOKUP(AQ515,'ESO zone constants'!$D$5:$H$4955,5,FALSE),""),"")</f>
        <v/>
      </c>
      <c r="AS515" s="41"/>
      <c r="AT515" s="41"/>
      <c r="AU515" s="3" t="str">
        <f>IF(AND(G515&lt;&gt;"LIBSETS_SETTYPE_BATTLEGROUND",G515&lt;&gt;"LIBSETS_SETTYPE_SPECIAL"),IF(AV515&lt;&gt;"",VLOOKUP(AV515,'ESO zone constants'!$D$5:$H$4955,5,FALSE),""),"")</f>
        <v/>
      </c>
      <c r="AX515" s="41"/>
      <c r="AY515" s="41"/>
      <c r="AZ515" s="79" t="s">
        <v>2658</v>
      </c>
      <c r="BA515" s="79"/>
      <c r="BB515" s="79"/>
      <c r="BC515" s="79"/>
      <c r="BD515" s="21" t="str">
        <f t="shared" si="48"/>
        <v>[589] = {wayshrines={468,468,468,}, dlcId=DLC_BLACKWOOD</v>
      </c>
      <c r="BE515" s="21" t="str">
        <f t="shared" si="49"/>
        <v>, zoneIds={1263,1261,1261}, veteran=true</v>
      </c>
      <c r="BF515" s="21" t="str">
        <f t="shared" ref="BF515:BF578" si="53">IF(A515&lt;&gt;"",IF(F515&lt;&gt;"Not in the game (anymore)",IF(A515&lt;&gt;"",", setType="&amp;G515,"")&amp;IF(G515="LIBSETS_SETTYPE_CLASS",", classId="&amp;BC515,"")&amp;IF(J515="true",", multiTrialSet=true",""),"")
&amp; IF(AND(H515&lt;&gt;"",ISNUMBER(H515)),", undauntedChestId=" &amp; H515,""),"")</f>
        <v>, setType=LIBSETS_SETTYPE_TRIAL</v>
      </c>
      <c r="BG515" s="21" t="str">
        <f t="shared" si="50"/>
        <v>, dropMechanic={LIBSETS_DROP_MECHANIC_TRIAL_BOSS,LIBSETS_DROP_MECHANIC_TRIAL_BOSS}, dropMechanicDropLocationNames={['en']={'','Bosses in trial dungeons','','','','',},['de']={'','Bosse in Prüfungen','','','','',},}</v>
      </c>
      <c r="BH515" s="21" t="str">
        <f t="shared" si="51"/>
        <v>}, --Perfected Saxhleel Champion / Perfektionierter Saxhleel-Champion   [Rockgrove, Blackwood, Blackwood]</v>
      </c>
    </row>
    <row r="516" spans="1:60" x14ac:dyDescent="0.25">
      <c r="A516" s="5">
        <v>590</v>
      </c>
      <c r="B516" t="s">
        <v>2488</v>
      </c>
      <c r="C516" t="s">
        <v>2488</v>
      </c>
      <c r="D516" s="3">
        <f t="shared" si="52"/>
        <v>590</v>
      </c>
      <c r="G516" s="3" t="s">
        <v>1479</v>
      </c>
      <c r="I516" t="s">
        <v>92</v>
      </c>
      <c r="J516" t="s">
        <v>91</v>
      </c>
      <c r="K516" s="36">
        <v>468</v>
      </c>
      <c r="L516" s="36">
        <v>468</v>
      </c>
      <c r="M516" s="36">
        <v>468</v>
      </c>
      <c r="O516" s="62" t="s">
        <v>2446</v>
      </c>
      <c r="Q516" s="3">
        <f>IF(AND(P516&lt;&gt;"",ISNUMBER(P516),NOT(ISNA(P516))),P516,IF(R516&lt;&gt;"",VLOOKUP(R516,'ESO zone constants'!$D$5:$H$10003,5,FALSE),""))</f>
        <v>1263</v>
      </c>
      <c r="R516" t="str">
        <f>IF(AND(O516&lt;&gt;"",NOT(ISERROR(O516))),O516,
IF(AND(P516&lt;&gt;"",ISNUMBER(P516),P516&gt;0,NOT(ISNA(P516))),VLOOKUP(P516,'ESO zone constants'!$A$5:$D$10001,4,FALSE),
IF(AND(K516&lt;&gt;"",K516&gt;0,NOT(ISERROR(K516))),VLOOKUP(K516,'ESO dumped WayshrineInfo'!$K$3:$N$9996,4,FALSE),"")))</f>
        <v>Rockgrove</v>
      </c>
      <c r="T516" s="19" t="str">
        <f>IF(AND(S516&lt;&gt;"",NOT(ISERROR(S516))),S516,IF(Q516&lt;&gt;"",IF(NOT(ISERROR(VLOOKUP(Q516,'ESO Dungeon constants'!$D$3:$H$9999,5,FALSE))),VLOOKUP(Q516,'ESO Dungeon constants'!$D$3:$I$9999,6,FALSE),VLOOKUP(Q516,'ESO zone constants'!$H$3:$K$9989,4,FALSE)),""))</f>
        <v>DLC_BLACKWOOD</v>
      </c>
      <c r="U516" s="3" t="str">
        <f>IF(T516&lt;&gt;"",VLOOKUP(T516,'LibSets constants'!$B$4:$C$1012,2,FALSE),"")</f>
        <v>Blackwood</v>
      </c>
      <c r="V516" s="33" t="s">
        <v>3313</v>
      </c>
      <c r="Y516" s="62"/>
      <c r="Z516" s="3">
        <f>IF(AND(G516&lt;&gt;"LIBSETS_SETTYPE_BATTLEGROUND",G516&lt;&gt;"LIBSETS_SETTYPE_SPECIAL"),
IF(AND(Y516&lt;&gt;"",ISNUMBER(Y516),NOT(ISNA(Y516))),Y516,
   IF(AND(L516&lt;&gt;"",ISNUMBER(L516),L516&gt;0,NOT(ISNA(L516))),VLOOKUP(L516,'ESO dumped WayshrineInfo'!$K$3:$L$9996,2,FALSE),"")
),"")</f>
        <v>1261</v>
      </c>
      <c r="AA516" t="str">
        <f>IF(AND(Z516&lt;&gt;"",ISNUMBER(Z516),NOT(ISNA(Z516))),VLOOKUP(Z516,'ESO zone constants'!$A$5:$D$10001,4,FALSE),"")</f>
        <v>Blackwood</v>
      </c>
      <c r="AB516" s="33" t="s">
        <v>3313</v>
      </c>
      <c r="AC516" s="41" t="str">
        <f>IF(AB516&lt;&gt;"",IF(AB516&lt;&gt;"LIBSETS_DROP_MECHANIC_MONSTER_NAME",VLOOKUP(AB516,'LibSets constants'!$I$4:$L$1012,3,FALSE),""),"")</f>
        <v>Bosses in trial dungeons</v>
      </c>
      <c r="AD516" s="41" t="str">
        <f>IF(AB516&lt;&gt;"",IF(AB516&lt;&gt;"LIBSETS_DROP_MECHANIC_MONSTER_NAME",VLOOKUP(AB516,'LibSets constants'!$I$4:$L$1012,4,FALSE),""),"")</f>
        <v>Bosse in Prüfungen</v>
      </c>
      <c r="AE516" s="41"/>
      <c r="AF516" s="3">
        <f>IF(AND(G516&lt;&gt;"LIBSETS_SETTYPE_BATTLEGROUND",G516&lt;&gt;"LIBSETS_SETTYPE_SPECIAL"),
IF(AND(AE516&lt;&gt;"",ISNUMBER(AE516),NOT(ISNA(AE516))),AE516,
   IF(AND(M516&lt;&gt;"",ISNUMBER(M516),M516&gt;0,NOT(ISNA(M516))),VLOOKUP(M516,'ESO dumped WayshrineInfo'!$K$3:$L$9996,2,FALSE),"")
),"")</f>
        <v>1261</v>
      </c>
      <c r="AG516" t="str">
        <f>IF(AND(AF516&lt;&gt;"",ISNUMBER(AF516),NOT(ISNA(AF516))),VLOOKUP(AF516,'ESO zone constants'!$A$5:$D$10001,4,FALSE),"")</f>
        <v>Blackwood</v>
      </c>
      <c r="AH516" s="42"/>
      <c r="AI516" s="41"/>
      <c r="AJ516" s="41"/>
      <c r="AK516" s="3" t="str">
        <f>IF(AND(G516&lt;&gt;"LIBSETS_SETTYPE_BATTLEGROUND",G516&lt;&gt;"LIBSETS_SETTYPE_SPECIAL"),IF(AL516&lt;&gt;"",VLOOKUP(AL516,'ESO zone constants'!$D$5:$H$4955,5,FALSE),""),"")</f>
        <v/>
      </c>
      <c r="AN516" s="41"/>
      <c r="AO516" s="41"/>
      <c r="AP516" s="3" t="str">
        <f>IF(AND(G516&lt;&gt;"LIBSETS_SETTYPE_BATTLEGROUND",G516&lt;&gt;"LIBSETS_SETTYPE_SPECIAL"),IF(AQ516&lt;&gt;"",VLOOKUP(AQ516,'ESO zone constants'!$D$5:$H$4955,5,FALSE),""),"")</f>
        <v/>
      </c>
      <c r="AS516" s="41"/>
      <c r="AT516" s="41"/>
      <c r="AU516" s="3" t="str">
        <f>IF(AND(G516&lt;&gt;"LIBSETS_SETTYPE_BATTLEGROUND",G516&lt;&gt;"LIBSETS_SETTYPE_SPECIAL"),IF(AV516&lt;&gt;"",VLOOKUP(AV516,'ESO zone constants'!$D$5:$H$4955,5,FALSE),""),"")</f>
        <v/>
      </c>
      <c r="AX516" s="41"/>
      <c r="AY516" s="41"/>
      <c r="AZ516" s="79" t="s">
        <v>2658</v>
      </c>
      <c r="BA516" s="79"/>
      <c r="BB516" s="79"/>
      <c r="BC516" s="79"/>
      <c r="BD516" s="21" t="str">
        <f t="shared" ref="BD516:BD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E516" s="21" t="str">
        <f t="shared" ref="BE516:BE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F516" s="21" t="str">
        <f t="shared" si="53"/>
        <v>, setType=LIBSETS_SETTYPE_TRIAL</v>
      </c>
      <c r="BG516" s="21" t="str">
        <f t="shared" ref="BG516:BG579" si="56">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dropMechanic={LIBSETS_DROP_MECHANIC_TRIAL_BOSS,LIBSETS_DROP_MECHANIC_TRIAL_BOSS}, dropMechanicDropLocationNames={['en']={'','Bosses in trial dungeons','','','','',},['de']={'','Bosse in Prüfungen','','','','',},}</v>
      </c>
      <c r="BH516" s="21" t="str">
        <f t="shared" ref="BH516:BH579" si="57">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60" x14ac:dyDescent="0.25">
      <c r="A517" s="5">
        <v>591</v>
      </c>
      <c r="B517" t="s">
        <v>2470</v>
      </c>
      <c r="C517" t="s">
        <v>2493</v>
      </c>
      <c r="D517" s="3">
        <f t="shared" si="52"/>
        <v>591</v>
      </c>
      <c r="G517" s="3" t="s">
        <v>1479</v>
      </c>
      <c r="I517" t="s">
        <v>92</v>
      </c>
      <c r="J517" t="s">
        <v>91</v>
      </c>
      <c r="K517" s="36">
        <v>468</v>
      </c>
      <c r="L517" s="36">
        <v>468</v>
      </c>
      <c r="M517" s="36">
        <v>468</v>
      </c>
      <c r="O517" s="62" t="s">
        <v>2446</v>
      </c>
      <c r="Q517" s="3">
        <f>IF(AND(P517&lt;&gt;"",ISNUMBER(P517),NOT(ISNA(P517))),P517,IF(R517&lt;&gt;"",VLOOKUP(R517,'ESO zone constants'!$D$5:$H$10003,5,FALSE),""))</f>
        <v>1263</v>
      </c>
      <c r="R517" t="str">
        <f>IF(AND(O517&lt;&gt;"",NOT(ISERROR(O517))),O517,
IF(AND(P517&lt;&gt;"",ISNUMBER(P517),P517&gt;0,NOT(ISNA(P517))),VLOOKUP(P517,'ESO zone constants'!$A$5:$D$10001,4,FALSE),
IF(AND(K517&lt;&gt;"",K517&gt;0,NOT(ISERROR(K517))),VLOOKUP(K517,'ESO dumped WayshrineInfo'!$K$3:$N$9996,4,FALSE),"")))</f>
        <v>Rockgrove</v>
      </c>
      <c r="T517" s="19" t="str">
        <f>IF(AND(S517&lt;&gt;"",NOT(ISERROR(S517))),S517,IF(Q517&lt;&gt;"",IF(NOT(ISERROR(VLOOKUP(Q517,'ESO Dungeon constants'!$D$3:$H$9999,5,FALSE))),VLOOKUP(Q517,'ESO Dungeon constants'!$D$3:$I$9999,6,FALSE),VLOOKUP(Q517,'ESO zone constants'!$H$3:$K$9989,4,FALSE)),""))</f>
        <v>DLC_BLACKWOOD</v>
      </c>
      <c r="U517" s="3" t="str">
        <f>IF(T517&lt;&gt;"",VLOOKUP(T517,'LibSets constants'!$B$4:$C$1012,2,FALSE),"")</f>
        <v>Blackwood</v>
      </c>
      <c r="V517" s="33" t="s">
        <v>3313</v>
      </c>
      <c r="Y517" s="62"/>
      <c r="Z517" s="3">
        <f>IF(AND(G517&lt;&gt;"LIBSETS_SETTYPE_BATTLEGROUND",G517&lt;&gt;"LIBSETS_SETTYPE_SPECIAL"),
IF(AND(Y517&lt;&gt;"",ISNUMBER(Y517),NOT(ISNA(Y517))),Y517,
   IF(AND(L517&lt;&gt;"",ISNUMBER(L517),L517&gt;0,NOT(ISNA(L517))),VLOOKUP(L517,'ESO dumped WayshrineInfo'!$K$3:$L$9996,2,FALSE),"")
),"")</f>
        <v>1261</v>
      </c>
      <c r="AA517" t="str">
        <f>IF(AND(Z517&lt;&gt;"",ISNUMBER(Z517),NOT(ISNA(Z517))),VLOOKUP(Z517,'ESO zone constants'!$A$5:$D$10001,4,FALSE),"")</f>
        <v>Blackwood</v>
      </c>
      <c r="AB517" s="33" t="s">
        <v>3313</v>
      </c>
      <c r="AC517" s="41" t="str">
        <f>IF(AB517&lt;&gt;"",IF(AB517&lt;&gt;"LIBSETS_DROP_MECHANIC_MONSTER_NAME",VLOOKUP(AB517,'LibSets constants'!$I$4:$L$1012,3,FALSE),""),"")</f>
        <v>Bosses in trial dungeons</v>
      </c>
      <c r="AD517" s="41" t="str">
        <f>IF(AB517&lt;&gt;"",IF(AB517&lt;&gt;"LIBSETS_DROP_MECHANIC_MONSTER_NAME",VLOOKUP(AB517,'LibSets constants'!$I$4:$L$1012,4,FALSE),""),"")</f>
        <v>Bosse in Prüfungen</v>
      </c>
      <c r="AE517" s="41"/>
      <c r="AF517" s="3">
        <f>IF(AND(G517&lt;&gt;"LIBSETS_SETTYPE_BATTLEGROUND",G517&lt;&gt;"LIBSETS_SETTYPE_SPECIAL"),
IF(AND(AE517&lt;&gt;"",ISNUMBER(AE517),NOT(ISNA(AE517))),AE517,
   IF(AND(M517&lt;&gt;"",ISNUMBER(M517),M517&gt;0,NOT(ISNA(M517))),VLOOKUP(M517,'ESO dumped WayshrineInfo'!$K$3:$L$9996,2,FALSE),"")
),"")</f>
        <v>1261</v>
      </c>
      <c r="AG517" t="str">
        <f>IF(AND(AF517&lt;&gt;"",ISNUMBER(AF517),NOT(ISNA(AF517))),VLOOKUP(AF517,'ESO zone constants'!$A$5:$D$10001,4,FALSE),"")</f>
        <v>Blackwood</v>
      </c>
      <c r="AH517" s="42"/>
      <c r="AI517" s="41"/>
      <c r="AJ517" s="41"/>
      <c r="AK517" s="3" t="str">
        <f>IF(AND(G517&lt;&gt;"LIBSETS_SETTYPE_BATTLEGROUND",G517&lt;&gt;"LIBSETS_SETTYPE_SPECIAL"),IF(AL517&lt;&gt;"",VLOOKUP(AL517,'ESO zone constants'!$D$5:$H$4955,5,FALSE),""),"")</f>
        <v/>
      </c>
      <c r="AN517" s="41"/>
      <c r="AO517" s="41"/>
      <c r="AP517" s="3" t="str">
        <f>IF(AND(G517&lt;&gt;"LIBSETS_SETTYPE_BATTLEGROUND",G517&lt;&gt;"LIBSETS_SETTYPE_SPECIAL"),IF(AQ517&lt;&gt;"",VLOOKUP(AQ517,'ESO zone constants'!$D$5:$H$4955,5,FALSE),""),"")</f>
        <v/>
      </c>
      <c r="AS517" s="41"/>
      <c r="AT517" s="41"/>
      <c r="AU517" s="3" t="str">
        <f>IF(AND(G517&lt;&gt;"LIBSETS_SETTYPE_BATTLEGROUND",G517&lt;&gt;"LIBSETS_SETTYPE_SPECIAL"),IF(AV517&lt;&gt;"",VLOOKUP(AV517,'ESO zone constants'!$D$5:$H$4955,5,FALSE),""),"")</f>
        <v/>
      </c>
      <c r="AX517" s="41"/>
      <c r="AY517" s="41"/>
      <c r="AZ517" s="79" t="s">
        <v>2658</v>
      </c>
      <c r="BA517" s="79"/>
      <c r="BB517" s="79"/>
      <c r="BC517" s="79"/>
      <c r="BD517" s="21" t="str">
        <f t="shared" si="54"/>
        <v>[591] = {wayshrines={468,468,468,}, dlcId=DLC_BLACKWOOD</v>
      </c>
      <c r="BE517" s="21" t="str">
        <f t="shared" si="55"/>
        <v>, zoneIds={1263,1261,1261}, veteran=true</v>
      </c>
      <c r="BF517" s="21" t="str">
        <f t="shared" si="53"/>
        <v>, setType=LIBSETS_SETTYPE_TRIAL</v>
      </c>
      <c r="BG517" s="21" t="str">
        <f t="shared" si="56"/>
        <v>, dropMechanic={LIBSETS_DROP_MECHANIC_TRIAL_BOSS,LIBSETS_DROP_MECHANIC_TRIAL_BOSS}, dropMechanicDropLocationNames={['en']={'','Bosses in trial dungeons','','','','',},['de']={'','Bosse in Prüfungen','','','','',},}</v>
      </c>
      <c r="BH517" s="21" t="str">
        <f t="shared" si="57"/>
        <v>}, --Perfected Bahsei\'s Mania / Bahseis perfektionierte Manie   [Rockgrove, Blackwood, Blackwood]</v>
      </c>
    </row>
    <row r="518" spans="1:60" x14ac:dyDescent="0.25">
      <c r="A518" s="5">
        <v>592</v>
      </c>
      <c r="B518" t="s">
        <v>2481</v>
      </c>
      <c r="C518" t="s">
        <v>2494</v>
      </c>
      <c r="D518" s="3">
        <f t="shared" si="52"/>
        <v>592</v>
      </c>
      <c r="G518" s="3" t="s">
        <v>1479</v>
      </c>
      <c r="I518" t="s">
        <v>92</v>
      </c>
      <c r="J518" t="s">
        <v>91</v>
      </c>
      <c r="K518" s="36">
        <v>468</v>
      </c>
      <c r="L518" s="36">
        <v>468</v>
      </c>
      <c r="M518" s="36">
        <v>468</v>
      </c>
      <c r="O518" s="62" t="s">
        <v>2446</v>
      </c>
      <c r="Q518" s="3">
        <f>IF(AND(P518&lt;&gt;"",ISNUMBER(P518),NOT(ISNA(P518))),P518,IF(R518&lt;&gt;"",VLOOKUP(R518,'ESO zone constants'!$D$5:$H$10003,5,FALSE),""))</f>
        <v>1263</v>
      </c>
      <c r="R518" t="str">
        <f>IF(AND(O518&lt;&gt;"",NOT(ISERROR(O518))),O518,
IF(AND(P518&lt;&gt;"",ISNUMBER(P518),P518&gt;0,NOT(ISNA(P518))),VLOOKUP(P518,'ESO zone constants'!$A$5:$D$10001,4,FALSE),
IF(AND(K518&lt;&gt;"",K518&gt;0,NOT(ISERROR(K518))),VLOOKUP(K518,'ESO dumped WayshrineInfo'!$K$3:$N$9996,4,FALSE),"")))</f>
        <v>Rockgrove</v>
      </c>
      <c r="T518" s="19" t="str">
        <f>IF(AND(S518&lt;&gt;"",NOT(ISERROR(S518))),S518,IF(Q518&lt;&gt;"",IF(NOT(ISERROR(VLOOKUP(Q518,'ESO Dungeon constants'!$D$3:$H$9999,5,FALSE))),VLOOKUP(Q518,'ESO Dungeon constants'!$D$3:$I$9999,6,FALSE),VLOOKUP(Q518,'ESO zone constants'!$H$3:$K$9989,4,FALSE)),""))</f>
        <v>DLC_BLACKWOOD</v>
      </c>
      <c r="U518" s="3" t="str">
        <f>IF(T518&lt;&gt;"",VLOOKUP(T518,'LibSets constants'!$B$4:$C$1012,2,FALSE),"")</f>
        <v>Blackwood</v>
      </c>
      <c r="V518" s="33" t="s">
        <v>3313</v>
      </c>
      <c r="Y518" s="62"/>
      <c r="Z518" s="3">
        <f>IF(AND(G518&lt;&gt;"LIBSETS_SETTYPE_BATTLEGROUND",G518&lt;&gt;"LIBSETS_SETTYPE_SPECIAL"),
IF(AND(Y518&lt;&gt;"",ISNUMBER(Y518),NOT(ISNA(Y518))),Y518,
   IF(AND(L518&lt;&gt;"",ISNUMBER(L518),L518&gt;0,NOT(ISNA(L518))),VLOOKUP(L518,'ESO dumped WayshrineInfo'!$K$3:$L$9996,2,FALSE),"")
),"")</f>
        <v>1261</v>
      </c>
      <c r="AA518" t="str">
        <f>IF(AND(Z518&lt;&gt;"",ISNUMBER(Z518),NOT(ISNA(Z518))),VLOOKUP(Z518,'ESO zone constants'!$A$5:$D$10001,4,FALSE),"")</f>
        <v>Blackwood</v>
      </c>
      <c r="AB518" s="33" t="s">
        <v>3313</v>
      </c>
      <c r="AC518" s="41" t="str">
        <f>IF(AB518&lt;&gt;"",IF(AB518&lt;&gt;"LIBSETS_DROP_MECHANIC_MONSTER_NAME",VLOOKUP(AB518,'LibSets constants'!$I$4:$L$1012,3,FALSE),""),"")</f>
        <v>Bosses in trial dungeons</v>
      </c>
      <c r="AD518" s="41" t="str">
        <f>IF(AB518&lt;&gt;"",IF(AB518&lt;&gt;"LIBSETS_DROP_MECHANIC_MONSTER_NAME",VLOOKUP(AB518,'LibSets constants'!$I$4:$L$1012,4,FALSE),""),"")</f>
        <v>Bosse in Prüfungen</v>
      </c>
      <c r="AE518" s="41"/>
      <c r="AF518" s="3">
        <f>IF(AND(G518&lt;&gt;"LIBSETS_SETTYPE_BATTLEGROUND",G518&lt;&gt;"LIBSETS_SETTYPE_SPECIAL"),
IF(AND(AE518&lt;&gt;"",ISNUMBER(AE518),NOT(ISNA(AE518))),AE518,
   IF(AND(M518&lt;&gt;"",ISNUMBER(M518),M518&gt;0,NOT(ISNA(M518))),VLOOKUP(M518,'ESO dumped WayshrineInfo'!$K$3:$L$9996,2,FALSE),"")
),"")</f>
        <v>1261</v>
      </c>
      <c r="AG518" t="str">
        <f>IF(AND(AF518&lt;&gt;"",ISNUMBER(AF518),NOT(ISNA(AF518))),VLOOKUP(AF518,'ESO zone constants'!$A$5:$D$10001,4,FALSE),"")</f>
        <v>Blackwood</v>
      </c>
      <c r="AH518" s="42"/>
      <c r="AI518" s="41"/>
      <c r="AJ518" s="41"/>
      <c r="AK518" s="3" t="str">
        <f>IF(AND(G518&lt;&gt;"LIBSETS_SETTYPE_BATTLEGROUND",G518&lt;&gt;"LIBSETS_SETTYPE_SPECIAL"),IF(AL518&lt;&gt;"",VLOOKUP(AL518,'ESO zone constants'!$D$5:$H$4955,5,FALSE),""),"")</f>
        <v/>
      </c>
      <c r="AN518" s="41"/>
      <c r="AO518" s="41"/>
      <c r="AP518" s="3" t="str">
        <f>IF(AND(G518&lt;&gt;"LIBSETS_SETTYPE_BATTLEGROUND",G518&lt;&gt;"LIBSETS_SETTYPE_SPECIAL"),IF(AQ518&lt;&gt;"",VLOOKUP(AQ518,'ESO zone constants'!$D$5:$H$4955,5,FALSE),""),"")</f>
        <v/>
      </c>
      <c r="AS518" s="41"/>
      <c r="AT518" s="41"/>
      <c r="AU518" s="3" t="str">
        <f>IF(AND(G518&lt;&gt;"LIBSETS_SETTYPE_BATTLEGROUND",G518&lt;&gt;"LIBSETS_SETTYPE_SPECIAL"),IF(AV518&lt;&gt;"",VLOOKUP(AV518,'ESO zone constants'!$D$5:$H$4955,5,FALSE),""),"")</f>
        <v/>
      </c>
      <c r="AX518" s="41"/>
      <c r="AY518" s="41"/>
      <c r="AZ518" s="79" t="s">
        <v>2658</v>
      </c>
      <c r="BA518" s="79"/>
      <c r="BB518" s="79"/>
      <c r="BC518" s="79"/>
      <c r="BD518" s="21" t="str">
        <f t="shared" si="54"/>
        <v>[592] = {wayshrines={468,468,468,}, dlcId=DLC_BLACKWOOD</v>
      </c>
      <c r="BE518" s="21" t="str">
        <f t="shared" si="55"/>
        <v>, zoneIds={1263,1261,1261}, veteran=true</v>
      </c>
      <c r="BF518" s="21" t="str">
        <f t="shared" si="53"/>
        <v>, setType=LIBSETS_SETTYPE_TRIAL</v>
      </c>
      <c r="BG518" s="21" t="str">
        <f t="shared" si="56"/>
        <v>, dropMechanic={LIBSETS_DROP_MECHANIC_TRIAL_BOSS,LIBSETS_DROP_MECHANIC_TRIAL_BOSS}, dropMechanicDropLocationNames={['en']={'','Bosses in trial dungeons','','','','',},['de']={'','Bosse in Prüfungen','','','','',},}</v>
      </c>
      <c r="BH518" s="21" t="str">
        <f t="shared" si="57"/>
        <v>}, --Perfected Stone-Talker\'s Oath / Perfektionierter Eid des Steinsprechers   [Rockgrove, Blackwood, Blackwood]</v>
      </c>
    </row>
    <row r="519" spans="1:60" x14ac:dyDescent="0.25">
      <c r="A519" s="5">
        <v>593</v>
      </c>
      <c r="B519" t="s">
        <v>2482</v>
      </c>
      <c r="C519" t="s">
        <v>2482</v>
      </c>
      <c r="D519" s="3">
        <f t="shared" si="52"/>
        <v>593</v>
      </c>
      <c r="G519" s="3" t="s">
        <v>1680</v>
      </c>
      <c r="I519" t="s">
        <v>91</v>
      </c>
      <c r="J519" t="s">
        <v>91</v>
      </c>
      <c r="K519" s="36">
        <v>461</v>
      </c>
      <c r="L519" s="36">
        <v>255</v>
      </c>
      <c r="M519" s="36">
        <v>30</v>
      </c>
      <c r="Q519" s="3">
        <f>IF(AND(P519&lt;&gt;"",ISNUMBER(P519),NOT(ISNA(P519))),P519,IF(R519&lt;&gt;"",VLOOKUP(R519,'ESO zone constants'!$D$5:$H$10003,5,FALSE),""))</f>
        <v>1261</v>
      </c>
      <c r="R519" t="str">
        <f>IF(AND(O519&lt;&gt;"",NOT(ISERROR(O519))),O519,
IF(AND(P519&lt;&gt;"",ISNUMBER(P519),P519&gt;0,NOT(ISNA(P519))),VLOOKUP(P519,'ESO zone constants'!$A$5:$D$10001,4,FALSE),
IF(AND(K519&lt;&gt;"",K519&gt;0,NOT(ISERROR(K519))),VLOOKUP(K519,'ESO dumped WayshrineInfo'!$K$3:$N$9996,4,FALSE),"")))</f>
        <v>Blackwood</v>
      </c>
      <c r="S519" s="62" t="s">
        <v>2388</v>
      </c>
      <c r="T519" s="19" t="str">
        <f>IF(AND(S519&lt;&gt;"",NOT(ISERROR(S519))),S519,IF(Q519&lt;&gt;"",IF(NOT(ISERROR(VLOOKUP(Q519,'ESO Dungeon constants'!$D$3:$H$9999,5,FALSE))),VLOOKUP(Q519,'ESO Dungeon constants'!$D$3:$I$9999,6,FALSE),VLOOKUP(Q519,'ESO zone constants'!$H$3:$K$9989,4,FALSE)),""))</f>
        <v>DLC_BLACKWOOD</v>
      </c>
      <c r="U519" s="3" t="str">
        <f>IF(T519&lt;&gt;"",VLOOKUP(T519,'LibSets constants'!$B$4:$C$1012,2,FALSE),"")</f>
        <v>Blackwood</v>
      </c>
      <c r="V519" s="33" t="s">
        <v>1558</v>
      </c>
      <c r="Y519" s="62"/>
      <c r="Z519" s="3">
        <f>IF(AND(G519&lt;&gt;"LIBSETS_SETTYPE_BATTLEGROUND",G519&lt;&gt;"LIBSETS_SETTYPE_SPECIAL"),
IF(AND(Y519&lt;&gt;"",ISNUMBER(Y519),NOT(ISNA(Y519))),Y519,
   IF(AND(L519&lt;&gt;"",ISNUMBER(L519),L519&gt;0,NOT(ISNA(L519))),VLOOKUP(L519,'ESO dumped WayshrineInfo'!$K$3:$L$9996,2,FALSE),"")
),"")</f>
        <v>816</v>
      </c>
      <c r="AA519" t="str">
        <f>IF(AND(Z519&lt;&gt;"",ISNUMBER(Z519),NOT(ISNA(Z519))),VLOOKUP(Z519,'ESO zone constants'!$A$5:$D$10001,4,FALSE),"")</f>
        <v>Hew's Bane</v>
      </c>
      <c r="AB519" s="33" t="s">
        <v>3237</v>
      </c>
      <c r="AC519" s="41" t="s">
        <v>3239</v>
      </c>
      <c r="AD519" s="41" t="s">
        <v>3240</v>
      </c>
      <c r="AE519" s="41"/>
      <c r="AF519" s="3">
        <f>IF(AND(G519&lt;&gt;"LIBSETS_SETTYPE_BATTLEGROUND",G519&lt;&gt;"LIBSETS_SETTYPE_SPECIAL"),
IF(AND(AE519&lt;&gt;"",ISNUMBER(AE519),NOT(ISNA(AE519))),AE519,
   IF(AND(M519&lt;&gt;"",ISNUMBER(M519),M519&gt;0,NOT(ISNA(M519))),VLOOKUP(M519,'ESO dumped WayshrineInfo'!$K$3:$L$9996,2,FALSE),"")
),"")</f>
        <v>57</v>
      </c>
      <c r="AG519" t="str">
        <f>IF(AND(AF519&lt;&gt;"",ISNUMBER(AF519),NOT(ISNA(AF519))),VLOOKUP(AF519,'ESO zone constants'!$A$5:$D$10001,4,FALSE),"")</f>
        <v>Deshaan</v>
      </c>
      <c r="AH519" s="42" t="s">
        <v>1558</v>
      </c>
      <c r="AI519" s="41"/>
      <c r="AJ519" s="41"/>
      <c r="AK519" s="3">
        <f>IF(AND(G519&lt;&gt;"LIBSETS_SETTYPE_BATTLEGROUND",G519&lt;&gt;"LIBSETS_SETTYPE_SPECIAL"),IF(AL519&lt;&gt;"",VLOOKUP(AL519,'ESO zone constants'!$D$5:$H$4955,5,FALSE),""),"")</f>
        <v>117</v>
      </c>
      <c r="AL519" t="s">
        <v>114</v>
      </c>
      <c r="AM519" s="33" t="s">
        <v>1556</v>
      </c>
      <c r="AN519" s="41"/>
      <c r="AO519" s="41"/>
      <c r="AP519" s="3">
        <f>IF(AND(G519&lt;&gt;"LIBSETS_SETTYPE_BATTLEGROUND",G519&lt;&gt;"LIBSETS_SETTYPE_SPECIAL"),IF(AQ519&lt;&gt;"",VLOOKUP(AQ519,'ESO zone constants'!$D$5:$H$4955,5,FALSE),""),"")</f>
        <v>848</v>
      </c>
      <c r="AQ519" t="s">
        <v>72</v>
      </c>
      <c r="AR519" s="33" t="s">
        <v>1540</v>
      </c>
      <c r="AS519" s="41" t="s">
        <v>32</v>
      </c>
      <c r="AT519" s="41" t="s">
        <v>32</v>
      </c>
      <c r="AU519" s="3" t="str">
        <f>IF(AND(G519&lt;&gt;"LIBSETS_SETTYPE_BATTLEGROUND",G519&lt;&gt;"LIBSETS_SETTYPE_SPECIAL"),IF(AV519&lt;&gt;"",VLOOKUP(AV519,'ESO zone constants'!$D$5:$H$4955,5,FALSE),""),"")</f>
        <v/>
      </c>
      <c r="AX519" s="41"/>
      <c r="AY519" s="41"/>
      <c r="AZ519" s="79" t="s">
        <v>2658</v>
      </c>
      <c r="BA519" s="36" t="s">
        <v>3217</v>
      </c>
      <c r="BB519" s="36" t="s">
        <v>3217</v>
      </c>
      <c r="BC519" s="36"/>
      <c r="BD519" s="21" t="str">
        <f t="shared" si="54"/>
        <v>[593] = {wayshrines={461,255,30,}, dlcId=DLC_BLACKWOOD</v>
      </c>
      <c r="BE519" s="21" t="str">
        <f t="shared" si="55"/>
        <v>, zoneIds={1261,816,57,117,848}, veteran=false</v>
      </c>
      <c r="BF519" s="21" t="str">
        <f t="shared" si="53"/>
        <v>, setType=LIBSETS_SETTYPE_MYTHIC</v>
      </c>
      <c r="BG519" s="21" t="str">
        <f t="shared" si="56"/>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H519" s="21" t="str">
        <f t="shared" si="57"/>
        <v>, addTooltip={['en']='https://en.uesp.net/wiki/Online:Gaze_of_Sithis',},}, --Gaze of Sithis / Gaze of Sithis   [Blackwood, Hew's Bane, Deshaan, Shadowfen, Cradle of Shadows]</v>
      </c>
    </row>
    <row r="520" spans="1:60" x14ac:dyDescent="0.25">
      <c r="A520" s="5">
        <v>594</v>
      </c>
      <c r="B520" t="s">
        <v>2487</v>
      </c>
      <c r="C520" t="s">
        <v>2487</v>
      </c>
      <c r="D520" s="3">
        <f t="shared" si="52"/>
        <v>594</v>
      </c>
      <c r="G520" s="3" t="s">
        <v>1680</v>
      </c>
      <c r="I520" t="s">
        <v>91</v>
      </c>
      <c r="J520" t="s">
        <v>91</v>
      </c>
      <c r="K520" s="36">
        <v>464</v>
      </c>
      <c r="L520" s="36">
        <v>173</v>
      </c>
      <c r="M520" s="36">
        <v>374</v>
      </c>
      <c r="Q520" s="3">
        <f>IF(AND(P520&lt;&gt;"",ISNUMBER(P520),NOT(ISNA(P520))),P520,IF(R520&lt;&gt;"",VLOOKUP(R520,'ESO zone constants'!$D$5:$H$10003,5,FALSE),""))</f>
        <v>1261</v>
      </c>
      <c r="R520" t="str">
        <f>IF(AND(O520&lt;&gt;"",NOT(ISERROR(O520))),O520,
IF(AND(P520&lt;&gt;"",ISNUMBER(P520),P520&gt;0,NOT(ISNA(P520))),VLOOKUP(P520,'ESO zone constants'!$A$5:$D$10001,4,FALSE),
IF(AND(K520&lt;&gt;"",K520&gt;0,NOT(ISERROR(K520))),VLOOKUP(K520,'ESO dumped WayshrineInfo'!$K$3:$N$9996,4,FALSE),"")))</f>
        <v>Blackwood</v>
      </c>
      <c r="S520" s="62" t="s">
        <v>2388</v>
      </c>
      <c r="T520" s="19" t="str">
        <f>IF(AND(S520&lt;&gt;"",NOT(ISERROR(S520))),S520,IF(Q520&lt;&gt;"",IF(NOT(ISERROR(VLOOKUP(Q520,'ESO Dungeon constants'!$D$3:$H$9999,5,FALSE))),VLOOKUP(Q520,'ESO Dungeon constants'!$D$3:$I$9999,6,FALSE),VLOOKUP(Q520,'ESO zone constants'!$H$3:$K$9989,4,FALSE)),""))</f>
        <v>DLC_BLACKWOOD</v>
      </c>
      <c r="U520" s="3" t="str">
        <f>IF(T520&lt;&gt;"",VLOOKUP(T520,'LibSets constants'!$B$4:$C$1012,2,FALSE),"")</f>
        <v>Blackwood</v>
      </c>
      <c r="V520" s="33" t="s">
        <v>1557</v>
      </c>
      <c r="Y520" s="62"/>
      <c r="Z520" s="3">
        <f>IF(AND(G520&lt;&gt;"LIBSETS_SETTYPE_BATTLEGROUND",G520&lt;&gt;"LIBSETS_SETTYPE_SPECIAL"),
IF(AND(Y520&lt;&gt;"",ISNUMBER(Y520),NOT(ISNA(Y520))),Y520,
   IF(AND(L520&lt;&gt;"",ISNUMBER(L520),L520&gt;0,NOT(ISNA(L520))),VLOOKUP(L520,'ESO dumped WayshrineInfo'!$K$3:$L$9996,2,FALSE),"")
),"")</f>
        <v>281</v>
      </c>
      <c r="AA520" t="str">
        <f>IF(AND(Z520&lt;&gt;"",ISNUMBER(Z520),NOT(ISNA(Z520))),VLOOKUP(Z520,'ESO zone constants'!$A$5:$D$10001,4,FALSE),"")</f>
        <v>Bal Foyen</v>
      </c>
      <c r="AB520" s="33" t="s">
        <v>3316</v>
      </c>
      <c r="AC520" s="41" t="s">
        <v>3259</v>
      </c>
      <c r="AD520" s="41" t="s">
        <v>3260</v>
      </c>
      <c r="AE520" s="41"/>
      <c r="AF520" s="3">
        <f>IF(AND(G520&lt;&gt;"LIBSETS_SETTYPE_BATTLEGROUND",G520&lt;&gt;"LIBSETS_SETTYPE_SPECIAL"),
IF(AND(AE520&lt;&gt;"",ISNUMBER(AE520),NOT(ISNA(AE520))),AE520,
   IF(AND(M520&lt;&gt;"",ISNUMBER(M520),M520&gt;0,NOT(ISNA(M520))),VLOOKUP(M520,'ESO dumped WayshrineInfo'!$K$3:$L$9996,2,FALSE),"")
),"")</f>
        <v>726</v>
      </c>
      <c r="AG520" t="str">
        <f>IF(AND(AF520&lt;&gt;"",ISNUMBER(AF520),NOT(ISNA(AF520))),VLOOKUP(AF520,'ESO zone constants'!$A$5:$D$10001,4,FALSE),"")</f>
        <v>Murkmire</v>
      </c>
      <c r="AH520" s="42" t="s">
        <v>3261</v>
      </c>
      <c r="AI520" s="41" t="s">
        <v>3264</v>
      </c>
      <c r="AJ520" s="41" t="s">
        <v>3265</v>
      </c>
      <c r="AK520" s="3">
        <f>IF(AND(G520&lt;&gt;"LIBSETS_SETTYPE_BATTLEGROUND",G520&lt;&gt;"LIBSETS_SETTYPE_SPECIAL"),IF(AL520&lt;&gt;"",VLOOKUP(AL520,'ESO zone constants'!$D$5:$H$4955,5,FALSE),""),"")</f>
        <v>843</v>
      </c>
      <c r="AL520" t="s">
        <v>53</v>
      </c>
      <c r="AM520" s="33" t="s">
        <v>1540</v>
      </c>
      <c r="AN520" s="41" t="s">
        <v>1363</v>
      </c>
      <c r="AO520" s="41" t="s">
        <v>3266</v>
      </c>
      <c r="AP520" s="3">
        <f>IF(AND(G520&lt;&gt;"LIBSETS_SETTYPE_BATTLEGROUND",G520&lt;&gt;"LIBSETS_SETTYPE_SPECIAL"),IF(AQ520&lt;&gt;"",VLOOKUP(AQ520,'ESO zone constants'!$D$5:$H$4955,5,FALSE),""),"")</f>
        <v>117</v>
      </c>
      <c r="AQ520" t="s">
        <v>114</v>
      </c>
      <c r="AR520" s="33" t="s">
        <v>3650</v>
      </c>
      <c r="AS520" s="41" t="s">
        <v>3270</v>
      </c>
      <c r="AT520" s="41" t="s">
        <v>3271</v>
      </c>
      <c r="AU520" s="3" t="str">
        <f>IF(AND(G520&lt;&gt;"LIBSETS_SETTYPE_BATTLEGROUND",G520&lt;&gt;"LIBSETS_SETTYPE_SPECIAL"),IF(AV520&lt;&gt;"",VLOOKUP(AV520,'ESO zone constants'!$D$5:$H$4955,5,FALSE),""),"")</f>
        <v/>
      </c>
      <c r="AX520" s="41"/>
      <c r="AY520" s="41"/>
      <c r="AZ520" s="79" t="s">
        <v>2658</v>
      </c>
      <c r="BA520" s="36" t="s">
        <v>3218</v>
      </c>
      <c r="BB520" s="36" t="s">
        <v>3218</v>
      </c>
      <c r="BC520" s="36"/>
      <c r="BD520" s="21" t="str">
        <f t="shared" si="54"/>
        <v>[594] = {wayshrines={464,173,374,}, dlcId=DLC_BLACKWOOD</v>
      </c>
      <c r="BE520" s="21" t="str">
        <f t="shared" si="55"/>
        <v>, zoneIds={1261,281,726,843,117}, veteran=false</v>
      </c>
      <c r="BF520" s="21" t="str">
        <f t="shared" si="53"/>
        <v>, setType=LIBSETS_SETTYPE_MYTHIC</v>
      </c>
      <c r="BG520" s="21" t="str">
        <f t="shared" si="56"/>
        <v>, dropMechanic={LIBSETS_DROP_MECHANIC_OVERLAND_WORLDBOSS,LIBSETS_DROP_MECHANIC_MOB_TYPE,LIBSETS_DROP_MECHANIC_FISHING_HOLE,LIBSETS_DROP_MECHANIC_MONSTER_NAME,LIBSETS_DROP_MECHANIC_HARVEST_NODES}, dropMechanicDropLocationNames={['en']={'','Daggerfall Covenant mobs','Foul','Tree-Minder Na-Kesh','Alchemy: Pure water and water skins','',},['de']={'','Dolchsturz-Bündnis Gegner','Schmutzwasser','Baum-Betreuer Na-Kesh','Alchemie: Reines Wasser und Wasserschläuche','',},}</v>
      </c>
      <c r="BH520" s="21" t="str">
        <f t="shared" si="57"/>
        <v>, addTooltip={['en']='https://en.uesp.net/wiki/Online:Harpooner%27s_Wading_Kilt',},}, --Harpooner\'s Wading Kilt / Harpooner\'s Wading Kilt   [Blackwood, Bal Foyen, Murkmire, Ruins of Mazzatun, Shadowfen]</v>
      </c>
    </row>
    <row r="521" spans="1:60" x14ac:dyDescent="0.25">
      <c r="A521" s="5">
        <v>596</v>
      </c>
      <c r="B521" t="s">
        <v>2486</v>
      </c>
      <c r="C521" t="s">
        <v>2486</v>
      </c>
      <c r="D521" s="3">
        <f t="shared" si="52"/>
        <v>596</v>
      </c>
      <c r="G521" s="3" t="s">
        <v>1680</v>
      </c>
      <c r="I521" t="s">
        <v>91</v>
      </c>
      <c r="J521" t="s">
        <v>91</v>
      </c>
      <c r="K521" s="36">
        <v>461</v>
      </c>
      <c r="L521" s="36">
        <v>229</v>
      </c>
      <c r="M521" s="36">
        <v>270</v>
      </c>
      <c r="Q521" s="3">
        <f>IF(AND(P521&lt;&gt;"",ISNUMBER(P521),NOT(ISNA(P521))),P521,IF(R521&lt;&gt;"",VLOOKUP(R521,'ESO zone constants'!$D$5:$H$10003,5,FALSE),""))</f>
        <v>1261</v>
      </c>
      <c r="R521" t="str">
        <f>IF(AND(O521&lt;&gt;"",NOT(ISERROR(O521))),O521,
IF(AND(P521&lt;&gt;"",ISNUMBER(P521),P521&gt;0,NOT(ISNA(P521))),VLOOKUP(P521,'ESO zone constants'!$A$5:$D$10001,4,FALSE),
IF(AND(K521&lt;&gt;"",K521&gt;0,NOT(ISERROR(K521))),VLOOKUP(K521,'ESO dumped WayshrineInfo'!$K$3:$N$9996,4,FALSE),"")))</f>
        <v>Blackwood</v>
      </c>
      <c r="S521" s="62" t="s">
        <v>2388</v>
      </c>
      <c r="T521" s="19" t="str">
        <f>IF(AND(S521&lt;&gt;"",NOT(ISERROR(S521))),S521,IF(Q521&lt;&gt;"",IF(NOT(ISERROR(VLOOKUP(Q521,'ESO Dungeon constants'!$D$3:$H$9999,5,FALSE))),VLOOKUP(Q521,'ESO Dungeon constants'!$D$3:$I$9999,6,FALSE),VLOOKUP(Q521,'ESO zone constants'!$H$3:$K$9989,4,FALSE)),""))</f>
        <v>DLC_BLACKWOOD</v>
      </c>
      <c r="U521" s="3" t="str">
        <f>IF(T521&lt;&gt;"",VLOOKUP(T521,'LibSets constants'!$B$4:$C$1012,2,FALSE),"")</f>
        <v>Blackwood</v>
      </c>
      <c r="V521" s="33" t="s">
        <v>3241</v>
      </c>
      <c r="Y521" s="62"/>
      <c r="Z521" s="3">
        <f>IF(AND(G521&lt;&gt;"LIBSETS_SETTYPE_BATTLEGROUND",G521&lt;&gt;"LIBSETS_SETTYPE_SPECIAL"),
IF(AND(Y521&lt;&gt;"",ISNUMBER(Y521),NOT(ISNA(Y521))),Y521,
   IF(AND(L521&lt;&gt;"",ISNUMBER(L521),L521&gt;0,NOT(ISNA(L521))),VLOOKUP(L521,'ESO dumped WayshrineInfo'!$K$3:$L$9996,2,FALSE),"")
),"")</f>
        <v>888</v>
      </c>
      <c r="AA521" t="str">
        <f>IF(AND(Z521&lt;&gt;"",ISNUMBER(Z521),NOT(ISNA(Z521))),VLOOKUP(Z521,'ESO zone constants'!$A$5:$D$10001,4,FALSE),"")</f>
        <v>Craglorn</v>
      </c>
      <c r="AB521" s="33" t="s">
        <v>3282</v>
      </c>
      <c r="AC521" s="41"/>
      <c r="AD521" s="41"/>
      <c r="AE521" s="41"/>
      <c r="AF521" s="3">
        <f>IF(AND(G521&lt;&gt;"LIBSETS_SETTYPE_BATTLEGROUND",G521&lt;&gt;"LIBSETS_SETTYPE_SPECIAL"),
IF(AND(AE521&lt;&gt;"",ISNUMBER(AE521),NOT(ISNA(AE521))),AE521,
   IF(AND(M521&lt;&gt;"",ISNUMBER(M521),M521&gt;0,NOT(ISNA(M521))),VLOOKUP(M521,'ESO dumped WayshrineInfo'!$K$3:$L$9996,2,FALSE),"")
),"")</f>
        <v>888</v>
      </c>
      <c r="AG521" t="str">
        <f>IF(AND(AF521&lt;&gt;"",ISNUMBER(AF521),NOT(ISNA(AF521))),VLOOKUP(AF521,'ESO zone constants'!$A$5:$D$10001,4,FALSE),"")</f>
        <v>Craglorn</v>
      </c>
      <c r="AH521" s="42" t="s">
        <v>1552</v>
      </c>
      <c r="AI521" s="41"/>
      <c r="AJ521" s="41"/>
      <c r="AK521" s="3">
        <f>IF(AND(G521&lt;&gt;"LIBSETS_SETTYPE_BATTLEGROUND",G521&lt;&gt;"LIBSETS_SETTYPE_SPECIAL"),IF(AL521&lt;&gt;"",VLOOKUP(AL521,'ESO zone constants'!$D$5:$H$4955,5,FALSE),""),"")</f>
        <v>584</v>
      </c>
      <c r="AL521" t="s">
        <v>39</v>
      </c>
      <c r="AM521" s="33" t="s">
        <v>3316</v>
      </c>
      <c r="AN521" s="41" t="s">
        <v>3244</v>
      </c>
      <c r="AO521" s="41" t="s">
        <v>3245</v>
      </c>
      <c r="AP521" s="3">
        <f>IF(AND(G521&lt;&gt;"LIBSETS_SETTYPE_BATTLEGROUND",G521&lt;&gt;"LIBSETS_SETTYPE_SPECIAL"),IF(AQ521&lt;&gt;"",VLOOKUP(AQ521,'ESO zone constants'!$D$5:$H$4955,5,FALSE),""),"")</f>
        <v>181</v>
      </c>
      <c r="AQ521" t="s">
        <v>125</v>
      </c>
      <c r="AR521" s="33" t="s">
        <v>1537</v>
      </c>
      <c r="AS521" s="41"/>
      <c r="AT521" s="41"/>
      <c r="AU521" s="3" t="str">
        <f>IF(AND(G521&lt;&gt;"LIBSETS_SETTYPE_BATTLEGROUND",G521&lt;&gt;"LIBSETS_SETTYPE_SPECIAL"),IF(AV521&lt;&gt;"",VLOOKUP(AV521,'ESO zone constants'!$D$5:$H$4955,5,FALSE),""),"")</f>
        <v/>
      </c>
      <c r="AX521" s="41"/>
      <c r="AY521" s="41"/>
      <c r="AZ521" s="79" t="s">
        <v>2658</v>
      </c>
      <c r="BA521" s="36" t="s">
        <v>3216</v>
      </c>
      <c r="BB521" s="36" t="s">
        <v>3216</v>
      </c>
      <c r="BC521" s="36"/>
      <c r="BD521" s="21" t="str">
        <f t="shared" si="54"/>
        <v>[596] = {wayshrines={461,229,270,}, dlcId=DLC_BLACKWOOD</v>
      </c>
      <c r="BE521" s="21" t="str">
        <f t="shared" si="55"/>
        <v>, zoneIds={1261,888,888,584,181}, veteran=false</v>
      </c>
      <c r="BF521" s="21" t="str">
        <f t="shared" si="53"/>
        <v>, setType=LIBSETS_SETTYPE_MYTHIC</v>
      </c>
      <c r="BG521" s="21" t="str">
        <f t="shared" si="56"/>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H521" s="21" t="str">
        <f t="shared" si="57"/>
        <v>, addTooltip={['en']='https://en.uesp.net/wiki/Online:Death_Dealer%27s_Fete',},}, --Death Dealer\'s Fete / Death Dealer\'s Fete   [Blackwood, Craglorn, Craglorn, Imperial City, Cyrodiil]</v>
      </c>
    </row>
    <row r="522" spans="1:60" x14ac:dyDescent="0.25">
      <c r="A522" s="5">
        <v>597</v>
      </c>
      <c r="B522" t="s">
        <v>2495</v>
      </c>
      <c r="C522" t="s">
        <v>2495</v>
      </c>
      <c r="D522" s="3">
        <f t="shared" si="52"/>
        <v>597</v>
      </c>
      <c r="G522" s="3" t="s">
        <v>1680</v>
      </c>
      <c r="I522" t="s">
        <v>91</v>
      </c>
      <c r="J522" t="s">
        <v>91</v>
      </c>
      <c r="K522" s="36">
        <v>451</v>
      </c>
      <c r="L522" s="36">
        <v>184</v>
      </c>
      <c r="M522" s="36">
        <v>225</v>
      </c>
      <c r="Q522" s="3">
        <f>IF(AND(P522&lt;&gt;"",ISNUMBER(P522),NOT(ISNA(P522))),P522,IF(R522&lt;&gt;"",VLOOKUP(R522,'ESO zone constants'!$D$5:$H$10003,5,FALSE),""))</f>
        <v>1160</v>
      </c>
      <c r="R522" t="str">
        <f>IF(AND(O522&lt;&gt;"",NOT(ISERROR(O522))),O522,
IF(AND(P522&lt;&gt;"",ISNUMBER(P522),P522&gt;0,NOT(ISNA(P522))),VLOOKUP(P522,'ESO zone constants'!$A$5:$D$10001,4,FALSE),
IF(AND(K522&lt;&gt;"",K522&gt;0,NOT(ISERROR(K522))),VLOOKUP(K522,'ESO dumped WayshrineInfo'!$K$3:$N$9996,4,FALSE),"")))</f>
        <v>Western Skyrim</v>
      </c>
      <c r="S522" s="62" t="s">
        <v>2388</v>
      </c>
      <c r="T522" s="19" t="str">
        <f>IF(AND(S522&lt;&gt;"",NOT(ISERROR(S522))),S522,IF(Q522&lt;&gt;"",IF(NOT(ISERROR(VLOOKUP(Q522,'ESO Dungeon constants'!$D$3:$H$9999,5,FALSE))),VLOOKUP(Q522,'ESO Dungeon constants'!$D$3:$I$9999,6,FALSE),VLOOKUP(Q522,'ESO zone constants'!$H$3:$K$9989,4,FALSE)),""))</f>
        <v>DLC_BLACKWOOD</v>
      </c>
      <c r="U522" s="3" t="str">
        <f>IF(T522&lt;&gt;"",VLOOKUP(T522,'LibSets constants'!$B$4:$C$1012,2,FALSE),"")</f>
        <v>Blackwood</v>
      </c>
      <c r="V522" s="33" t="s">
        <v>3282</v>
      </c>
      <c r="Y522" s="62"/>
      <c r="Z522" s="3">
        <f>IF(AND(G522&lt;&gt;"LIBSETS_SETTYPE_BATTLEGROUND",G522&lt;&gt;"LIBSETS_SETTYPE_SPECIAL"),
IF(AND(Y522&lt;&gt;"",ISNUMBER(Y522),NOT(ISNA(Y522))),Y522,
   IF(AND(L522&lt;&gt;"",ISNUMBER(L522),L522&gt;0,NOT(ISNA(L522))),VLOOKUP(L522,'ESO dumped WayshrineInfo'!$K$3:$L$9996,2,FALSE),"")
),"")</f>
        <v>347</v>
      </c>
      <c r="AA522" t="str">
        <f>IF(AND(Z522&lt;&gt;"",ISNUMBER(Z522),NOT(ISNA(Z522))),VLOOKUP(Z522,'ESO zone constants'!$A$5:$D$10001,4,FALSE),"")</f>
        <v>Coldharbour</v>
      </c>
      <c r="AB522" s="33" t="s">
        <v>1540</v>
      </c>
      <c r="AC522" s="41" t="s">
        <v>1549</v>
      </c>
      <c r="AD522" s="41" t="s">
        <v>3284</v>
      </c>
      <c r="AE522" s="41"/>
      <c r="AF522" s="3">
        <f>IF(AND(G522&lt;&gt;"LIBSETS_SETTYPE_BATTLEGROUND",G522&lt;&gt;"LIBSETS_SETTYPE_SPECIAL"),
IF(AND(AE522&lt;&gt;"",ISNUMBER(AE522),NOT(ISNA(AE522))),AE522,
   IF(AND(M522&lt;&gt;"",ISNUMBER(M522),M522&gt;0,NOT(ISNA(M522))),VLOOKUP(M522,'ESO dumped WayshrineInfo'!$K$3:$L$9996,2,FALSE),"")
),"")</f>
        <v>888</v>
      </c>
      <c r="AG522" t="str">
        <f>IF(AND(AF522&lt;&gt;"",ISNUMBER(AF522),NOT(ISNA(AF522))),VLOOKUP(AF522,'ESO zone constants'!$A$5:$D$10001,4,FALSE),"")</f>
        <v>Craglorn</v>
      </c>
      <c r="AH522" s="42" t="s">
        <v>1556</v>
      </c>
      <c r="AI522" s="41" t="s">
        <v>3331</v>
      </c>
      <c r="AJ522" s="41" t="s">
        <v>3341</v>
      </c>
      <c r="AK522" s="3">
        <f>IF(AND(G522&lt;&gt;"LIBSETS_SETTYPE_BATTLEGROUND",G522&lt;&gt;"LIBSETS_SETTYPE_SPECIAL"),IF(AL522&lt;&gt;"",VLOOKUP(AL522,'ESO zone constants'!$D$5:$H$4955,5,FALSE),""),"")</f>
        <v>936</v>
      </c>
      <c r="AL522" t="s">
        <v>42</v>
      </c>
      <c r="AM522" s="33" t="s">
        <v>1540</v>
      </c>
      <c r="AN522" s="41" t="s">
        <v>1359</v>
      </c>
      <c r="AO522" s="41" t="s">
        <v>3285</v>
      </c>
      <c r="AP522" s="3">
        <f>IF(AND(G522&lt;&gt;"LIBSETS_SETTYPE_BATTLEGROUND",G522&lt;&gt;"LIBSETS_SETTYPE_SPECIAL"),IF(AQ522&lt;&gt;"",VLOOKUP(AQ522,'ESO zone constants'!$D$5:$H$4955,5,FALSE),""),"")</f>
        <v>1260</v>
      </c>
      <c r="AQ522" t="s">
        <v>2445</v>
      </c>
      <c r="AR522" s="33" t="s">
        <v>1558</v>
      </c>
      <c r="AS522" s="41"/>
      <c r="AT522" s="41"/>
      <c r="AU522" s="3" t="str">
        <f>IF(AND(G522&lt;&gt;"LIBSETS_SETTYPE_BATTLEGROUND",G522&lt;&gt;"LIBSETS_SETTYPE_SPECIAL"),IF(AV522&lt;&gt;"",VLOOKUP(AV522,'ESO zone constants'!$D$5:$H$4955,5,FALSE),""),"")</f>
        <v/>
      </c>
      <c r="AX522" s="41"/>
      <c r="AY522" s="41"/>
      <c r="AZ522" s="79" t="s">
        <v>2659</v>
      </c>
      <c r="BA522" s="36" t="s">
        <v>3224</v>
      </c>
      <c r="BB522" s="36" t="s">
        <v>3224</v>
      </c>
      <c r="BC522" s="36"/>
      <c r="BD522" s="21" t="str">
        <f t="shared" si="54"/>
        <v>[597] = {wayshrines={451,184,225,}, dlcId=DLC_BLACKWOOD</v>
      </c>
      <c r="BE522" s="21" t="str">
        <f t="shared" si="55"/>
        <v>, zoneIds={1160,347,888,936,1260}, veteran=false</v>
      </c>
      <c r="BF522" s="21" t="str">
        <f t="shared" si="53"/>
        <v>, setType=LIBSETS_SETTYPE_MYTHIC</v>
      </c>
      <c r="BG522" s="21" t="str">
        <f t="shared" si="56"/>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H522" s="21" t="str">
        <f t="shared" si="57"/>
        <v>, addTooltip={['en']='https://en.uesp.net/wiki/Online:Shapeshifter%27s_Chain',},}, --Shapeshifter\'s Chain / Shapeshifter\'s Chain   [Western Skyrim, Coldharbour, Craglorn, Spindleclutch II, The Silent Halls]</v>
      </c>
    </row>
    <row r="523" spans="1:60" x14ac:dyDescent="0.25">
      <c r="A523" s="5">
        <v>598</v>
      </c>
      <c r="B523" t="s">
        <v>2483</v>
      </c>
      <c r="C523" t="s">
        <v>2474</v>
      </c>
      <c r="D523" s="3">
        <f t="shared" si="52"/>
        <v>598</v>
      </c>
      <c r="F523" t="s">
        <v>2765</v>
      </c>
      <c r="G523" s="8" t="s">
        <v>2764</v>
      </c>
      <c r="I523" t="s">
        <v>91</v>
      </c>
      <c r="J523" t="s">
        <v>91</v>
      </c>
      <c r="K523">
        <v>-1</v>
      </c>
      <c r="L523">
        <v>-1</v>
      </c>
      <c r="M523">
        <v>-1</v>
      </c>
      <c r="O523" s="62" t="s">
        <v>39</v>
      </c>
      <c r="Q523" s="3">
        <f>IF(AND(P523&lt;&gt;"",ISNUMBER(P523),NOT(ISNA(P523))),P523,IF(R523&lt;&gt;"",VLOOKUP(R523,'ESO zone constants'!$D$5:$H$10003,5,FALSE),""))</f>
        <v>584</v>
      </c>
      <c r="R523" t="str">
        <f>IF(AND(O523&lt;&gt;"",NOT(ISERROR(O523))),O523,
IF(AND(P523&lt;&gt;"",ISNUMBER(P523),P523&gt;0,NOT(ISNA(P523))),VLOOKUP(P523,'ESO zone constants'!$A$5:$D$10001,4,FALSE),
IF(AND(K523&lt;&gt;"",K523&gt;0,NOT(ISERROR(K523))),VLOOKUP(K523,'ESO dumped WayshrineInfo'!$K$3:$N$9996,4,FALSE),"")))</f>
        <v>Imperial City</v>
      </c>
      <c r="S523" s="62" t="s">
        <v>2388</v>
      </c>
      <c r="T523" s="19" t="str">
        <f>IF(AND(S523&lt;&gt;"",NOT(ISERROR(S523))),S523,IF(Q523&lt;&gt;"",IF(NOT(ISERROR(VLOOKUP(Q523,'ESO Dungeon constants'!$D$3:$H$9999,5,FALSE))),VLOOKUP(Q523,'ESO Dungeon constants'!$D$3:$I$9999,6,FALSE),VLOOKUP(Q523,'ESO zone constants'!$H$3:$K$9989,4,FALSE)),""))</f>
        <v>DLC_BLACKWOOD</v>
      </c>
      <c r="U523" s="3" t="str">
        <f>IF(T523&lt;&gt;"",VLOOKUP(T523,'LibSets constants'!$B$4:$C$1012,2,FALSE),"")</f>
        <v>Blackwood</v>
      </c>
      <c r="V523" s="33" t="s">
        <v>1540</v>
      </c>
      <c r="W523" s="3" t="s">
        <v>2779</v>
      </c>
      <c r="X523" s="3" t="s">
        <v>2770</v>
      </c>
      <c r="Y523" s="62">
        <v>643</v>
      </c>
      <c r="Z523" s="3">
        <f>IF(AND(G523&lt;&gt;"LIBSETS_SETTYPE_BATTLEGROUND",G523&lt;&gt;"LIBSETS_SETTYPE_SPECIAL"),
IF(AND(Y523&lt;&gt;"",ISNUMBER(Y523),NOT(ISNA(Y523))),Y523,
   IF(AND(L523&lt;&gt;"",ISNUMBER(L523),L523&gt;0,NOT(ISNA(L523))),VLOOKUP(L523,'ESO dumped WayshrineInfo'!$K$3:$L$9996,2,FALSE),"")
),"")</f>
        <v>643</v>
      </c>
      <c r="AA523" t="str">
        <f>IF(AND(Z523&lt;&gt;"",ISNUMBER(Z523),NOT(ISNA(Z523))),VLOOKUP(Z523,'ESO zone constants'!$A$5:$D$10001,4,FALSE),"")</f>
        <v>Imperial Sewers</v>
      </c>
      <c r="AB523" s="33" t="s">
        <v>2780</v>
      </c>
      <c r="AC523" s="41"/>
      <c r="AD523" s="41"/>
      <c r="AE523" s="41"/>
      <c r="AF523" s="3" t="str">
        <f>IF(AND(G523&lt;&gt;"LIBSETS_SETTYPE_BATTLEGROUND",G523&lt;&gt;"LIBSETS_SETTYPE_SPECIAL"),
IF(AND(AE523&lt;&gt;"",ISNUMBER(AE523),NOT(ISNA(AE523))),AE523,
   IF(AND(M523&lt;&gt;"",ISNUMBER(M523),M523&gt;0,NOT(ISNA(M523))),VLOOKUP(M523,'ESO dumped WayshrineInfo'!$K$3:$L$9996,2,FALSE),"")
),"")</f>
        <v/>
      </c>
      <c r="AG523" t="str">
        <f>IF(AND(AF523&lt;&gt;"",ISNUMBER(AF523),NOT(ISNA(AF523))),VLOOKUP(AF523,'ESO zone constants'!$A$5:$D$10001,4,FALSE),"")</f>
        <v/>
      </c>
      <c r="AH523" s="42"/>
      <c r="AI523" s="41"/>
      <c r="AJ523" s="41"/>
      <c r="AK523" s="3" t="str">
        <f>IF(AND(G523&lt;&gt;"LIBSETS_SETTYPE_BATTLEGROUND",G523&lt;&gt;"LIBSETS_SETTYPE_SPECIAL"),IF(AL523&lt;&gt;"",VLOOKUP(AL523,'ESO zone constants'!$D$5:$H$4955,5,FALSE),""),"")</f>
        <v/>
      </c>
      <c r="AN523" s="41"/>
      <c r="AO523" s="41"/>
      <c r="AP523" s="3" t="str">
        <f>IF(AND(G523&lt;&gt;"LIBSETS_SETTYPE_BATTLEGROUND",G523&lt;&gt;"LIBSETS_SETTYPE_SPECIAL"),IF(AQ523&lt;&gt;"",VLOOKUP(AQ523,'ESO zone constants'!$D$5:$H$4955,5,FALSE),""),"")</f>
        <v/>
      </c>
      <c r="AS523" s="41"/>
      <c r="AT523" s="41"/>
      <c r="AU523" s="3" t="str">
        <f>IF(AND(G523&lt;&gt;"LIBSETS_SETTYPE_BATTLEGROUND",G523&lt;&gt;"LIBSETS_SETTYPE_SPECIAL"),IF(AV523&lt;&gt;"",VLOOKUP(AV523,'ESO zone constants'!$D$5:$H$4955,5,FALSE),""),"")</f>
        <v/>
      </c>
      <c r="AX523" s="41"/>
      <c r="AY523" s="41"/>
      <c r="AZ523" s="79" t="s">
        <v>2658</v>
      </c>
      <c r="BA523" s="79"/>
      <c r="BB523" s="79"/>
      <c r="BC523" s="79"/>
      <c r="BD523" s="21" t="str">
        <f t="shared" si="54"/>
        <v>[598] = {wayshrines={-1,-1,-1,}, dlcId=DLC_BLACKWOOD</v>
      </c>
      <c r="BE523" s="21" t="str">
        <f t="shared" si="55"/>
        <v>, zoneIds={584,643}, veteran=false</v>
      </c>
      <c r="BF523" s="21" t="str">
        <f t="shared" si="53"/>
        <v>, setType=LIBSETS_SETTYPE_IMPERIALCITY_MONSTER</v>
      </c>
      <c r="BG523" s="21" t="str">
        <f t="shared" si="56"/>
        <v>, dropMechanic={LIBSETS_DROP_MECHANIC_MONSTER_NAME,LIBSETS_DROP_MECHANIC_TELVAR_EQUIPMENT_LOCKBOX_MERCHANT}, dropMechanicDropLocationNames={['en']={'Zoal the Ever-Wakeful (Elvengarden district, north-west)','','','','','',},['de']={'Zoal der Immerwache (Elfengarten Bezirk, Nord-Westen)','','','','','',},}</v>
      </c>
      <c r="BH523" s="21" t="str">
        <f t="shared" si="57"/>
        <v>}, --Zoal the Ever-Wakeful / Zoal der Immerwache   [Imperial City, Imperial Sewers]</v>
      </c>
    </row>
    <row r="524" spans="1:60" x14ac:dyDescent="0.25">
      <c r="A524" s="5">
        <v>599</v>
      </c>
      <c r="B524" t="s">
        <v>2484</v>
      </c>
      <c r="C524" t="s">
        <v>2475</v>
      </c>
      <c r="D524" s="3">
        <f t="shared" si="52"/>
        <v>599</v>
      </c>
      <c r="F524" t="s">
        <v>2765</v>
      </c>
      <c r="G524" s="8" t="s">
        <v>2764</v>
      </c>
      <c r="I524" t="s">
        <v>91</v>
      </c>
      <c r="J524" t="s">
        <v>91</v>
      </c>
      <c r="K524">
        <v>-1</v>
      </c>
      <c r="L524">
        <v>-1</v>
      </c>
      <c r="M524">
        <v>-1</v>
      </c>
      <c r="O524" s="62" t="s">
        <v>39</v>
      </c>
      <c r="Q524" s="3">
        <f>IF(AND(P524&lt;&gt;"",ISNUMBER(P524),NOT(ISNA(P524))),P524,IF(R524&lt;&gt;"",VLOOKUP(R524,'ESO zone constants'!$D$5:$H$10003,5,FALSE),""))</f>
        <v>584</v>
      </c>
      <c r="R524" t="str">
        <f>IF(AND(O524&lt;&gt;"",NOT(ISERROR(O524))),O524,
IF(AND(P524&lt;&gt;"",ISNUMBER(P524),P524&gt;0,NOT(ISNA(P524))),VLOOKUP(P524,'ESO zone constants'!$A$5:$D$10001,4,FALSE),
IF(AND(K524&lt;&gt;"",K524&gt;0,NOT(ISERROR(K524))),VLOOKUP(K524,'ESO dumped WayshrineInfo'!$K$3:$N$9996,4,FALSE),"")))</f>
        <v>Imperial City</v>
      </c>
      <c r="S524" s="62" t="s">
        <v>2388</v>
      </c>
      <c r="T524" s="19" t="str">
        <f>IF(AND(S524&lt;&gt;"",NOT(ISERROR(S524))),S524,IF(Q524&lt;&gt;"",IF(NOT(ISERROR(VLOOKUP(Q524,'ESO Dungeon constants'!$D$3:$H$9999,5,FALSE))),VLOOKUP(Q524,'ESO Dungeon constants'!$D$3:$I$9999,6,FALSE),VLOOKUP(Q524,'ESO zone constants'!$H$3:$K$9989,4,FALSE)),""))</f>
        <v>DLC_BLACKWOOD</v>
      </c>
      <c r="U524" s="3" t="str">
        <f>IF(T524&lt;&gt;"",VLOOKUP(T524,'LibSets constants'!$B$4:$C$1012,2,FALSE),"")</f>
        <v>Blackwood</v>
      </c>
      <c r="V524" s="33" t="s">
        <v>1540</v>
      </c>
      <c r="W524" s="3" t="s">
        <v>2778</v>
      </c>
      <c r="X524" s="3" t="s">
        <v>2768</v>
      </c>
      <c r="Y524" s="62">
        <v>643</v>
      </c>
      <c r="Z524" s="3">
        <f>IF(AND(G524&lt;&gt;"LIBSETS_SETTYPE_BATTLEGROUND",G524&lt;&gt;"LIBSETS_SETTYPE_SPECIAL"),
IF(AND(Y524&lt;&gt;"",ISNUMBER(Y524),NOT(ISNA(Y524))),Y524,
   IF(AND(L524&lt;&gt;"",ISNUMBER(L524),L524&gt;0,NOT(ISNA(L524))),VLOOKUP(L524,'ESO dumped WayshrineInfo'!$K$3:$L$9996,2,FALSE),"")
),"")</f>
        <v>643</v>
      </c>
      <c r="AA524" t="str">
        <f>IF(AND(Z524&lt;&gt;"",ISNUMBER(Z524),NOT(ISNA(Z524))),VLOOKUP(Z524,'ESO zone constants'!$A$5:$D$10001,4,FALSE),"")</f>
        <v>Imperial Sewers</v>
      </c>
      <c r="AB524" s="33" t="s">
        <v>2780</v>
      </c>
      <c r="AC524" s="41"/>
      <c r="AD524" s="41"/>
      <c r="AE524" s="41"/>
      <c r="AF524" s="3" t="str">
        <f>IF(AND(G524&lt;&gt;"LIBSETS_SETTYPE_BATTLEGROUND",G524&lt;&gt;"LIBSETS_SETTYPE_SPECIAL"),
IF(AND(AE524&lt;&gt;"",ISNUMBER(AE524),NOT(ISNA(AE524))),AE524,
   IF(AND(M524&lt;&gt;"",ISNUMBER(M524),M524&gt;0,NOT(ISNA(M524))),VLOOKUP(M524,'ESO dumped WayshrineInfo'!$K$3:$L$9996,2,FALSE),"")
),"")</f>
        <v/>
      </c>
      <c r="AG524" t="str">
        <f>IF(AND(AF524&lt;&gt;"",ISNUMBER(AF524),NOT(ISNA(AF524))),VLOOKUP(AF524,'ESO zone constants'!$A$5:$D$10001,4,FALSE),"")</f>
        <v/>
      </c>
      <c r="AH524" s="42"/>
      <c r="AI524" s="41"/>
      <c r="AJ524" s="41"/>
      <c r="AK524" s="3" t="str">
        <f>IF(AND(G524&lt;&gt;"LIBSETS_SETTYPE_BATTLEGROUND",G524&lt;&gt;"LIBSETS_SETTYPE_SPECIAL"),IF(AL524&lt;&gt;"",VLOOKUP(AL524,'ESO zone constants'!$D$5:$H$4955,5,FALSE),""),"")</f>
        <v/>
      </c>
      <c r="AN524" s="41"/>
      <c r="AO524" s="41"/>
      <c r="AP524" s="3" t="str">
        <f>IF(AND(G524&lt;&gt;"LIBSETS_SETTYPE_BATTLEGROUND",G524&lt;&gt;"LIBSETS_SETTYPE_SPECIAL"),IF(AQ524&lt;&gt;"",VLOOKUP(AQ524,'ESO zone constants'!$D$5:$H$4955,5,FALSE),""),"")</f>
        <v/>
      </c>
      <c r="AS524" s="41"/>
      <c r="AT524" s="41"/>
      <c r="AU524" s="3" t="str">
        <f>IF(AND(G524&lt;&gt;"LIBSETS_SETTYPE_BATTLEGROUND",G524&lt;&gt;"LIBSETS_SETTYPE_SPECIAL"),IF(AV524&lt;&gt;"",VLOOKUP(AV524,'ESO zone constants'!$D$5:$H$4955,5,FALSE),""),"")</f>
        <v/>
      </c>
      <c r="AX524" s="41"/>
      <c r="AY524" s="41"/>
      <c r="AZ524" s="79" t="s">
        <v>2658</v>
      </c>
      <c r="BA524" s="79"/>
      <c r="BB524" s="79"/>
      <c r="BC524" s="79"/>
      <c r="BD524" s="21" t="str">
        <f t="shared" si="54"/>
        <v>[599] = {wayshrines={-1,-1,-1,}, dlcId=DLC_BLACKWOOD</v>
      </c>
      <c r="BE524" s="21" t="str">
        <f t="shared" si="55"/>
        <v>, zoneIds={584,643}, veteran=false</v>
      </c>
      <c r="BF524" s="21" t="str">
        <f t="shared" si="53"/>
        <v>, setType=LIBSETS_SETTYPE_IMPERIALCITY_MONSTER</v>
      </c>
      <c r="BG524" s="21" t="str">
        <f t="shared" si="56"/>
        <v>, dropMechanic={LIBSETS_DROP_MECHANIC_MONSTER_NAME,LIBSETS_DROP_MECHANIC_TELVAR_EQUIPMENT_LOCKBOX_MERCHANT}, dropMechanicDropLocationNames={['en']={'Immolator Charr (Temple district, south)','','','','','',},['de']={'Entflammer Charr (Tempelbezirk, Süden)','','','','','',},}</v>
      </c>
      <c r="BH524" s="21" t="str">
        <f t="shared" si="57"/>
        <v>}, --Immolator Charr / Entflammer Charr   [Imperial City, Imperial Sewers]</v>
      </c>
    </row>
    <row r="525" spans="1:60" x14ac:dyDescent="0.25">
      <c r="A525" s="5">
        <v>600</v>
      </c>
      <c r="B525" t="s">
        <v>2485</v>
      </c>
      <c r="C525" t="s">
        <v>2476</v>
      </c>
      <c r="D525" s="3">
        <f t="shared" si="52"/>
        <v>600</v>
      </c>
      <c r="F525" t="s">
        <v>2765</v>
      </c>
      <c r="G525" s="8" t="s">
        <v>2764</v>
      </c>
      <c r="I525" t="s">
        <v>91</v>
      </c>
      <c r="J525" t="s">
        <v>91</v>
      </c>
      <c r="K525">
        <v>-1</v>
      </c>
      <c r="L525">
        <v>-1</v>
      </c>
      <c r="M525">
        <v>-1</v>
      </c>
      <c r="O525" s="62" t="s">
        <v>39</v>
      </c>
      <c r="Q525" s="3">
        <f>IF(AND(P525&lt;&gt;"",ISNUMBER(P525),NOT(ISNA(P525))),P525,IF(R525&lt;&gt;"",VLOOKUP(R525,'ESO zone constants'!$D$5:$H$10003,5,FALSE),""))</f>
        <v>584</v>
      </c>
      <c r="R525" t="str">
        <f>IF(AND(O525&lt;&gt;"",NOT(ISERROR(O525))),O525,
IF(AND(P525&lt;&gt;"",ISNUMBER(P525),P525&gt;0,NOT(ISNA(P525))),VLOOKUP(P525,'ESO zone constants'!$A$5:$D$10001,4,FALSE),
IF(AND(K525&lt;&gt;"",K525&gt;0,NOT(ISERROR(K525))),VLOOKUP(K525,'ESO dumped WayshrineInfo'!$K$3:$N$9996,4,FALSE),"")))</f>
        <v>Imperial City</v>
      </c>
      <c r="S525" s="62" t="s">
        <v>2388</v>
      </c>
      <c r="T525" s="19" t="str">
        <f>IF(AND(S525&lt;&gt;"",NOT(ISERROR(S525))),S525,IF(Q525&lt;&gt;"",IF(NOT(ISERROR(VLOOKUP(Q525,'ESO Dungeon constants'!$D$3:$H$9999,5,FALSE))),VLOOKUP(Q525,'ESO Dungeon constants'!$D$3:$I$9999,6,FALSE),VLOOKUP(Q525,'ESO zone constants'!$H$3:$K$9989,4,FALSE)),""))</f>
        <v>DLC_BLACKWOOD</v>
      </c>
      <c r="U525" s="3" t="str">
        <f>IF(T525&lt;&gt;"",VLOOKUP(T525,'LibSets constants'!$B$4:$C$1012,2,FALSE),"")</f>
        <v>Blackwood</v>
      </c>
      <c r="V525" s="33" t="s">
        <v>1540</v>
      </c>
      <c r="W525" s="3" t="s">
        <v>2777</v>
      </c>
      <c r="X525" s="3" t="s">
        <v>2769</v>
      </c>
      <c r="Y525" s="62">
        <v>643</v>
      </c>
      <c r="Z525" s="3">
        <f>IF(AND(G525&lt;&gt;"LIBSETS_SETTYPE_BATTLEGROUND",G525&lt;&gt;"LIBSETS_SETTYPE_SPECIAL"),
IF(AND(Y525&lt;&gt;"",ISNUMBER(Y525),NOT(ISNA(Y525))),Y525,
   IF(AND(L525&lt;&gt;"",ISNUMBER(L525),L525&gt;0,NOT(ISNA(L525))),VLOOKUP(L525,'ESO dumped WayshrineInfo'!$K$3:$L$9996,2,FALSE),"")
),"")</f>
        <v>643</v>
      </c>
      <c r="AA525" t="str">
        <f>IF(AND(Z525&lt;&gt;"",ISNUMBER(Z525),NOT(ISNA(Z525))),VLOOKUP(Z525,'ESO zone constants'!$A$5:$D$10001,4,FALSE),"")</f>
        <v>Imperial Sewers</v>
      </c>
      <c r="AB525" s="33" t="s">
        <v>2780</v>
      </c>
      <c r="AC525" s="41"/>
      <c r="AD525" s="41"/>
      <c r="AE525" s="41"/>
      <c r="AF525" s="3" t="str">
        <f>IF(AND(G525&lt;&gt;"LIBSETS_SETTYPE_BATTLEGROUND",G525&lt;&gt;"LIBSETS_SETTYPE_SPECIAL"),
IF(AND(AE525&lt;&gt;"",ISNUMBER(AE525),NOT(ISNA(AE525))),AE525,
   IF(AND(M525&lt;&gt;"",ISNUMBER(M525),M525&gt;0,NOT(ISNA(M525))),VLOOKUP(M525,'ESO dumped WayshrineInfo'!$K$3:$L$9996,2,FALSE),"")
),"")</f>
        <v/>
      </c>
      <c r="AG525" t="str">
        <f>IF(AND(AF525&lt;&gt;"",ISNUMBER(AF525),NOT(ISNA(AF525))),VLOOKUP(AF525,'ESO zone constants'!$A$5:$D$10001,4,FALSE),"")</f>
        <v/>
      </c>
      <c r="AH525" s="42"/>
      <c r="AI525" s="41"/>
      <c r="AJ525" s="41"/>
      <c r="AK525" s="3" t="str">
        <f>IF(AND(G525&lt;&gt;"LIBSETS_SETTYPE_BATTLEGROUND",G525&lt;&gt;"LIBSETS_SETTYPE_SPECIAL"),IF(AL525&lt;&gt;"",VLOOKUP(AL525,'ESO zone constants'!$D$5:$H$4955,5,FALSE),""),"")</f>
        <v/>
      </c>
      <c r="AN525" s="41"/>
      <c r="AO525" s="41"/>
      <c r="AP525" s="3" t="str">
        <f>IF(AND(G525&lt;&gt;"LIBSETS_SETTYPE_BATTLEGROUND",G525&lt;&gt;"LIBSETS_SETTYPE_SPECIAL"),IF(AQ525&lt;&gt;"",VLOOKUP(AQ525,'ESO zone constants'!$D$5:$H$4955,5,FALSE),""),"")</f>
        <v/>
      </c>
      <c r="AS525" s="41"/>
      <c r="AT525" s="41"/>
      <c r="AU525" s="3" t="str">
        <f>IF(AND(G525&lt;&gt;"LIBSETS_SETTYPE_BATTLEGROUND",G525&lt;&gt;"LIBSETS_SETTYPE_SPECIAL"),IF(AV525&lt;&gt;"",VLOOKUP(AV525,'ESO zone constants'!$D$5:$H$4955,5,FALSE),""),"")</f>
        <v/>
      </c>
      <c r="AX525" s="41"/>
      <c r="AY525" s="41"/>
      <c r="AZ525" s="79" t="s">
        <v>2658</v>
      </c>
      <c r="BA525" s="79"/>
      <c r="BB525" s="79"/>
      <c r="BC525" s="79"/>
      <c r="BD525" s="21" t="str">
        <f t="shared" si="54"/>
        <v>[600] = {wayshrines={-1,-1,-1,}, dlcId=DLC_BLACKWOOD</v>
      </c>
      <c r="BE525" s="21" t="str">
        <f t="shared" si="55"/>
        <v>, zoneIds={584,643}, veteran=false</v>
      </c>
      <c r="BF525" s="21" t="str">
        <f t="shared" si="53"/>
        <v>, setType=LIBSETS_SETTYPE_IMPERIALCITY_MONSTER</v>
      </c>
      <c r="BG525" s="21" t="str">
        <f t="shared" si="56"/>
        <v>, dropMechanic={LIBSETS_DROP_MECHANIC_MONSTER_NAME,LIBSETS_DROP_MECHANIC_TELVAR_EQUIPMENT_LOCKBOX_MERCHANT}, dropMechanicDropLocationNames={['en']={'Glorgoloch the Destroyer (Arena district, north-east)','','','','','',},['de']={'Glorgoloch der Zerstörer (Arenabezirk, Nord-Osten)','','','','','',},}</v>
      </c>
      <c r="BH525" s="21" t="str">
        <f t="shared" si="57"/>
        <v>}, --Glorgoloch the Destroyer / Glorgoloch der Zerstörer   [Imperial City, Imperial Sewers]</v>
      </c>
    </row>
    <row r="526" spans="1:60" x14ac:dyDescent="0.25">
      <c r="A526" s="5">
        <v>602</v>
      </c>
      <c r="B526" t="s">
        <v>2521</v>
      </c>
      <c r="C526" t="s">
        <v>2754</v>
      </c>
      <c r="D526" s="3">
        <f t="shared" si="52"/>
        <v>602</v>
      </c>
      <c r="G526" s="8" t="s">
        <v>1475</v>
      </c>
      <c r="I526" t="s">
        <v>91</v>
      </c>
      <c r="J526" t="s">
        <v>91</v>
      </c>
      <c r="K526">
        <v>469</v>
      </c>
      <c r="L526">
        <v>469</v>
      </c>
      <c r="M526">
        <v>469</v>
      </c>
      <c r="O526" s="62" t="s">
        <v>2504</v>
      </c>
      <c r="Q526" s="3">
        <f>IF(AND(P526&lt;&gt;"",ISNUMBER(P526),NOT(ISNA(P526))),P526,IF(R526&lt;&gt;"",VLOOKUP(R526,'ESO zone constants'!$D$5:$H$10003,5,FALSE),""))</f>
        <v>1268</v>
      </c>
      <c r="R526" t="str">
        <f>IF(AND(O526&lt;&gt;"",NOT(ISERROR(O526))),O526,
IF(AND(P526&lt;&gt;"",ISNUMBER(P526),P526&gt;0,NOT(ISNA(P526))),VLOOKUP(P526,'ESO zone constants'!$A$5:$D$10001,4,FALSE),
IF(AND(K526&lt;&gt;"",K526&gt;0,NOT(ISERROR(K526))),VLOOKUP(K526,'ESO dumped WayshrineInfo'!$K$3:$N$9996,4,FALSE),"")))</f>
        <v>The Dread Cellar</v>
      </c>
      <c r="T526" s="19" t="str">
        <f>IF(AND(S526&lt;&gt;"",NOT(ISERROR(S526))),S526,IF(Q526&lt;&gt;"",IF(NOT(ISERROR(VLOOKUP(Q526,'ESO Dungeon constants'!$D$3:$H$9999,5,FALSE))),VLOOKUP(Q526,'ESO Dungeon constants'!$D$3:$I$9999,6,FALSE),VLOOKUP(Q526,'ESO zone constants'!$H$3:$K$9989,4,FALSE)),""))</f>
        <v>DLC_WAKING_FLAME</v>
      </c>
      <c r="U526" s="3" t="str">
        <f>IF(T526&lt;&gt;"",VLOOKUP(T526,'LibSets constants'!$B$4:$C$1012,2,FALSE),"")</f>
        <v>Waking Flame</v>
      </c>
      <c r="V526" s="33" t="s">
        <v>3332</v>
      </c>
      <c r="Y526" s="62"/>
      <c r="Z526" s="3">
        <f>IF(AND(G526&lt;&gt;"LIBSETS_SETTYPE_BATTLEGROUND",G526&lt;&gt;"LIBSETS_SETTYPE_SPECIAL"),
IF(AND(Y526&lt;&gt;"",ISNUMBER(Y526),NOT(ISNA(Y526))),Y526,
   IF(AND(L526&lt;&gt;"",ISNUMBER(L526),L526&gt;0,NOT(ISNA(L526))),VLOOKUP(L526,'ESO dumped WayshrineInfo'!$K$3:$L$9996,2,FALSE),"")
),"")</f>
        <v>1261</v>
      </c>
      <c r="AA526" t="str">
        <f>IF(AND(Z526&lt;&gt;"",ISNUMBER(Z526),NOT(ISNA(Z526))),VLOOKUP(Z526,'ESO zone constants'!$A$5:$D$10001,4,FALSE),"")</f>
        <v>Blackwood</v>
      </c>
      <c r="AB526" s="33" t="s">
        <v>3332</v>
      </c>
      <c r="AC526" s="41"/>
      <c r="AD526" s="41"/>
      <c r="AE526" s="41"/>
      <c r="AF526" s="3">
        <f>IF(AND(G526&lt;&gt;"LIBSETS_SETTYPE_BATTLEGROUND",G526&lt;&gt;"LIBSETS_SETTYPE_SPECIAL"),
IF(AND(AE526&lt;&gt;"",ISNUMBER(AE526),NOT(ISNA(AE526))),AE526,
   IF(AND(M526&lt;&gt;"",ISNUMBER(M526),M526&gt;0,NOT(ISNA(M526))),VLOOKUP(M526,'ESO dumped WayshrineInfo'!$K$3:$L$9996,2,FALSE),"")
),"")</f>
        <v>1261</v>
      </c>
      <c r="AG526" t="str">
        <f>IF(AND(AF526&lt;&gt;"",ISNUMBER(AF526),NOT(ISNA(AF526))),VLOOKUP(AF526,'ESO zone constants'!$A$5:$D$10001,4,FALSE),"")</f>
        <v>Blackwood</v>
      </c>
      <c r="AH526" s="42"/>
      <c r="AI526" s="41"/>
      <c r="AJ526" s="41"/>
      <c r="AK526" s="3" t="str">
        <f>IF(AND(G526&lt;&gt;"LIBSETS_SETTYPE_BATTLEGROUND",G526&lt;&gt;"LIBSETS_SETTYPE_SPECIAL"),IF(AL526&lt;&gt;"",VLOOKUP(AL526,'ESO zone constants'!$D$5:$H$4955,5,FALSE),""),"")</f>
        <v/>
      </c>
      <c r="AN526" s="41"/>
      <c r="AO526" s="41"/>
      <c r="AP526" s="3" t="str">
        <f>IF(AND(G526&lt;&gt;"LIBSETS_SETTYPE_BATTLEGROUND",G526&lt;&gt;"LIBSETS_SETTYPE_SPECIAL"),IF(AQ526&lt;&gt;"",VLOOKUP(AQ526,'ESO zone constants'!$D$5:$H$4955,5,FALSE),""),"")</f>
        <v/>
      </c>
      <c r="AS526" s="41"/>
      <c r="AT526" s="41"/>
      <c r="AU526" s="3" t="str">
        <f>IF(AND(G526&lt;&gt;"LIBSETS_SETTYPE_BATTLEGROUND",G526&lt;&gt;"LIBSETS_SETTYPE_SPECIAL"),IF(AV526&lt;&gt;"",VLOOKUP(AV526,'ESO zone constants'!$D$5:$H$4955,5,FALSE),""),"")</f>
        <v/>
      </c>
      <c r="AX526" s="41"/>
      <c r="AY526" s="41"/>
      <c r="AZ526" s="79" t="s">
        <v>2658</v>
      </c>
      <c r="BA526" s="79"/>
      <c r="BB526" s="79"/>
      <c r="BC526" s="79"/>
      <c r="BD526" s="21" t="str">
        <f t="shared" si="54"/>
        <v>[602] = {wayshrines={469,469,469,}, dlcId=DLC_WAKING_FLAME</v>
      </c>
      <c r="BE526" s="21" t="str">
        <f t="shared" si="55"/>
        <v>, zoneIds={1268,1261,1261}, veteran=false</v>
      </c>
      <c r="BF526" s="21" t="str">
        <f t="shared" si="53"/>
        <v>, setType=LIBSETS_SETTYPE_DUNGEON</v>
      </c>
      <c r="BG526" s="21" t="str">
        <f t="shared" si="56"/>
        <v>, dropMechanic={LIBSETS_DROP_MECHANIC_GROUP_DUNGEON_BOSS,LIBSETS_DROP_MECHANIC_GROUP_DUNGEON_BOSS}</v>
      </c>
      <c r="BH526" s="21" t="str">
        <f t="shared" si="57"/>
        <v>}, --Crimson Oath\'s Rive / Spalt des Karmesinschwurs   [The Dread Cellar, Blackwood, Blackwood]</v>
      </c>
    </row>
    <row r="527" spans="1:60" x14ac:dyDescent="0.25">
      <c r="A527" s="5">
        <v>603</v>
      </c>
      <c r="B527" t="s">
        <v>2519</v>
      </c>
      <c r="C527" t="s">
        <v>2755</v>
      </c>
      <c r="D527" s="3">
        <f t="shared" si="52"/>
        <v>603</v>
      </c>
      <c r="G527" s="8" t="s">
        <v>1475</v>
      </c>
      <c r="I527" t="s">
        <v>91</v>
      </c>
      <c r="J527" t="s">
        <v>91</v>
      </c>
      <c r="K527">
        <v>469</v>
      </c>
      <c r="L527">
        <v>469</v>
      </c>
      <c r="M527">
        <v>469</v>
      </c>
      <c r="O527" s="62" t="s">
        <v>2504</v>
      </c>
      <c r="Q527" s="3">
        <f>IF(AND(P527&lt;&gt;"",ISNUMBER(P527),NOT(ISNA(P527))),P527,IF(R527&lt;&gt;"",VLOOKUP(R527,'ESO zone constants'!$D$5:$H$10003,5,FALSE),""))</f>
        <v>1268</v>
      </c>
      <c r="R527" t="str">
        <f>IF(AND(O527&lt;&gt;"",NOT(ISERROR(O527))),O527,
IF(AND(P527&lt;&gt;"",ISNUMBER(P527),P527&gt;0,NOT(ISNA(P527))),VLOOKUP(P527,'ESO zone constants'!$A$5:$D$10001,4,FALSE),
IF(AND(K527&lt;&gt;"",K527&gt;0,NOT(ISERROR(K527))),VLOOKUP(K527,'ESO dumped WayshrineInfo'!$K$3:$N$9996,4,FALSE),"")))</f>
        <v>The Dread Cellar</v>
      </c>
      <c r="T527" s="19" t="str">
        <f>IF(AND(S527&lt;&gt;"",NOT(ISERROR(S527))),S527,IF(Q527&lt;&gt;"",IF(NOT(ISERROR(VLOOKUP(Q527,'ESO Dungeon constants'!$D$3:$H$9999,5,FALSE))),VLOOKUP(Q527,'ESO Dungeon constants'!$D$3:$I$9999,6,FALSE),VLOOKUP(Q527,'ESO zone constants'!$H$3:$K$9989,4,FALSE)),""))</f>
        <v>DLC_WAKING_FLAME</v>
      </c>
      <c r="U527" s="3" t="str">
        <f>IF(T527&lt;&gt;"",VLOOKUP(T527,'LibSets constants'!$B$4:$C$1012,2,FALSE),"")</f>
        <v>Waking Flame</v>
      </c>
      <c r="V527" s="33" t="s">
        <v>3332</v>
      </c>
      <c r="Y527" s="62"/>
      <c r="Z527" s="3">
        <f>IF(AND(G527&lt;&gt;"LIBSETS_SETTYPE_BATTLEGROUND",G527&lt;&gt;"LIBSETS_SETTYPE_SPECIAL"),
IF(AND(Y527&lt;&gt;"",ISNUMBER(Y527),NOT(ISNA(Y527))),Y527,
   IF(AND(L527&lt;&gt;"",ISNUMBER(L527),L527&gt;0,NOT(ISNA(L527))),VLOOKUP(L527,'ESO dumped WayshrineInfo'!$K$3:$L$9996,2,FALSE),"")
),"")</f>
        <v>1261</v>
      </c>
      <c r="AA527" t="str">
        <f>IF(AND(Z527&lt;&gt;"",ISNUMBER(Z527),NOT(ISNA(Z527))),VLOOKUP(Z527,'ESO zone constants'!$A$5:$D$10001,4,FALSE),"")</f>
        <v>Blackwood</v>
      </c>
      <c r="AB527" s="33" t="s">
        <v>3332</v>
      </c>
      <c r="AC527" s="41"/>
      <c r="AD527" s="41"/>
      <c r="AE527" s="41"/>
      <c r="AF527" s="3">
        <f>IF(AND(G527&lt;&gt;"LIBSETS_SETTYPE_BATTLEGROUND",G527&lt;&gt;"LIBSETS_SETTYPE_SPECIAL"),
IF(AND(AE527&lt;&gt;"",ISNUMBER(AE527),NOT(ISNA(AE527))),AE527,
   IF(AND(M527&lt;&gt;"",ISNUMBER(M527),M527&gt;0,NOT(ISNA(M527))),VLOOKUP(M527,'ESO dumped WayshrineInfo'!$K$3:$L$9996,2,FALSE),"")
),"")</f>
        <v>1261</v>
      </c>
      <c r="AG527" t="str">
        <f>IF(AND(AF527&lt;&gt;"",ISNUMBER(AF527),NOT(ISNA(AF527))),VLOOKUP(AF527,'ESO zone constants'!$A$5:$D$10001,4,FALSE),"")</f>
        <v>Blackwood</v>
      </c>
      <c r="AH527" s="42"/>
      <c r="AI527" s="41"/>
      <c r="AJ527" s="41"/>
      <c r="AK527" s="3" t="str">
        <f>IF(AND(G527&lt;&gt;"LIBSETS_SETTYPE_BATTLEGROUND",G527&lt;&gt;"LIBSETS_SETTYPE_SPECIAL"),IF(AL527&lt;&gt;"",VLOOKUP(AL527,'ESO zone constants'!$D$5:$H$4955,5,FALSE),""),"")</f>
        <v/>
      </c>
      <c r="AN527" s="41"/>
      <c r="AO527" s="41"/>
      <c r="AP527" s="3" t="str">
        <f>IF(AND(G527&lt;&gt;"LIBSETS_SETTYPE_BATTLEGROUND",G527&lt;&gt;"LIBSETS_SETTYPE_SPECIAL"),IF(AQ527&lt;&gt;"",VLOOKUP(AQ527,'ESO zone constants'!$D$5:$H$4955,5,FALSE),""),"")</f>
        <v/>
      </c>
      <c r="AS527" s="41"/>
      <c r="AT527" s="41"/>
      <c r="AU527" s="3" t="str">
        <f>IF(AND(G527&lt;&gt;"LIBSETS_SETTYPE_BATTLEGROUND",G527&lt;&gt;"LIBSETS_SETTYPE_SPECIAL"),IF(AV527&lt;&gt;"",VLOOKUP(AV527,'ESO zone constants'!$D$5:$H$4955,5,FALSE),""),"")</f>
        <v/>
      </c>
      <c r="AX527" s="41"/>
      <c r="AY527" s="41"/>
      <c r="AZ527" s="79" t="s">
        <v>2658</v>
      </c>
      <c r="BA527" s="79"/>
      <c r="BB527" s="79"/>
      <c r="BC527" s="79"/>
      <c r="BD527" s="21" t="str">
        <f t="shared" si="54"/>
        <v>[603] = {wayshrines={469,469,469,}, dlcId=DLC_WAKING_FLAME</v>
      </c>
      <c r="BE527" s="21" t="str">
        <f t="shared" si="55"/>
        <v>, zoneIds={1268,1261,1261}, veteran=false</v>
      </c>
      <c r="BF527" s="21" t="str">
        <f t="shared" si="53"/>
        <v>, setType=LIBSETS_SETTYPE_DUNGEON</v>
      </c>
      <c r="BG527" s="21" t="str">
        <f t="shared" si="56"/>
        <v>, dropMechanic={LIBSETS_DROP_MECHANIC_GROUP_DUNGEON_BOSS,LIBSETS_DROP_MECHANIC_GROUP_DUNGEON_BOSS}</v>
      </c>
      <c r="BH527" s="21" t="str">
        <f t="shared" si="57"/>
        <v>}, --Scorion\'s Feast  / Festmahl des Skorions   [The Dread Cellar, Blackwood, Blackwood]</v>
      </c>
    </row>
    <row r="528" spans="1:60" x14ac:dyDescent="0.25">
      <c r="A528" s="5">
        <v>604</v>
      </c>
      <c r="B528" t="s">
        <v>2520</v>
      </c>
      <c r="C528" t="s">
        <v>2497</v>
      </c>
      <c r="D528" s="3">
        <f t="shared" si="52"/>
        <v>604</v>
      </c>
      <c r="G528" s="8" t="s">
        <v>1475</v>
      </c>
      <c r="I528" t="s">
        <v>91</v>
      </c>
      <c r="J528" t="s">
        <v>91</v>
      </c>
      <c r="K528">
        <v>469</v>
      </c>
      <c r="L528">
        <v>469</v>
      </c>
      <c r="M528">
        <v>469</v>
      </c>
      <c r="O528" s="62" t="s">
        <v>2504</v>
      </c>
      <c r="Q528" s="3">
        <f>IF(AND(P528&lt;&gt;"",ISNUMBER(P528),NOT(ISNA(P528))),P528,IF(R528&lt;&gt;"",VLOOKUP(R528,'ESO zone constants'!$D$5:$H$10003,5,FALSE),""))</f>
        <v>1268</v>
      </c>
      <c r="R528" t="str">
        <f>IF(AND(O528&lt;&gt;"",NOT(ISERROR(O528))),O528,
IF(AND(P528&lt;&gt;"",ISNUMBER(P528),P528&gt;0,NOT(ISNA(P528))),VLOOKUP(P528,'ESO zone constants'!$A$5:$D$10001,4,FALSE),
IF(AND(K528&lt;&gt;"",K528&gt;0,NOT(ISERROR(K528))),VLOOKUP(K528,'ESO dumped WayshrineInfo'!$K$3:$N$9996,4,FALSE),"")))</f>
        <v>The Dread Cellar</v>
      </c>
      <c r="T528" s="19" t="str">
        <f>IF(AND(S528&lt;&gt;"",NOT(ISERROR(S528))),S528,IF(Q528&lt;&gt;"",IF(NOT(ISERROR(VLOOKUP(Q528,'ESO Dungeon constants'!$D$3:$H$9999,5,FALSE))),VLOOKUP(Q528,'ESO Dungeon constants'!$D$3:$I$9999,6,FALSE),VLOOKUP(Q528,'ESO zone constants'!$H$3:$K$9989,4,FALSE)),""))</f>
        <v>DLC_WAKING_FLAME</v>
      </c>
      <c r="U528" s="3" t="str">
        <f>IF(T528&lt;&gt;"",VLOOKUP(T528,'LibSets constants'!$B$4:$C$1012,2,FALSE),"")</f>
        <v>Waking Flame</v>
      </c>
      <c r="V528" s="33" t="s">
        <v>3332</v>
      </c>
      <c r="Y528" s="62"/>
      <c r="Z528" s="3">
        <f>IF(AND(G528&lt;&gt;"LIBSETS_SETTYPE_BATTLEGROUND",G528&lt;&gt;"LIBSETS_SETTYPE_SPECIAL"),
IF(AND(Y528&lt;&gt;"",ISNUMBER(Y528),NOT(ISNA(Y528))),Y528,
   IF(AND(L528&lt;&gt;"",ISNUMBER(L528),L528&gt;0,NOT(ISNA(L528))),VLOOKUP(L528,'ESO dumped WayshrineInfo'!$K$3:$L$9996,2,FALSE),"")
),"")</f>
        <v>1261</v>
      </c>
      <c r="AA528" t="str">
        <f>IF(AND(Z528&lt;&gt;"",ISNUMBER(Z528),NOT(ISNA(Z528))),VLOOKUP(Z528,'ESO zone constants'!$A$5:$D$10001,4,FALSE),"")</f>
        <v>Blackwood</v>
      </c>
      <c r="AB528" s="33" t="s">
        <v>3332</v>
      </c>
      <c r="AC528" s="41"/>
      <c r="AD528" s="41"/>
      <c r="AE528" s="41"/>
      <c r="AF528" s="3">
        <f>IF(AND(G528&lt;&gt;"LIBSETS_SETTYPE_BATTLEGROUND",G528&lt;&gt;"LIBSETS_SETTYPE_SPECIAL"),
IF(AND(AE528&lt;&gt;"",ISNUMBER(AE528),NOT(ISNA(AE528))),AE528,
   IF(AND(M528&lt;&gt;"",ISNUMBER(M528),M528&gt;0,NOT(ISNA(M528))),VLOOKUP(M528,'ESO dumped WayshrineInfo'!$K$3:$L$9996,2,FALSE),"")
),"")</f>
        <v>1261</v>
      </c>
      <c r="AG528" t="str">
        <f>IF(AND(AF528&lt;&gt;"",ISNUMBER(AF528),NOT(ISNA(AF528))),VLOOKUP(AF528,'ESO zone constants'!$A$5:$D$10001,4,FALSE),"")</f>
        <v>Blackwood</v>
      </c>
      <c r="AH528" s="42"/>
      <c r="AI528" s="41"/>
      <c r="AJ528" s="41"/>
      <c r="AK528" s="3" t="str">
        <f>IF(AND(G528&lt;&gt;"LIBSETS_SETTYPE_BATTLEGROUND",G528&lt;&gt;"LIBSETS_SETTYPE_SPECIAL"),IF(AL528&lt;&gt;"",VLOOKUP(AL528,'ESO zone constants'!$D$5:$H$4955,5,FALSE),""),"")</f>
        <v/>
      </c>
      <c r="AN528" s="41"/>
      <c r="AO528" s="41"/>
      <c r="AP528" s="3" t="str">
        <f>IF(AND(G528&lt;&gt;"LIBSETS_SETTYPE_BATTLEGROUND",G528&lt;&gt;"LIBSETS_SETTYPE_SPECIAL"),IF(AQ528&lt;&gt;"",VLOOKUP(AQ528,'ESO zone constants'!$D$5:$H$4955,5,FALSE),""),"")</f>
        <v/>
      </c>
      <c r="AS528" s="41"/>
      <c r="AT528" s="41"/>
      <c r="AU528" s="3" t="str">
        <f>IF(AND(G528&lt;&gt;"LIBSETS_SETTYPE_BATTLEGROUND",G528&lt;&gt;"LIBSETS_SETTYPE_SPECIAL"),IF(AV528&lt;&gt;"",VLOOKUP(AV528,'ESO zone constants'!$D$5:$H$4955,5,FALSE),""),"")</f>
        <v/>
      </c>
      <c r="AX528" s="41"/>
      <c r="AY528" s="41"/>
      <c r="AZ528" s="79" t="s">
        <v>2658</v>
      </c>
      <c r="BA528" s="79"/>
      <c r="BB528" s="79"/>
      <c r="BC528" s="79"/>
      <c r="BD528" s="21" t="str">
        <f t="shared" si="54"/>
        <v>[604] = {wayshrines={469,469,469,}, dlcId=DLC_WAKING_FLAME</v>
      </c>
      <c r="BE528" s="21" t="str">
        <f t="shared" si="55"/>
        <v>, zoneIds={1268,1261,1261}, veteran=false</v>
      </c>
      <c r="BF528" s="21" t="str">
        <f t="shared" si="53"/>
        <v>, setType=LIBSETS_SETTYPE_DUNGEON</v>
      </c>
      <c r="BG528" s="21" t="str">
        <f t="shared" si="56"/>
        <v>, dropMechanic={LIBSETS_DROP_MECHANIC_GROUP_DUNGEON_BOSS,LIBSETS_DROP_MECHANIC_GROUP_DUNGEON_BOSS}</v>
      </c>
      <c r="BH528" s="21" t="str">
        <f t="shared" si="57"/>
        <v>}, --Rush of Agony / Auftreibende Agonie   [The Dread Cellar, Blackwood, Blackwood]</v>
      </c>
    </row>
    <row r="529" spans="1:60" x14ac:dyDescent="0.25">
      <c r="A529" s="5">
        <v>605</v>
      </c>
      <c r="B529" t="s">
        <v>2525</v>
      </c>
      <c r="C529" t="s">
        <v>2502</v>
      </c>
      <c r="D529" s="3">
        <f t="shared" si="52"/>
        <v>605</v>
      </c>
      <c r="G529" s="8" t="s">
        <v>1475</v>
      </c>
      <c r="I529" t="s">
        <v>91</v>
      </c>
      <c r="J529" t="s">
        <v>91</v>
      </c>
      <c r="K529">
        <v>470</v>
      </c>
      <c r="L529">
        <v>470</v>
      </c>
      <c r="M529">
        <v>470</v>
      </c>
      <c r="O529" s="62" t="s">
        <v>2499</v>
      </c>
      <c r="Q529" s="3">
        <f>IF(AND(P529&lt;&gt;"",ISNUMBER(P529),NOT(ISNA(P529))),P529,IF(R529&lt;&gt;"",VLOOKUP(R529,'ESO zone constants'!$D$5:$H$10003,5,FALSE),""))</f>
        <v>1267</v>
      </c>
      <c r="R529" t="str">
        <f>IF(AND(O529&lt;&gt;"",NOT(ISERROR(O529))),O529,
IF(AND(P529&lt;&gt;"",ISNUMBER(P529),P529&gt;0,NOT(ISNA(P529))),VLOOKUP(P529,'ESO zone constants'!$A$5:$D$10001,4,FALSE),
IF(AND(K529&lt;&gt;"",K529&gt;0,NOT(ISERROR(K529))),VLOOKUP(K529,'ESO dumped WayshrineInfo'!$K$3:$N$9996,4,FALSE),"")))</f>
        <v>Red Petal Bastion</v>
      </c>
      <c r="T529" s="19" t="str">
        <f>IF(AND(S529&lt;&gt;"",NOT(ISERROR(S529))),S529,IF(Q529&lt;&gt;"",IF(NOT(ISERROR(VLOOKUP(Q529,'ESO Dungeon constants'!$D$3:$H$9999,5,FALSE))),VLOOKUP(Q529,'ESO Dungeon constants'!$D$3:$I$9999,6,FALSE),VLOOKUP(Q529,'ESO zone constants'!$H$3:$K$9989,4,FALSE)),""))</f>
        <v>DLC_WAKING_FLAME</v>
      </c>
      <c r="U529" s="3" t="str">
        <f>IF(T529&lt;&gt;"",VLOOKUP(T529,'LibSets constants'!$B$4:$C$1012,2,FALSE),"")</f>
        <v>Waking Flame</v>
      </c>
      <c r="V529" s="33" t="s">
        <v>3332</v>
      </c>
      <c r="Y529" s="62"/>
      <c r="Z529" s="3">
        <f>IF(AND(G529&lt;&gt;"LIBSETS_SETTYPE_BATTLEGROUND",G529&lt;&gt;"LIBSETS_SETTYPE_SPECIAL"),
IF(AND(Y529&lt;&gt;"",ISNUMBER(Y529),NOT(ISNA(Y529))),Y529,
   IF(AND(L529&lt;&gt;"",ISNUMBER(L529),L529&gt;0,NOT(ISNA(L529))),VLOOKUP(L529,'ESO dumped WayshrineInfo'!$K$3:$L$9996,2,FALSE),"")
),"")</f>
        <v>3</v>
      </c>
      <c r="AA529" t="str">
        <f>IF(AND(Z529&lt;&gt;"",ISNUMBER(Z529),NOT(ISNA(Z529))),VLOOKUP(Z529,'ESO zone constants'!$A$5:$D$10001,4,FALSE),"")</f>
        <v>Glenumbra</v>
      </c>
      <c r="AB529" s="33" t="s">
        <v>3332</v>
      </c>
      <c r="AC529" s="41"/>
      <c r="AD529" s="41"/>
      <c r="AE529" s="41"/>
      <c r="AF529" s="3">
        <f>IF(AND(G529&lt;&gt;"LIBSETS_SETTYPE_BATTLEGROUND",G529&lt;&gt;"LIBSETS_SETTYPE_SPECIAL"),
IF(AND(AE529&lt;&gt;"",ISNUMBER(AE529),NOT(ISNA(AE529))),AE529,
   IF(AND(M529&lt;&gt;"",ISNUMBER(M529),M529&gt;0,NOT(ISNA(M529))),VLOOKUP(M529,'ESO dumped WayshrineInfo'!$K$3:$L$9996,2,FALSE),"")
),"")</f>
        <v>3</v>
      </c>
      <c r="AG529" t="str">
        <f>IF(AND(AF529&lt;&gt;"",ISNUMBER(AF529),NOT(ISNA(AF529))),VLOOKUP(AF529,'ESO zone constants'!$A$5:$D$10001,4,FALSE),"")</f>
        <v>Glenumbra</v>
      </c>
      <c r="AH529" s="42"/>
      <c r="AI529" s="41"/>
      <c r="AJ529" s="41"/>
      <c r="AK529" s="3" t="str">
        <f>IF(AND(G529&lt;&gt;"LIBSETS_SETTYPE_BATTLEGROUND",G529&lt;&gt;"LIBSETS_SETTYPE_SPECIAL"),IF(AL529&lt;&gt;"",VLOOKUP(AL529,'ESO zone constants'!$D$5:$H$4955,5,FALSE),""),"")</f>
        <v/>
      </c>
      <c r="AN529" s="41"/>
      <c r="AO529" s="41"/>
      <c r="AP529" s="3" t="str">
        <f>IF(AND(G529&lt;&gt;"LIBSETS_SETTYPE_BATTLEGROUND",G529&lt;&gt;"LIBSETS_SETTYPE_SPECIAL"),IF(AQ529&lt;&gt;"",VLOOKUP(AQ529,'ESO zone constants'!$D$5:$H$4955,5,FALSE),""),"")</f>
        <v/>
      </c>
      <c r="AS529" s="41"/>
      <c r="AT529" s="41"/>
      <c r="AU529" s="3" t="str">
        <f>IF(AND(G529&lt;&gt;"LIBSETS_SETTYPE_BATTLEGROUND",G529&lt;&gt;"LIBSETS_SETTYPE_SPECIAL"),IF(AV529&lt;&gt;"",VLOOKUP(AV529,'ESO zone constants'!$D$5:$H$4955,5,FALSE),""),"")</f>
        <v/>
      </c>
      <c r="AX529" s="41"/>
      <c r="AY529" s="41"/>
      <c r="AZ529" s="79" t="s">
        <v>2658</v>
      </c>
      <c r="BA529" s="79"/>
      <c r="BB529" s="79"/>
      <c r="BC529" s="79"/>
      <c r="BD529" s="21" t="str">
        <f t="shared" si="54"/>
        <v>[605] = {wayshrines={470,470,470,}, dlcId=DLC_WAKING_FLAME</v>
      </c>
      <c r="BE529" s="21" t="str">
        <f t="shared" si="55"/>
        <v>, zoneIds={1267,3,3}, veteran=false</v>
      </c>
      <c r="BF529" s="21" t="str">
        <f t="shared" si="53"/>
        <v>, setType=LIBSETS_SETTYPE_DUNGEON</v>
      </c>
      <c r="BG529" s="21" t="str">
        <f t="shared" si="56"/>
        <v>, dropMechanic={LIBSETS_DROP_MECHANIC_GROUP_DUNGEON_BOSS,LIBSETS_DROP_MECHANIC_GROUP_DUNGEON_BOSS}</v>
      </c>
      <c r="BH529" s="21" t="str">
        <f t="shared" si="57"/>
        <v>}, --Silver Rose Vigil / Silberrosen-Wacht   [Red Petal Bastion, Glenumbra, Glenumbra]</v>
      </c>
    </row>
    <row r="530" spans="1:60" x14ac:dyDescent="0.25">
      <c r="A530" s="5">
        <v>606</v>
      </c>
      <c r="B530" t="s">
        <v>2523</v>
      </c>
      <c r="C530" t="s">
        <v>2500</v>
      </c>
      <c r="D530" s="3">
        <f t="shared" si="52"/>
        <v>606</v>
      </c>
      <c r="G530" s="8" t="s">
        <v>1475</v>
      </c>
      <c r="I530" t="s">
        <v>91</v>
      </c>
      <c r="J530" t="s">
        <v>91</v>
      </c>
      <c r="K530">
        <v>470</v>
      </c>
      <c r="L530">
        <v>470</v>
      </c>
      <c r="M530">
        <v>470</v>
      </c>
      <c r="O530" s="62" t="s">
        <v>2499</v>
      </c>
      <c r="Q530" s="3">
        <f>IF(AND(P530&lt;&gt;"",ISNUMBER(P530),NOT(ISNA(P530))),P530,IF(R530&lt;&gt;"",VLOOKUP(R530,'ESO zone constants'!$D$5:$H$10003,5,FALSE),""))</f>
        <v>1267</v>
      </c>
      <c r="R530" t="str">
        <f>IF(AND(O530&lt;&gt;"",NOT(ISERROR(O530))),O530,
IF(AND(P530&lt;&gt;"",ISNUMBER(P530),P530&gt;0,NOT(ISNA(P530))),VLOOKUP(P530,'ESO zone constants'!$A$5:$D$10001,4,FALSE),
IF(AND(K530&lt;&gt;"",K530&gt;0,NOT(ISERROR(K530))),VLOOKUP(K530,'ESO dumped WayshrineInfo'!$K$3:$N$9996,4,FALSE),"")))</f>
        <v>Red Petal Bastion</v>
      </c>
      <c r="T530" s="19" t="str">
        <f>IF(AND(S530&lt;&gt;"",NOT(ISERROR(S530))),S530,IF(Q530&lt;&gt;"",IF(NOT(ISERROR(VLOOKUP(Q530,'ESO Dungeon constants'!$D$3:$H$9999,5,FALSE))),VLOOKUP(Q530,'ESO Dungeon constants'!$D$3:$I$9999,6,FALSE),VLOOKUP(Q530,'ESO zone constants'!$H$3:$K$9989,4,FALSE)),""))</f>
        <v>DLC_WAKING_FLAME</v>
      </c>
      <c r="U530" s="3" t="str">
        <f>IF(T530&lt;&gt;"",VLOOKUP(T530,'LibSets constants'!$B$4:$C$1012,2,FALSE),"")</f>
        <v>Waking Flame</v>
      </c>
      <c r="V530" s="33" t="s">
        <v>3332</v>
      </c>
      <c r="Y530" s="62"/>
      <c r="Z530" s="3">
        <f>IF(AND(G530&lt;&gt;"LIBSETS_SETTYPE_BATTLEGROUND",G530&lt;&gt;"LIBSETS_SETTYPE_SPECIAL"),
IF(AND(Y530&lt;&gt;"",ISNUMBER(Y530),NOT(ISNA(Y530))),Y530,
   IF(AND(L530&lt;&gt;"",ISNUMBER(L530),L530&gt;0,NOT(ISNA(L530))),VLOOKUP(L530,'ESO dumped WayshrineInfo'!$K$3:$L$9996,2,FALSE),"")
),"")</f>
        <v>3</v>
      </c>
      <c r="AA530" t="str">
        <f>IF(AND(Z530&lt;&gt;"",ISNUMBER(Z530),NOT(ISNA(Z530))),VLOOKUP(Z530,'ESO zone constants'!$A$5:$D$10001,4,FALSE),"")</f>
        <v>Glenumbra</v>
      </c>
      <c r="AB530" s="33" t="s">
        <v>3332</v>
      </c>
      <c r="AC530" s="41"/>
      <c r="AD530" s="41"/>
      <c r="AE530" s="39"/>
      <c r="AF530" s="3">
        <f>IF(AND(G530&lt;&gt;"LIBSETS_SETTYPE_BATTLEGROUND",G530&lt;&gt;"LIBSETS_SETTYPE_SPECIAL"),
IF(AND(AE530&lt;&gt;"",ISNUMBER(AE530),NOT(ISNA(AE530))),AE530,
   IF(AND(M530&lt;&gt;"",ISNUMBER(M530),M530&gt;0,NOT(ISNA(M530))),VLOOKUP(M530,'ESO dumped WayshrineInfo'!$K$3:$L$9996,2,FALSE),"")
),"")</f>
        <v>3</v>
      </c>
      <c r="AG530" t="str">
        <f>IF(AND(AF530&lt;&gt;"",ISNUMBER(AF530),NOT(ISNA(AF530))),VLOOKUP(AF530,'ESO zone constants'!$A$5:$D$10001,4,FALSE),"")</f>
        <v>Glenumbra</v>
      </c>
      <c r="AH530" s="42"/>
      <c r="AI530" s="41"/>
      <c r="AJ530" s="41"/>
      <c r="AK530" s="3" t="str">
        <f>IF(AND(G530&lt;&gt;"LIBSETS_SETTYPE_BATTLEGROUND",G530&lt;&gt;"LIBSETS_SETTYPE_SPECIAL"),IF(AL530&lt;&gt;"",VLOOKUP(AL530,'ESO zone constants'!$D$5:$H$4955,5,FALSE),""),"")</f>
        <v/>
      </c>
      <c r="AN530" s="41"/>
      <c r="AO530" s="41"/>
      <c r="AP530" s="3" t="str">
        <f>IF(AND(G530&lt;&gt;"LIBSETS_SETTYPE_BATTLEGROUND",G530&lt;&gt;"LIBSETS_SETTYPE_SPECIAL"),IF(AQ530&lt;&gt;"",VLOOKUP(AQ530,'ESO zone constants'!$D$5:$H$4955,5,FALSE),""),"")</f>
        <v/>
      </c>
      <c r="AS530" s="41"/>
      <c r="AT530" s="41"/>
      <c r="AU530" s="3" t="str">
        <f>IF(AND(G530&lt;&gt;"LIBSETS_SETTYPE_BATTLEGROUND",G530&lt;&gt;"LIBSETS_SETTYPE_SPECIAL"),IF(AV530&lt;&gt;"",VLOOKUP(AV530,'ESO zone constants'!$D$5:$H$4955,5,FALSE),""),"")</f>
        <v/>
      </c>
      <c r="AX530" s="41"/>
      <c r="AY530" s="41"/>
      <c r="AZ530" s="79" t="s">
        <v>2658</v>
      </c>
      <c r="BA530" s="79"/>
      <c r="BB530" s="79"/>
      <c r="BC530" s="79"/>
      <c r="BD530" s="21" t="str">
        <f t="shared" si="54"/>
        <v>[606] = {wayshrines={470,470,470,}, dlcId=DLC_WAKING_FLAME</v>
      </c>
      <c r="BE530" s="21" t="str">
        <f t="shared" si="55"/>
        <v>, zoneIds={1267,3,3}, veteran=false</v>
      </c>
      <c r="BF530" s="21" t="str">
        <f t="shared" si="53"/>
        <v>, setType=LIBSETS_SETTYPE_DUNGEON</v>
      </c>
      <c r="BG530" s="21" t="str">
        <f t="shared" si="56"/>
        <v>, dropMechanic={LIBSETS_DROP_MECHANIC_GROUP_DUNGEON_BOSS,LIBSETS_DROP_MECHANIC_GROUP_DUNGEON_BOSS}</v>
      </c>
      <c r="BH530" s="21" t="str">
        <f t="shared" si="57"/>
        <v>}, --Thunder Caller / Donnerrufer   [Red Petal Bastion, Glenumbra, Glenumbra]</v>
      </c>
    </row>
    <row r="531" spans="1:60" x14ac:dyDescent="0.25">
      <c r="A531" s="5">
        <v>607</v>
      </c>
      <c r="B531" t="s">
        <v>2524</v>
      </c>
      <c r="C531" t="s">
        <v>2501</v>
      </c>
      <c r="D531" s="3">
        <f t="shared" si="52"/>
        <v>607</v>
      </c>
      <c r="G531" s="8" t="s">
        <v>1475</v>
      </c>
      <c r="I531" t="s">
        <v>91</v>
      </c>
      <c r="J531" t="s">
        <v>91</v>
      </c>
      <c r="K531">
        <v>470</v>
      </c>
      <c r="L531">
        <v>470</v>
      </c>
      <c r="M531">
        <v>470</v>
      </c>
      <c r="O531" s="62" t="s">
        <v>2499</v>
      </c>
      <c r="Q531" s="3">
        <f>IF(AND(P531&lt;&gt;"",ISNUMBER(P531),NOT(ISNA(P531))),P531,IF(R531&lt;&gt;"",VLOOKUP(R531,'ESO zone constants'!$D$5:$H$10003,5,FALSE),""))</f>
        <v>1267</v>
      </c>
      <c r="R531" t="str">
        <f>IF(AND(O531&lt;&gt;"",NOT(ISERROR(O531))),O531,
IF(AND(P531&lt;&gt;"",ISNUMBER(P531),P531&gt;0,NOT(ISNA(P531))),VLOOKUP(P531,'ESO zone constants'!$A$5:$D$10001,4,FALSE),
IF(AND(K531&lt;&gt;"",K531&gt;0,NOT(ISERROR(K531))),VLOOKUP(K531,'ESO dumped WayshrineInfo'!$K$3:$N$9996,4,FALSE),"")))</f>
        <v>Red Petal Bastion</v>
      </c>
      <c r="T531" s="19" t="str">
        <f>IF(AND(S531&lt;&gt;"",NOT(ISERROR(S531))),S531,IF(Q531&lt;&gt;"",IF(NOT(ISERROR(VLOOKUP(Q531,'ESO Dungeon constants'!$D$3:$H$9999,5,FALSE))),VLOOKUP(Q531,'ESO Dungeon constants'!$D$3:$I$9999,6,FALSE),VLOOKUP(Q531,'ESO zone constants'!$H$3:$K$9989,4,FALSE)),""))</f>
        <v>DLC_WAKING_FLAME</v>
      </c>
      <c r="U531" s="3" t="str">
        <f>IF(T531&lt;&gt;"",VLOOKUP(T531,'LibSets constants'!$B$4:$C$1012,2,FALSE),"")</f>
        <v>Waking Flame</v>
      </c>
      <c r="V531" s="33" t="s">
        <v>3332</v>
      </c>
      <c r="Y531" s="62"/>
      <c r="Z531" s="3">
        <f>IF(AND(G531&lt;&gt;"LIBSETS_SETTYPE_BATTLEGROUND",G531&lt;&gt;"LIBSETS_SETTYPE_SPECIAL"),
IF(AND(Y531&lt;&gt;"",ISNUMBER(Y531),NOT(ISNA(Y531))),Y531,
   IF(AND(L531&lt;&gt;"",ISNUMBER(L531),L531&gt;0,NOT(ISNA(L531))),VLOOKUP(L531,'ESO dumped WayshrineInfo'!$K$3:$L$9996,2,FALSE),"")
),"")</f>
        <v>3</v>
      </c>
      <c r="AA531" t="str">
        <f>IF(AND(Z531&lt;&gt;"",ISNUMBER(Z531),NOT(ISNA(Z531))),VLOOKUP(Z531,'ESO zone constants'!$A$5:$D$10001,4,FALSE),"")</f>
        <v>Glenumbra</v>
      </c>
      <c r="AB531" s="33" t="s">
        <v>3332</v>
      </c>
      <c r="AC531" s="41"/>
      <c r="AD531" s="41"/>
      <c r="AE531" s="41"/>
      <c r="AF531" s="3">
        <f>IF(AND(G531&lt;&gt;"LIBSETS_SETTYPE_BATTLEGROUND",G531&lt;&gt;"LIBSETS_SETTYPE_SPECIAL"),
IF(AND(AE531&lt;&gt;"",ISNUMBER(AE531),NOT(ISNA(AE531))),AE531,
   IF(AND(M531&lt;&gt;"",ISNUMBER(M531),M531&gt;0,NOT(ISNA(M531))),VLOOKUP(M531,'ESO dumped WayshrineInfo'!$K$3:$L$9996,2,FALSE),"")
),"")</f>
        <v>3</v>
      </c>
      <c r="AG531" t="str">
        <f>IF(AND(AF531&lt;&gt;"",ISNUMBER(AF531),NOT(ISNA(AF531))),VLOOKUP(AF531,'ESO zone constants'!$A$5:$D$10001,4,FALSE),"")</f>
        <v>Glenumbra</v>
      </c>
      <c r="AH531" s="42"/>
      <c r="AI531" s="41"/>
      <c r="AJ531" s="41"/>
      <c r="AK531" s="3" t="str">
        <f>IF(AND(G531&lt;&gt;"LIBSETS_SETTYPE_BATTLEGROUND",G531&lt;&gt;"LIBSETS_SETTYPE_SPECIAL"),IF(AL531&lt;&gt;"",VLOOKUP(AL531,'ESO zone constants'!$D$5:$H$4955,5,FALSE),""),"")</f>
        <v/>
      </c>
      <c r="AN531" s="41"/>
      <c r="AO531" s="41"/>
      <c r="AP531" s="3" t="str">
        <f>IF(AND(G531&lt;&gt;"LIBSETS_SETTYPE_BATTLEGROUND",G531&lt;&gt;"LIBSETS_SETTYPE_SPECIAL"),IF(AQ531&lt;&gt;"",VLOOKUP(AQ531,'ESO zone constants'!$D$5:$H$4955,5,FALSE),""),"")</f>
        <v/>
      </c>
      <c r="AS531" s="41"/>
      <c r="AT531" s="41"/>
      <c r="AU531" s="3" t="str">
        <f>IF(AND(G531&lt;&gt;"LIBSETS_SETTYPE_BATTLEGROUND",G531&lt;&gt;"LIBSETS_SETTYPE_SPECIAL"),IF(AV531&lt;&gt;"",VLOOKUP(AV531,'ESO zone constants'!$D$5:$H$4955,5,FALSE),""),"")</f>
        <v/>
      </c>
      <c r="AX531" s="41"/>
      <c r="AY531" s="41"/>
      <c r="AZ531" s="79" t="s">
        <v>2658</v>
      </c>
      <c r="BA531" s="79"/>
      <c r="BB531" s="79"/>
      <c r="BC531" s="79"/>
      <c r="BD531" s="21" t="str">
        <f t="shared" si="54"/>
        <v>[607] = {wayshrines={470,470,470,}, dlcId=DLC_WAKING_FLAME</v>
      </c>
      <c r="BE531" s="21" t="str">
        <f t="shared" si="55"/>
        <v>, zoneIds={1267,3,3}, veteran=false</v>
      </c>
      <c r="BF531" s="21" t="str">
        <f t="shared" si="53"/>
        <v>, setType=LIBSETS_SETTYPE_DUNGEON</v>
      </c>
      <c r="BG531" s="21" t="str">
        <f t="shared" si="56"/>
        <v>, dropMechanic={LIBSETS_DROP_MECHANIC_GROUP_DUNGEON_BOSS,LIBSETS_DROP_MECHANIC_GROUP_DUNGEON_BOSS}</v>
      </c>
      <c r="BH531" s="21" t="str">
        <f t="shared" si="57"/>
        <v>}, --Grisly Gourmet / Grausiger Gourmet   [Red Petal Bastion, Glenumbra, Glenumbra]</v>
      </c>
    </row>
    <row r="532" spans="1:60" x14ac:dyDescent="0.25">
      <c r="A532" s="5">
        <v>608</v>
      </c>
      <c r="B532" t="s">
        <v>2503</v>
      </c>
      <c r="C532" t="s">
        <v>2503</v>
      </c>
      <c r="D532" s="3">
        <f t="shared" si="52"/>
        <v>608</v>
      </c>
      <c r="G532" s="8" t="s">
        <v>1477</v>
      </c>
      <c r="H532" s="87">
        <v>3</v>
      </c>
      <c r="I532" t="s">
        <v>1464</v>
      </c>
      <c r="J532" t="s">
        <v>91</v>
      </c>
      <c r="K532">
        <v>470</v>
      </c>
      <c r="L532">
        <v>470</v>
      </c>
      <c r="M532">
        <v>470</v>
      </c>
      <c r="O532" s="62" t="s">
        <v>2499</v>
      </c>
      <c r="Q532" s="3">
        <f>IF(AND(P532&lt;&gt;"",ISNUMBER(P532),NOT(ISNA(P532))),P532,IF(R532&lt;&gt;"",VLOOKUP(R532,'ESO zone constants'!$D$5:$H$10003,5,FALSE),""))</f>
        <v>1267</v>
      </c>
      <c r="R532" t="str">
        <f>IF(AND(O532&lt;&gt;"",NOT(ISERROR(O532))),O532,
IF(AND(P532&lt;&gt;"",ISNUMBER(P532),P532&gt;0,NOT(ISNA(P532))),VLOOKUP(P532,'ESO zone constants'!$A$5:$D$10001,4,FALSE),
IF(AND(K532&lt;&gt;"",K532&gt;0,NOT(ISERROR(K532))),VLOOKUP(K532,'ESO dumped WayshrineInfo'!$K$3:$N$9996,4,FALSE),"")))</f>
        <v>Red Petal Bastion</v>
      </c>
      <c r="T532" s="19" t="str">
        <f>IF(AND(S532&lt;&gt;"",NOT(ISERROR(S532))),S532,IF(Q532&lt;&gt;"",IF(NOT(ISERROR(VLOOKUP(Q532,'ESO Dungeon constants'!$D$3:$H$9999,5,FALSE))),VLOOKUP(Q532,'ESO Dungeon constants'!$D$3:$I$9999,6,FALSE),VLOOKUP(Q532,'ESO zone constants'!$H$3:$K$9989,4,FALSE)),""))</f>
        <v>DLC_WAKING_FLAME</v>
      </c>
      <c r="U532" s="3" t="str">
        <f>IF(T532&lt;&gt;"",VLOOKUP(T532,'LibSets constants'!$B$4:$C$1012,2,FALSE),"")</f>
        <v>Waking Flame</v>
      </c>
      <c r="V532" s="33" t="s">
        <v>1540</v>
      </c>
      <c r="W532" s="3" t="s">
        <v>2534</v>
      </c>
      <c r="X532" s="3" t="s">
        <v>2534</v>
      </c>
      <c r="Y532" s="62"/>
      <c r="Z532" s="3">
        <f>IF(AND(G532&lt;&gt;"LIBSETS_SETTYPE_BATTLEGROUND",G532&lt;&gt;"LIBSETS_SETTYPE_SPECIAL"),
IF(AND(Y532&lt;&gt;"",ISNUMBER(Y532),NOT(ISNA(Y532))),Y532,
   IF(AND(L532&lt;&gt;"",ISNUMBER(L532),L532&gt;0,NOT(ISNA(L532))),VLOOKUP(L532,'ESO dumped WayshrineInfo'!$K$3:$L$9996,2,FALSE),"")
),"")</f>
        <v>3</v>
      </c>
      <c r="AA532" t="str">
        <f>IF(AND(Z532&lt;&gt;"",ISNUMBER(Z532),NOT(ISNA(Z532))),VLOOKUP(Z532,'ESO zone constants'!$A$5:$D$10001,4,FALSE),"")</f>
        <v>Glenumbra</v>
      </c>
      <c r="AF532" s="3">
        <f>IF(AND(G532&lt;&gt;"LIBSETS_SETTYPE_BATTLEGROUND",G532&lt;&gt;"LIBSETS_SETTYPE_SPECIAL"),
IF(AND(AE532&lt;&gt;"",ISNUMBER(AE532),NOT(ISNA(AE532))),AE532,
   IF(AND(M532&lt;&gt;"",ISNUMBER(M532),M532&gt;0,NOT(ISNA(M532))),VLOOKUP(M532,'ESO dumped WayshrineInfo'!$K$3:$L$9996,2,FALSE),"")
),"")</f>
        <v>3</v>
      </c>
      <c r="AG532" t="str">
        <f>IF(AND(AF532&lt;&gt;"",ISNUMBER(AF532),NOT(ISNA(AF532))),VLOOKUP(AF532,'ESO zone constants'!$A$5:$D$10001,4,FALSE),"")</f>
        <v>Glenumbra</v>
      </c>
      <c r="AH532" s="42"/>
      <c r="AK532" s="3" t="str">
        <f>IF(AND(G532&lt;&gt;"LIBSETS_SETTYPE_BATTLEGROUND",G532&lt;&gt;"LIBSETS_SETTYPE_SPECIAL"),IF(AL532&lt;&gt;"",VLOOKUP(AL532,'ESO zone constants'!$D$5:$H$4955,5,FALSE),""),"")</f>
        <v/>
      </c>
      <c r="AP532" s="3" t="str">
        <f>IF(AND(G532&lt;&gt;"LIBSETS_SETTYPE_BATTLEGROUND",G532&lt;&gt;"LIBSETS_SETTYPE_SPECIAL"),IF(AQ532&lt;&gt;"",VLOOKUP(AQ532,'ESO zone constants'!$D$5:$H$4955,5,FALSE),""),"")</f>
        <v/>
      </c>
      <c r="AU532" s="3" t="str">
        <f>IF(AND(G532&lt;&gt;"LIBSETS_SETTYPE_BATTLEGROUND",G532&lt;&gt;"LIBSETS_SETTYPE_SPECIAL"),IF(AV532&lt;&gt;"",VLOOKUP(AV532,'ESO zone constants'!$D$5:$H$4955,5,FALSE),""),"")</f>
        <v/>
      </c>
      <c r="AZ532" s="79" t="s">
        <v>2658</v>
      </c>
      <c r="BA532" s="79"/>
      <c r="BB532" s="79"/>
      <c r="BC532" s="79"/>
      <c r="BD532" s="21" t="str">
        <f t="shared" si="54"/>
        <v>[608] = {wayshrines={470,470,470,}, dlcId=DLC_WAKING_FLAME</v>
      </c>
      <c r="BE532" s="21" t="str">
        <f t="shared" si="55"/>
        <v>, zoneIds={1267,3,3}, veteran={[EQUIP_TYPE_HEAD]=true, [EQUIP_TYPE_SHOULDERS]=false}</v>
      </c>
      <c r="BF532" s="21" t="str">
        <f t="shared" si="53"/>
        <v>, setType=LIBSETS_SETTYPE_MONSTER, undauntedChestId=3</v>
      </c>
      <c r="BG532" s="21" t="str">
        <f t="shared" si="56"/>
        <v>, dropMechanic={LIBSETS_DROP_MECHANIC_MONSTER_NAME}, dropMechanicDropLocationNames={['en']={'Prior Thierric Sarazen','','','','','',},['de']={'Prior Thierric Sarazen','','','','','',},}</v>
      </c>
      <c r="BH532" s="21" t="str">
        <f t="shared" si="57"/>
        <v>}, --Prior Thierric / Prior Thierric   [Red Petal Bastion, Glenumbra, Glenumbra]</v>
      </c>
    </row>
    <row r="533" spans="1:60" x14ac:dyDescent="0.25">
      <c r="A533" s="5">
        <v>609</v>
      </c>
      <c r="B533" t="s">
        <v>2522</v>
      </c>
      <c r="C533" t="s">
        <v>2498</v>
      </c>
      <c r="D533" s="3">
        <f t="shared" si="52"/>
        <v>609</v>
      </c>
      <c r="G533" s="8" t="s">
        <v>1477</v>
      </c>
      <c r="H533" s="87">
        <v>3</v>
      </c>
      <c r="I533" t="s">
        <v>1464</v>
      </c>
      <c r="J533" t="s">
        <v>91</v>
      </c>
      <c r="K533">
        <v>469</v>
      </c>
      <c r="L533">
        <v>469</v>
      </c>
      <c r="M533">
        <v>469</v>
      </c>
      <c r="O533" s="62" t="s">
        <v>2504</v>
      </c>
      <c r="Q533" s="3">
        <f>IF(AND(P533&lt;&gt;"",ISNUMBER(P533),NOT(ISNA(P533))),P533,IF(R533&lt;&gt;"",VLOOKUP(R533,'ESO zone constants'!$D$5:$H$10003,5,FALSE),""))</f>
        <v>1268</v>
      </c>
      <c r="R533" t="str">
        <f>IF(AND(O533&lt;&gt;"",NOT(ISERROR(O533))),O533,
IF(AND(P533&lt;&gt;"",ISNUMBER(P533),P533&gt;0,NOT(ISNA(P533))),VLOOKUP(P533,'ESO zone constants'!$A$5:$D$10001,4,FALSE),
IF(AND(K533&lt;&gt;"",K533&gt;0,NOT(ISERROR(K533))),VLOOKUP(K533,'ESO dumped WayshrineInfo'!$K$3:$N$9996,4,FALSE),"")))</f>
        <v>The Dread Cellar</v>
      </c>
      <c r="T533" s="19" t="str">
        <f>IF(AND(S533&lt;&gt;"",NOT(ISERROR(S533))),S533,IF(Q533&lt;&gt;"",IF(NOT(ISERROR(VLOOKUP(Q533,'ESO Dungeon constants'!$D$3:$H$9999,5,FALSE))),VLOOKUP(Q533,'ESO Dungeon constants'!$D$3:$I$9999,6,FALSE),VLOOKUP(Q533,'ESO zone constants'!$H$3:$K$9989,4,FALSE)),""))</f>
        <v>DLC_WAKING_FLAME</v>
      </c>
      <c r="U533" s="3" t="str">
        <f>IF(T533&lt;&gt;"",VLOOKUP(T533,'LibSets constants'!$B$4:$C$1012,2,FALSE),"")</f>
        <v>Waking Flame</v>
      </c>
      <c r="V533" s="33" t="s">
        <v>1540</v>
      </c>
      <c r="W533" s="3" t="s">
        <v>2498</v>
      </c>
      <c r="X533" s="3" t="s">
        <v>2522</v>
      </c>
      <c r="Y533" s="62"/>
      <c r="Z533" s="3">
        <f>IF(AND(G533&lt;&gt;"LIBSETS_SETTYPE_BATTLEGROUND",G533&lt;&gt;"LIBSETS_SETTYPE_SPECIAL"),
IF(AND(Y533&lt;&gt;"",ISNUMBER(Y533),NOT(ISNA(Y533))),Y533,
   IF(AND(L533&lt;&gt;"",ISNUMBER(L533),L533&gt;0,NOT(ISNA(L533))),VLOOKUP(L533,'ESO dumped WayshrineInfo'!$K$3:$L$9996,2,FALSE),"")
),"")</f>
        <v>1261</v>
      </c>
      <c r="AA533" t="str">
        <f>IF(AND(Z533&lt;&gt;"",ISNUMBER(Z533),NOT(ISNA(Z533))),VLOOKUP(Z533,'ESO zone constants'!$A$5:$D$10001,4,FALSE),"")</f>
        <v>Blackwood</v>
      </c>
      <c r="AC533" s="41"/>
      <c r="AD533" s="41"/>
      <c r="AE533" s="41"/>
      <c r="AF533" s="3">
        <f>IF(AND(G533&lt;&gt;"LIBSETS_SETTYPE_BATTLEGROUND",G533&lt;&gt;"LIBSETS_SETTYPE_SPECIAL"),
IF(AND(AE533&lt;&gt;"",ISNUMBER(AE533),NOT(ISNA(AE533))),AE533,
   IF(AND(M533&lt;&gt;"",ISNUMBER(M533),M533&gt;0,NOT(ISNA(M533))),VLOOKUP(M533,'ESO dumped WayshrineInfo'!$K$3:$L$9996,2,FALSE),"")
),"")</f>
        <v>1261</v>
      </c>
      <c r="AG533" t="str">
        <f>IF(AND(AF533&lt;&gt;"",ISNUMBER(AF533),NOT(ISNA(AF533))),VLOOKUP(AF533,'ESO zone constants'!$A$5:$D$10001,4,FALSE),"")</f>
        <v>Blackwood</v>
      </c>
      <c r="AH533" s="42"/>
      <c r="AI533" s="41"/>
      <c r="AJ533" s="41"/>
      <c r="AK533" s="3" t="str">
        <f>IF(AND(G533&lt;&gt;"LIBSETS_SETTYPE_BATTLEGROUND",G533&lt;&gt;"LIBSETS_SETTYPE_SPECIAL"),IF(AL533&lt;&gt;"",VLOOKUP(AL533,'ESO zone constants'!$D$5:$H$4955,5,FALSE),""),"")</f>
        <v/>
      </c>
      <c r="AN533" s="41"/>
      <c r="AO533" s="41"/>
      <c r="AP533" s="3" t="str">
        <f>IF(AND(G533&lt;&gt;"LIBSETS_SETTYPE_BATTLEGROUND",G533&lt;&gt;"LIBSETS_SETTYPE_SPECIAL"),IF(AQ533&lt;&gt;"",VLOOKUP(AQ533,'ESO zone constants'!$D$5:$H$4955,5,FALSE),""),"")</f>
        <v/>
      </c>
      <c r="AS533" s="41"/>
      <c r="AT533" s="41"/>
      <c r="AU533" s="3" t="str">
        <f>IF(AND(G533&lt;&gt;"LIBSETS_SETTYPE_BATTLEGROUND",G533&lt;&gt;"LIBSETS_SETTYPE_SPECIAL"),IF(AV533&lt;&gt;"",VLOOKUP(AV533,'ESO zone constants'!$D$5:$H$4955,5,FALSE),""),"")</f>
        <v/>
      </c>
      <c r="AX533" s="41"/>
      <c r="AY533" s="41"/>
      <c r="AZ533" s="79" t="s">
        <v>2658</v>
      </c>
      <c r="BA533" s="79"/>
      <c r="BB533" s="79"/>
      <c r="BC533" s="79"/>
      <c r="BD533" s="21" t="str">
        <f t="shared" si="54"/>
        <v>[609] = {wayshrines={469,469,469,}, dlcId=DLC_WAKING_FLAME</v>
      </c>
      <c r="BE533" s="21" t="str">
        <f t="shared" si="55"/>
        <v>, zoneIds={1268,1261,1261}, veteran={[EQUIP_TYPE_HEAD]=true, [EQUIP_TYPE_SHOULDERS]=false}</v>
      </c>
      <c r="BF533" s="21" t="str">
        <f t="shared" si="53"/>
        <v>, setType=LIBSETS_SETTYPE_MONSTER, undauntedChestId=3</v>
      </c>
      <c r="BG533" s="21" t="str">
        <f t="shared" si="56"/>
        <v>, dropMechanic={LIBSETS_DROP_MECHANIC_MONSTER_NAME}, dropMechanicDropLocationNames={['en']={'Magma Incarnate','','','','','',},['de']={'Magmaverkörperung','','','','','',},}</v>
      </c>
      <c r="BH533" s="21" t="str">
        <f t="shared" si="57"/>
        <v>}, --Magma Incarnate / Magmaverkörperung   [The Dread Cellar, Blackwood, Blackwood]</v>
      </c>
    </row>
    <row r="534" spans="1:60" x14ac:dyDescent="0.25">
      <c r="A534" s="5">
        <v>610</v>
      </c>
      <c r="B534" t="s">
        <v>2662</v>
      </c>
      <c r="C534" t="s">
        <v>2706</v>
      </c>
      <c r="D534" s="3">
        <f t="shared" si="52"/>
        <v>610</v>
      </c>
      <c r="G534" s="3" t="s">
        <v>1472</v>
      </c>
      <c r="I534" t="s">
        <v>91</v>
      </c>
      <c r="J534" t="s">
        <v>91</v>
      </c>
      <c r="K534">
        <v>478</v>
      </c>
      <c r="L534">
        <v>478</v>
      </c>
      <c r="M534">
        <v>478</v>
      </c>
      <c r="N534">
        <v>3</v>
      </c>
      <c r="O534" s="62" t="s">
        <v>2447</v>
      </c>
      <c r="Q534" s="3">
        <f>IF(AND(P534&lt;&gt;"",ISNUMBER(P534),NOT(ISNA(P534))),P534,IF(R534&lt;&gt;"",VLOOKUP(R534,'ESO zone constants'!$D$5:$H$10003,5,FALSE),""))</f>
        <v>1286</v>
      </c>
      <c r="R534" t="str">
        <f>IF(AND(O534&lt;&gt;"",NOT(ISERROR(O534))),O534,
IF(AND(P534&lt;&gt;"",ISNUMBER(P534),P534&gt;0,NOT(ISNA(P534))),VLOOKUP(P534,'ESO zone constants'!$A$5:$D$10001,4,FALSE),
IF(AND(K534&lt;&gt;"",K534&gt;0,NOT(ISERROR(K534))),VLOOKUP(K534,'ESO dumped WayshrineInfo'!$K$3:$N$9996,4,FALSE),"")))</f>
        <v>The Deadlands</v>
      </c>
      <c r="T534" s="19" t="str">
        <f>IF(AND(S534&lt;&gt;"",NOT(ISERROR(S534))),S534,IF(Q534&lt;&gt;"",IF(NOT(ISERROR(VLOOKUP(Q534,'ESO Dungeon constants'!$D$3:$H$9999,5,FALSE))),VLOOKUP(Q534,'ESO Dungeon constants'!$D$3:$I$9999,6,FALSE),VLOOKUP(Q534,'ESO zone constants'!$H$3:$K$9989,4,FALSE)),""))</f>
        <v>DLC_DEADLANDS</v>
      </c>
      <c r="U534" s="3" t="str">
        <f>IF(T534&lt;&gt;"",VLOOKUP(T534,'LibSets constants'!$B$4:$C$1012,2,FALSE),"")</f>
        <v>The Deadlands</v>
      </c>
      <c r="V534" s="33" t="s">
        <v>3335</v>
      </c>
      <c r="W534" s="38"/>
      <c r="X534" s="38"/>
      <c r="Z534" s="3">
        <f>IF(AND(G534&lt;&gt;"LIBSETS_SETTYPE_BATTLEGROUND",G534&lt;&gt;"LIBSETS_SETTYPE_SPECIAL"),
IF(AND(Y534&lt;&gt;"",ISNUMBER(Y534),NOT(ISNA(Y534))),Y534,
   IF(AND(L534&lt;&gt;"",ISNUMBER(L534),L534&gt;0,NOT(ISNA(L534))),VLOOKUP(L534,'ESO dumped WayshrineInfo'!$K$3:$L$9996,2,FALSE),"")
),"")</f>
        <v>1286</v>
      </c>
      <c r="AA534" t="str">
        <f>IF(AND(Z534&lt;&gt;"",ISNUMBER(Z534),NOT(ISNA(Z534))),VLOOKUP(Z534,'ESO zone constants'!$A$5:$D$10001,4,FALSE),"")</f>
        <v>The Deadlands</v>
      </c>
      <c r="AB534" s="33" t="s">
        <v>3335</v>
      </c>
      <c r="AE534" s="41"/>
      <c r="AF534" s="3">
        <f>IF(AND(G534&lt;&gt;"LIBSETS_SETTYPE_BATTLEGROUND",G534&lt;&gt;"LIBSETS_SETTYPE_SPECIAL"),
IF(AND(AE534&lt;&gt;"",ISNUMBER(AE534),NOT(ISNA(AE534))),AE534,
   IF(AND(M534&lt;&gt;"",ISNUMBER(M534),M534&gt;0,NOT(ISNA(M534))),VLOOKUP(M534,'ESO dumped WayshrineInfo'!$K$3:$L$9996,2,FALSE),"")
),"")</f>
        <v>1286</v>
      </c>
      <c r="AG534" t="str">
        <f>IF(AND(AF534&lt;&gt;"",ISNUMBER(AF534),NOT(ISNA(AF534))),VLOOKUP(AF534,'ESO zone constants'!$A$5:$D$10001,4,FALSE),"")</f>
        <v>The Deadlands</v>
      </c>
      <c r="AH534" s="42" t="s">
        <v>3335</v>
      </c>
      <c r="AK534" s="3" t="str">
        <f>IF(AND(G534&lt;&gt;"LIBSETS_SETTYPE_BATTLEGROUND",G534&lt;&gt;"LIBSETS_SETTYPE_SPECIAL"),IF(AL534&lt;&gt;"",VLOOKUP(AL534,'ESO zone constants'!$D$5:$H$4955,5,FALSE),""),"")</f>
        <v/>
      </c>
      <c r="AP534" s="3" t="str">
        <f>IF(AND(G534&lt;&gt;"LIBSETS_SETTYPE_BATTLEGROUND",G534&lt;&gt;"LIBSETS_SETTYPE_SPECIAL"),IF(AQ534&lt;&gt;"",VLOOKUP(AQ534,'ESO zone constants'!$D$5:$H$4955,5,FALSE),""),"")</f>
        <v/>
      </c>
      <c r="AU534" s="3" t="str">
        <f>IF(AND(G534&lt;&gt;"LIBSETS_SETTYPE_BATTLEGROUND",G534&lt;&gt;"LIBSETS_SETTYPE_SPECIAL"),IF(AV534&lt;&gt;"",VLOOKUP(AV534,'ESO zone constants'!$D$5:$H$4955,5,FALSE),""),"")</f>
        <v/>
      </c>
      <c r="AZ534" s="83"/>
      <c r="BA534" s="83"/>
      <c r="BB534" s="83"/>
      <c r="BC534" s="83"/>
      <c r="BD534" s="21" t="str">
        <f t="shared" si="54"/>
        <v>[610] = {wayshrines={478,478,478,}, traitsNeeded=3, dlcId=DLC_DEADLANDS</v>
      </c>
      <c r="BE534" s="21" t="str">
        <f t="shared" si="55"/>
        <v>, zoneIds={1286,1286,1286}, veteran=false</v>
      </c>
      <c r="BF534" s="21" t="str">
        <f t="shared" si="53"/>
        <v>, setType=LIBSETS_SETTYPE_CRAFTED</v>
      </c>
      <c r="BG534" s="21" t="str">
        <f t="shared" si="56"/>
        <v>, dropMechanic={LIBSETS_DROP_MECHANIC_CRAFTED,LIBSETS_DROP_MECHANIC_CRAFTED,LIBSETS_DROP_MECHANIC_CRAFTED}</v>
      </c>
      <c r="BH534" s="21" t="str">
        <f t="shared" si="57"/>
        <v>}, --Wretched Vitality / Elendsvitalität   [The Deadlands, The Deadlands, The Deadlands]</v>
      </c>
    </row>
    <row r="535" spans="1:60" x14ac:dyDescent="0.25">
      <c r="A535" s="5">
        <v>611</v>
      </c>
      <c r="B535" t="s">
        <v>2663</v>
      </c>
      <c r="C535" t="s">
        <v>2707</v>
      </c>
      <c r="D535" s="3">
        <f t="shared" si="52"/>
        <v>611</v>
      </c>
      <c r="G535" s="3" t="s">
        <v>1472</v>
      </c>
      <c r="I535" t="s">
        <v>91</v>
      </c>
      <c r="J535" t="s">
        <v>91</v>
      </c>
      <c r="K535" s="36">
        <v>494</v>
      </c>
      <c r="L535" s="36">
        <v>494</v>
      </c>
      <c r="M535" s="36">
        <v>494</v>
      </c>
      <c r="N535">
        <v>7</v>
      </c>
      <c r="O535" s="62" t="s">
        <v>2447</v>
      </c>
      <c r="Q535" s="3">
        <f>IF(AND(P535&lt;&gt;"",ISNUMBER(P535),NOT(ISNA(P535))),P535,IF(R535&lt;&gt;"",VLOOKUP(R535,'ESO zone constants'!$D$5:$H$10003,5,FALSE),""))</f>
        <v>1286</v>
      </c>
      <c r="R535" t="str">
        <f>IF(AND(O535&lt;&gt;"",NOT(ISERROR(O535))),O535,
IF(AND(P535&lt;&gt;"",ISNUMBER(P535),P535&gt;0,NOT(ISNA(P535))),VLOOKUP(P535,'ESO zone constants'!$A$5:$D$10001,4,FALSE),
IF(AND(K535&lt;&gt;"",K535&gt;0,NOT(ISERROR(K535))),VLOOKUP(K535,'ESO dumped WayshrineInfo'!$K$3:$N$9996,4,FALSE),"")))</f>
        <v>The Deadlands</v>
      </c>
      <c r="T535" s="19" t="str">
        <f>IF(AND(S535&lt;&gt;"",NOT(ISERROR(S535))),S535,IF(Q535&lt;&gt;"",IF(NOT(ISERROR(VLOOKUP(Q535,'ESO Dungeon constants'!$D$3:$H$9999,5,FALSE))),VLOOKUP(Q535,'ESO Dungeon constants'!$D$3:$I$9999,6,FALSE),VLOOKUP(Q535,'ESO zone constants'!$H$3:$K$9989,4,FALSE)),""))</f>
        <v>DLC_DEADLANDS</v>
      </c>
      <c r="U535" s="3" t="str">
        <f>IF(T535&lt;&gt;"",VLOOKUP(T535,'LibSets constants'!$B$4:$C$1012,2,FALSE),"")</f>
        <v>The Deadlands</v>
      </c>
      <c r="V535" s="33" t="s">
        <v>3335</v>
      </c>
      <c r="Y535" s="62"/>
      <c r="Z535" s="3">
        <f>IF(AND(G535&lt;&gt;"LIBSETS_SETTYPE_BATTLEGROUND",G535&lt;&gt;"LIBSETS_SETTYPE_SPECIAL"),
IF(AND(Y535&lt;&gt;"",ISNUMBER(Y535),NOT(ISNA(Y535))),Y535,
   IF(AND(L535&lt;&gt;"",ISNUMBER(L535),L535&gt;0,NOT(ISNA(L535))),VLOOKUP(L535,'ESO dumped WayshrineInfo'!$K$3:$L$9996,2,FALSE),"")
),"")</f>
        <v>1286</v>
      </c>
      <c r="AA535" t="str">
        <f>IF(AND(Z535&lt;&gt;"",ISNUMBER(Z535),NOT(ISNA(Z535))),VLOOKUP(Z535,'ESO zone constants'!$A$5:$D$10001,4,FALSE),"")</f>
        <v>The Deadlands</v>
      </c>
      <c r="AB535" s="33" t="s">
        <v>3335</v>
      </c>
      <c r="AF535" s="3">
        <f>IF(AND(G535&lt;&gt;"LIBSETS_SETTYPE_BATTLEGROUND",G535&lt;&gt;"LIBSETS_SETTYPE_SPECIAL"),
IF(AND(AE535&lt;&gt;"",ISNUMBER(AE535),NOT(ISNA(AE535))),AE535,
   IF(AND(M535&lt;&gt;"",ISNUMBER(M535),M535&gt;0,NOT(ISNA(M535))),VLOOKUP(M535,'ESO dumped WayshrineInfo'!$K$3:$L$9996,2,FALSE),"")
),"")</f>
        <v>1286</v>
      </c>
      <c r="AG535" t="str">
        <f>IF(AND(AF535&lt;&gt;"",ISNUMBER(AF535),NOT(ISNA(AF535))),VLOOKUP(AF535,'ESO zone constants'!$A$5:$D$10001,4,FALSE),"")</f>
        <v>The Deadlands</v>
      </c>
      <c r="AH535" s="42" t="s">
        <v>3335</v>
      </c>
      <c r="AK535" s="3" t="str">
        <f>IF(AND(G535&lt;&gt;"LIBSETS_SETTYPE_BATTLEGROUND",G535&lt;&gt;"LIBSETS_SETTYPE_SPECIAL"),IF(AL535&lt;&gt;"",VLOOKUP(AL535,'ESO zone constants'!$D$5:$H$4955,5,FALSE),""),"")</f>
        <v/>
      </c>
      <c r="AP535" s="3" t="str">
        <f>IF(AND(G535&lt;&gt;"LIBSETS_SETTYPE_BATTLEGROUND",G535&lt;&gt;"LIBSETS_SETTYPE_SPECIAL"),IF(AQ535&lt;&gt;"",VLOOKUP(AQ535,'ESO zone constants'!$D$5:$H$4955,5,FALSE),""),"")</f>
        <v/>
      </c>
      <c r="AU535" s="3" t="str">
        <f>IF(AND(G535&lt;&gt;"LIBSETS_SETTYPE_BATTLEGROUND",G535&lt;&gt;"LIBSETS_SETTYPE_SPECIAL"),IF(AV535&lt;&gt;"",VLOOKUP(AV535,'ESO zone constants'!$D$5:$H$4955,5,FALSE),""),"")</f>
        <v/>
      </c>
      <c r="AZ535" s="83"/>
      <c r="BA535" s="83"/>
      <c r="BB535" s="83"/>
      <c r="BC535" s="83"/>
      <c r="BD535" s="21" t="str">
        <f t="shared" si="54"/>
        <v>[611] = {wayshrines={494,494,494,}, traitsNeeded=7, dlcId=DLC_DEADLANDS</v>
      </c>
      <c r="BE535" s="21" t="str">
        <f t="shared" si="55"/>
        <v>, zoneIds={1286,1286,1286}, veteran=false</v>
      </c>
      <c r="BF535" s="21" t="str">
        <f t="shared" si="53"/>
        <v>, setType=LIBSETS_SETTYPE_CRAFTED</v>
      </c>
      <c r="BG535" s="21" t="str">
        <f t="shared" si="56"/>
        <v>, dropMechanic={LIBSETS_DROP_MECHANIC_CRAFTED,LIBSETS_DROP_MECHANIC_CRAFTED,LIBSETS_DROP_MECHANIC_CRAFTED}</v>
      </c>
      <c r="BH535" s="21" t="str">
        <f t="shared" si="57"/>
        <v>}, --Deadlands Demolisher / Totenländer-Demolierer   [The Deadlands, The Deadlands, The Deadlands]</v>
      </c>
    </row>
    <row r="536" spans="1:60" x14ac:dyDescent="0.25">
      <c r="A536" s="5">
        <v>612</v>
      </c>
      <c r="B536" t="s">
        <v>2664</v>
      </c>
      <c r="C536" t="s">
        <v>2708</v>
      </c>
      <c r="D536" s="3">
        <f t="shared" si="52"/>
        <v>612</v>
      </c>
      <c r="G536" s="3" t="s">
        <v>1472</v>
      </c>
      <c r="I536" t="s">
        <v>91</v>
      </c>
      <c r="J536" t="s">
        <v>91</v>
      </c>
      <c r="K536" s="36">
        <v>489</v>
      </c>
      <c r="L536" s="36">
        <v>489</v>
      </c>
      <c r="M536" s="36">
        <v>489</v>
      </c>
      <c r="N536">
        <v>5</v>
      </c>
      <c r="O536" s="62" t="s">
        <v>2684</v>
      </c>
      <c r="Q536" s="3">
        <f>IF(AND(P536&lt;&gt;"",ISNUMBER(P536),NOT(ISNA(P536))),P536,IF(R536&lt;&gt;"",VLOOKUP(R536,'ESO zone constants'!$D$5:$H$10003,5,FALSE),""))</f>
        <v>1283</v>
      </c>
      <c r="R536" t="str">
        <f>IF(AND(O536&lt;&gt;"",NOT(ISERROR(O536))),O536,
IF(AND(P536&lt;&gt;"",ISNUMBER(P536),P536&gt;0,NOT(ISNA(P536))),VLOOKUP(P536,'ESO zone constants'!$A$5:$D$10001,4,FALSE),
IF(AND(K536&lt;&gt;"",K536&gt;0,NOT(ISERROR(K536))),VLOOKUP(K536,'ESO dumped WayshrineInfo'!$K$3:$N$9996,4,FALSE),"")))</f>
        <v>The Shambles</v>
      </c>
      <c r="T536" s="19" t="str">
        <f>IF(AND(S536&lt;&gt;"",NOT(ISERROR(S536))),S536,IF(Q536&lt;&gt;"",IF(NOT(ISERROR(VLOOKUP(Q536,'ESO Dungeon constants'!$D$3:$H$9999,5,FALSE))),VLOOKUP(Q536,'ESO Dungeon constants'!$D$3:$I$9999,6,FALSE),VLOOKUP(Q536,'ESO zone constants'!$H$3:$K$9989,4,FALSE)),""))</f>
        <v>DLC_DEADLANDS</v>
      </c>
      <c r="U536" s="3" t="str">
        <f>IF(T536&lt;&gt;"",VLOOKUP(T536,'LibSets constants'!$B$4:$C$1012,2,FALSE),"")</f>
        <v>The Deadlands</v>
      </c>
      <c r="V536" s="33" t="s">
        <v>3335</v>
      </c>
      <c r="Y536" s="62"/>
      <c r="Z536" s="3">
        <f>IF(AND(G536&lt;&gt;"LIBSETS_SETTYPE_BATTLEGROUND",G536&lt;&gt;"LIBSETS_SETTYPE_SPECIAL"),
IF(AND(Y536&lt;&gt;"",ISNUMBER(Y536),NOT(ISNA(Y536))),Y536,
   IF(AND(L536&lt;&gt;"",ISNUMBER(L536),L536&gt;0,NOT(ISNA(L536))),VLOOKUP(L536,'ESO dumped WayshrineInfo'!$K$3:$L$9996,2,FALSE),"")
),"")</f>
        <v>1283</v>
      </c>
      <c r="AA536" t="str">
        <f>IF(AND(Z536&lt;&gt;"",ISNUMBER(Z536),NOT(ISNA(Z536))),VLOOKUP(Z536,'ESO zone constants'!$A$5:$D$10001,4,FALSE),"")</f>
        <v>The Shambles</v>
      </c>
      <c r="AB536" s="33" t="s">
        <v>3335</v>
      </c>
      <c r="AC536" s="41"/>
      <c r="AD536" s="41"/>
      <c r="AE536" s="39"/>
      <c r="AF536" s="3">
        <f>IF(AND(G536&lt;&gt;"LIBSETS_SETTYPE_BATTLEGROUND",G536&lt;&gt;"LIBSETS_SETTYPE_SPECIAL"),
IF(AND(AE536&lt;&gt;"",ISNUMBER(AE536),NOT(ISNA(AE536))),AE536,
   IF(AND(M536&lt;&gt;"",ISNUMBER(M536),M536&gt;0,NOT(ISNA(M536))),VLOOKUP(M536,'ESO dumped WayshrineInfo'!$K$3:$L$9996,2,FALSE),"")
),"")</f>
        <v>1283</v>
      </c>
      <c r="AG536" t="str">
        <f>IF(AND(AF536&lt;&gt;"",ISNUMBER(AF536),NOT(ISNA(AF536))),VLOOKUP(AF536,'ESO zone constants'!$A$5:$D$10001,4,FALSE),"")</f>
        <v>The Shambles</v>
      </c>
      <c r="AH536" s="33" t="s">
        <v>3335</v>
      </c>
      <c r="AI536" s="41"/>
      <c r="AJ536" s="41"/>
      <c r="AK536" s="3" t="str">
        <f>IF(AND(G536&lt;&gt;"LIBSETS_SETTYPE_BATTLEGROUND",G536&lt;&gt;"LIBSETS_SETTYPE_SPECIAL"),IF(AL536&lt;&gt;"",VLOOKUP(AL536,'ESO zone constants'!$D$5:$H$4955,5,FALSE),""),"")</f>
        <v/>
      </c>
      <c r="AN536" s="41"/>
      <c r="AO536" s="41"/>
      <c r="AP536" s="3" t="str">
        <f>IF(AND(G536&lt;&gt;"LIBSETS_SETTYPE_BATTLEGROUND",G536&lt;&gt;"LIBSETS_SETTYPE_SPECIAL"),IF(AQ536&lt;&gt;"",VLOOKUP(AQ536,'ESO zone constants'!$D$5:$H$4955,5,FALSE),""),"")</f>
        <v/>
      </c>
      <c r="AS536" s="41"/>
      <c r="AT536" s="41"/>
      <c r="AU536" s="3" t="str">
        <f>IF(AND(G536&lt;&gt;"LIBSETS_SETTYPE_BATTLEGROUND",G536&lt;&gt;"LIBSETS_SETTYPE_SPECIAL"),IF(AV536&lt;&gt;"",VLOOKUP(AV536,'ESO zone constants'!$D$5:$H$4955,5,FALSE),""),"")</f>
        <v/>
      </c>
      <c r="AX536" s="41"/>
      <c r="AY536" s="41"/>
      <c r="AZ536" s="83"/>
      <c r="BA536" s="83"/>
      <c r="BB536" s="83"/>
      <c r="BC536" s="83"/>
      <c r="BD536" s="21" t="str">
        <f t="shared" si="54"/>
        <v>[612] = {wayshrines={489,489,489,}, traitsNeeded=5, dlcId=DLC_DEADLANDS</v>
      </c>
      <c r="BE536" s="21" t="str">
        <f t="shared" si="55"/>
        <v>, zoneIds={1283,1283,1283}, veteran=false</v>
      </c>
      <c r="BF536" s="21" t="str">
        <f t="shared" si="53"/>
        <v>, setType=LIBSETS_SETTYPE_CRAFTED</v>
      </c>
      <c r="BG536" s="21" t="str">
        <f t="shared" si="56"/>
        <v>, dropMechanic={LIBSETS_DROP_MECHANIC_CRAFTED,LIBSETS_DROP_MECHANIC_CRAFTED,LIBSETS_DROP_MECHANIC_CRAFTED}</v>
      </c>
      <c r="BH536" s="21" t="str">
        <f t="shared" si="57"/>
        <v>}, --Iron Flask / Eisenfläschchen   [The Shambles, The Shambles, The Shambles]</v>
      </c>
    </row>
    <row r="537" spans="1:60" x14ac:dyDescent="0.25">
      <c r="A537" s="5">
        <v>613</v>
      </c>
      <c r="B537" t="s">
        <v>2665</v>
      </c>
      <c r="C537" t="s">
        <v>2714</v>
      </c>
      <c r="D537" s="3">
        <f t="shared" si="52"/>
        <v>613</v>
      </c>
      <c r="G537" s="3" t="s">
        <v>1478</v>
      </c>
      <c r="I537" t="s">
        <v>91</v>
      </c>
      <c r="J537" t="s">
        <v>91</v>
      </c>
      <c r="K537">
        <v>493</v>
      </c>
      <c r="L537">
        <v>493</v>
      </c>
      <c r="M537">
        <v>493</v>
      </c>
      <c r="O537" s="62" t="s">
        <v>2447</v>
      </c>
      <c r="Q537" s="3">
        <f>IF(AND(P537&lt;&gt;"",ISNUMBER(P537),NOT(ISNA(P537))),P537,IF(R537&lt;&gt;"",VLOOKUP(R537,'ESO zone constants'!$D$5:$H$10003,5,FALSE),""))</f>
        <v>1286</v>
      </c>
      <c r="R537" t="str">
        <f>IF(AND(O537&lt;&gt;"",NOT(ISERROR(O537))),O537,
IF(AND(P537&lt;&gt;"",ISNUMBER(P537),P537&gt;0,NOT(ISNA(P537))),VLOOKUP(P537,'ESO zone constants'!$A$5:$D$10001,4,FALSE),
IF(AND(K537&lt;&gt;"",K537&gt;0,NOT(ISERROR(K537))),VLOOKUP(K537,'ESO dumped WayshrineInfo'!$K$3:$N$9996,4,FALSE),"")))</f>
        <v>The Deadlands</v>
      </c>
      <c r="T537" s="19" t="str">
        <f>IF(AND(S537&lt;&gt;"",NOT(ISERROR(S537))),S537,IF(Q537&lt;&gt;"",IF(NOT(ISERROR(VLOOKUP(Q537,'ESO Dungeon constants'!$D$3:$H$9999,5,FALSE))),VLOOKUP(Q537,'ESO Dungeon constants'!$D$3:$I$9999,6,FALSE),VLOOKUP(Q537,'ESO zone constants'!$H$3:$K$9989,4,FALSE)),""))</f>
        <v>DLC_DEADLANDS</v>
      </c>
      <c r="U537" s="3" t="str">
        <f>IF(T537&lt;&gt;"",VLOOKUP(T537,'LibSets constants'!$B$4:$C$1012,2,FALSE),"")</f>
        <v>The Deadlands</v>
      </c>
      <c r="V537" s="33" t="s">
        <v>1556</v>
      </c>
      <c r="Y537" s="62"/>
      <c r="Z537" s="3">
        <f>IF(AND(G537&lt;&gt;"LIBSETS_SETTYPE_BATTLEGROUND",G537&lt;&gt;"LIBSETS_SETTYPE_SPECIAL"),
IF(AND(Y537&lt;&gt;"",ISNUMBER(Y537),NOT(ISNA(Y537))),Y537,
   IF(AND(L537&lt;&gt;"",ISNUMBER(L537),L537&gt;0,NOT(ISNA(L537))),VLOOKUP(L537,'ESO dumped WayshrineInfo'!$K$3:$L$9996,2,FALSE),"")
),"")</f>
        <v>1283</v>
      </c>
      <c r="AA537" t="str">
        <f>IF(AND(Z537&lt;&gt;"",ISNUMBER(Z537),NOT(ISNA(Z537))),VLOOKUP(Z537,'ESO zone constants'!$A$5:$D$10001,4,FALSE),"")</f>
        <v>The Shambles</v>
      </c>
      <c r="AB537" s="33" t="s">
        <v>1556</v>
      </c>
      <c r="AD537" s="41"/>
      <c r="AE537" s="39"/>
      <c r="AF537" s="3">
        <f>IF(AND(G537&lt;&gt;"LIBSETS_SETTYPE_BATTLEGROUND",G537&lt;&gt;"LIBSETS_SETTYPE_SPECIAL"),
IF(AND(AE537&lt;&gt;"",ISNUMBER(AE537),NOT(ISNA(AE537))),AE537,
   IF(AND(M537&lt;&gt;"",ISNUMBER(M537),M537&gt;0,NOT(ISNA(M537))),VLOOKUP(M537,'ESO dumped WayshrineInfo'!$K$3:$L$9996,2,FALSE),"")
),"")</f>
        <v>1283</v>
      </c>
      <c r="AG537" t="str">
        <f>IF(AND(AF537&lt;&gt;"",ISNUMBER(AF537),NOT(ISNA(AF537))),VLOOKUP(AF537,'ESO zone constants'!$A$5:$D$10001,4,FALSE),"")</f>
        <v>The Shambles</v>
      </c>
      <c r="AH537" s="42" t="s">
        <v>1558</v>
      </c>
      <c r="AI537" s="41"/>
      <c r="AJ537" s="41"/>
      <c r="AK537" s="3">
        <f>IF(AND(G537&lt;&gt;"LIBSETS_SETTYPE_BATTLEGROUND",G537&lt;&gt;"LIBSETS_SETTYPE_SPECIAL"),IF(AL537&lt;&gt;"",VLOOKUP(AL537,'ESO zone constants'!$D$5:$H$4955,5,FALSE),""),"")</f>
        <v>1283</v>
      </c>
      <c r="AL537" t="s">
        <v>2684</v>
      </c>
      <c r="AM537" s="33" t="s">
        <v>1559</v>
      </c>
      <c r="AN537" s="41"/>
      <c r="AO537" s="41"/>
      <c r="AP537" s="3" t="str">
        <f>IF(AND(G537&lt;&gt;"LIBSETS_SETTYPE_BATTLEGROUND",G537&lt;&gt;"LIBSETS_SETTYPE_SPECIAL"),IF(AQ537&lt;&gt;"",VLOOKUP(AQ537,'ESO zone constants'!$D$5:$H$4955,5,FALSE),""),"")</f>
        <v/>
      </c>
      <c r="AU537" s="3" t="str">
        <f>IF(AND(G537&lt;&gt;"LIBSETS_SETTYPE_BATTLEGROUND",G537&lt;&gt;"LIBSETS_SETTYPE_SPECIAL"),IF(AV537&lt;&gt;"",VLOOKUP(AV537,'ESO zone constants'!$D$5:$H$4955,5,FALSE),""),"")</f>
        <v/>
      </c>
      <c r="AZ537" s="83"/>
      <c r="BA537" s="83"/>
      <c r="BB537" s="83"/>
      <c r="BC537" s="83"/>
      <c r="BD537" s="21" t="str">
        <f t="shared" si="54"/>
        <v>[613] = {wayshrines={493,493,493,}, dlcId=DLC_DEADLANDS</v>
      </c>
      <c r="BE537" s="21" t="str">
        <f t="shared" si="55"/>
        <v>, zoneIds={1286,1283,1283,1283}, veteran=false</v>
      </c>
      <c r="BF537" s="21" t="str">
        <f t="shared" si="53"/>
        <v>, setType=LIBSETS_SETTYPE_OVERLAND</v>
      </c>
      <c r="BG537" s="21" t="str">
        <f t="shared" si="56"/>
        <v>, dropMechanic={LIBSETS_DROP_MECHANIC_OVERLAND_BOSS_DELVE,LIBSETS_DROP_MECHANIC_OVERLAND_BOSS_DELVE,LIBSETS_DROP_MECHANIC_OVERLAND_BOSS_PUBLIC_DUNGEON,LIBSETS_DROP_MECHANIC_OVERLAND_CHEST}</v>
      </c>
      <c r="BH537" s="21" t="str">
        <f t="shared" si="57"/>
        <v>}, --Eye of the Grasp / Griffblick   [The Deadlands, The Shambles, The Shambles, The Shambles]</v>
      </c>
    </row>
    <row r="538" spans="1:60" x14ac:dyDescent="0.25">
      <c r="A538" s="5">
        <v>614</v>
      </c>
      <c r="B538" t="s">
        <v>2666</v>
      </c>
      <c r="C538" t="s">
        <v>2713</v>
      </c>
      <c r="D538" s="3">
        <f t="shared" si="52"/>
        <v>614</v>
      </c>
      <c r="G538" s="3" t="s">
        <v>1478</v>
      </c>
      <c r="I538" t="s">
        <v>91</v>
      </c>
      <c r="J538" t="s">
        <v>91</v>
      </c>
      <c r="K538">
        <v>493</v>
      </c>
      <c r="L538">
        <v>493</v>
      </c>
      <c r="M538">
        <v>493</v>
      </c>
      <c r="O538" s="62" t="s">
        <v>2447</v>
      </c>
      <c r="Q538" s="3">
        <f>IF(AND(P538&lt;&gt;"",ISNUMBER(P538),NOT(ISNA(P538))),P538,IF(R538&lt;&gt;"",VLOOKUP(R538,'ESO zone constants'!$D$5:$H$10003,5,FALSE),""))</f>
        <v>1286</v>
      </c>
      <c r="R538" t="str">
        <f>IF(AND(O538&lt;&gt;"",NOT(ISERROR(O538))),O538,
IF(AND(P538&lt;&gt;"",ISNUMBER(P538),P538&gt;0,NOT(ISNA(P538))),VLOOKUP(P538,'ESO zone constants'!$A$5:$D$10001,4,FALSE),
IF(AND(K538&lt;&gt;"",K538&gt;0,NOT(ISERROR(K538))),VLOOKUP(K538,'ESO dumped WayshrineInfo'!$K$3:$N$9996,4,FALSE),"")))</f>
        <v>The Deadlands</v>
      </c>
      <c r="T538" s="19" t="str">
        <f>IF(AND(S538&lt;&gt;"",NOT(ISERROR(S538))),S538,IF(Q538&lt;&gt;"",IF(NOT(ISERROR(VLOOKUP(Q538,'ESO Dungeon constants'!$D$3:$H$9999,5,FALSE))),VLOOKUP(Q538,'ESO Dungeon constants'!$D$3:$I$9999,6,FALSE),VLOOKUP(Q538,'ESO zone constants'!$H$3:$K$9989,4,FALSE)),""))</f>
        <v>DLC_DEADLANDS</v>
      </c>
      <c r="U538" s="3" t="str">
        <f>IF(T538&lt;&gt;"",VLOOKUP(T538,'LibSets constants'!$B$4:$C$1012,2,FALSE),"")</f>
        <v>The Deadlands</v>
      </c>
      <c r="V538" s="33" t="s">
        <v>1556</v>
      </c>
      <c r="Y538" s="62"/>
      <c r="Z538" s="3">
        <f>IF(AND(G538&lt;&gt;"LIBSETS_SETTYPE_BATTLEGROUND",G538&lt;&gt;"LIBSETS_SETTYPE_SPECIAL"),
IF(AND(Y538&lt;&gt;"",ISNUMBER(Y538),NOT(ISNA(Y538))),Y538,
   IF(AND(L538&lt;&gt;"",ISNUMBER(L538),L538&gt;0,NOT(ISNA(L538))),VLOOKUP(L538,'ESO dumped WayshrineInfo'!$K$3:$L$9996,2,FALSE),"")
),"")</f>
        <v>1283</v>
      </c>
      <c r="AA538" t="str">
        <f>IF(AND(Z538&lt;&gt;"",ISNUMBER(Z538),NOT(ISNA(Z538))),VLOOKUP(Z538,'ESO zone constants'!$A$5:$D$10001,4,FALSE),"")</f>
        <v>The Shambles</v>
      </c>
      <c r="AB538" s="33" t="s">
        <v>1556</v>
      </c>
      <c r="AC538" s="41"/>
      <c r="AD538" s="41"/>
      <c r="AE538" s="39"/>
      <c r="AF538" s="3">
        <f>IF(AND(G538&lt;&gt;"LIBSETS_SETTYPE_BATTLEGROUND",G538&lt;&gt;"LIBSETS_SETTYPE_SPECIAL"),
IF(AND(AE538&lt;&gt;"",ISNUMBER(AE538),NOT(ISNA(AE538))),AE538,
   IF(AND(M538&lt;&gt;"",ISNUMBER(M538),M538&gt;0,NOT(ISNA(M538))),VLOOKUP(M538,'ESO dumped WayshrineInfo'!$K$3:$L$9996,2,FALSE),"")
),"")</f>
        <v>1283</v>
      </c>
      <c r="AG538" t="str">
        <f>IF(AND(AF538&lt;&gt;"",ISNUMBER(AF538),NOT(ISNA(AF538))),VLOOKUP(AF538,'ESO zone constants'!$A$5:$D$10001,4,FALSE),"")</f>
        <v>The Shambles</v>
      </c>
      <c r="AH538" s="42" t="s">
        <v>1558</v>
      </c>
      <c r="AI538" s="41"/>
      <c r="AJ538" s="41"/>
      <c r="AK538" s="3">
        <f>IF(AND(G538&lt;&gt;"LIBSETS_SETTYPE_BATTLEGROUND",G538&lt;&gt;"LIBSETS_SETTYPE_SPECIAL"),IF(AL538&lt;&gt;"",VLOOKUP(AL538,'ESO zone constants'!$D$5:$H$4955,5,FALSE),""),"")</f>
        <v>1283</v>
      </c>
      <c r="AL538" t="s">
        <v>2684</v>
      </c>
      <c r="AM538" s="33" t="s">
        <v>1559</v>
      </c>
      <c r="AN538" s="41"/>
      <c r="AO538" s="41"/>
      <c r="AP538" s="3" t="str">
        <f>IF(AND(G538&lt;&gt;"LIBSETS_SETTYPE_BATTLEGROUND",G538&lt;&gt;"LIBSETS_SETTYPE_SPECIAL"),IF(AQ538&lt;&gt;"",VLOOKUP(AQ538,'ESO zone constants'!$D$5:$H$4955,5,FALSE),""),"")</f>
        <v/>
      </c>
      <c r="AS538" s="41"/>
      <c r="AT538" s="41"/>
      <c r="AU538" s="3" t="str">
        <f>IF(AND(G538&lt;&gt;"LIBSETS_SETTYPE_BATTLEGROUND",G538&lt;&gt;"LIBSETS_SETTYPE_SPECIAL"),IF(AV538&lt;&gt;"",VLOOKUP(AV538,'ESO zone constants'!$D$5:$H$4955,5,FALSE),""),"")</f>
        <v/>
      </c>
      <c r="AX538" s="41"/>
      <c r="AY538" s="41"/>
      <c r="AZ538" s="86"/>
      <c r="BA538" s="83"/>
      <c r="BB538" s="83"/>
      <c r="BC538" s="83"/>
      <c r="BD538" s="21" t="str">
        <f t="shared" si="54"/>
        <v>[614] = {wayshrines={493,493,493,}, dlcId=DLC_DEADLANDS</v>
      </c>
      <c r="BE538" s="21" t="str">
        <f t="shared" si="55"/>
        <v>, zoneIds={1286,1283,1283,1283}, veteran=false</v>
      </c>
      <c r="BF538" s="21" t="str">
        <f t="shared" si="53"/>
        <v>, setType=LIBSETS_SETTYPE_OVERLAND</v>
      </c>
      <c r="BG538" s="21" t="str">
        <f t="shared" si="56"/>
        <v>, dropMechanic={LIBSETS_DROP_MECHANIC_OVERLAND_BOSS_DELVE,LIBSETS_DROP_MECHANIC_OVERLAND_BOSS_DELVE,LIBSETS_DROP_MECHANIC_OVERLAND_BOSS_PUBLIC_DUNGEON,LIBSETS_DROP_MECHANIC_OVERLAND_CHEST}</v>
      </c>
      <c r="BH538" s="21" t="str">
        <f t="shared" si="57"/>
        <v>}, --Hexos' Ward / Hexos-Abschirmung   [The Deadlands, The Shambles, The Shambles, The Shambles]</v>
      </c>
    </row>
    <row r="539" spans="1:60" x14ac:dyDescent="0.25">
      <c r="A539" s="5">
        <v>615</v>
      </c>
      <c r="B539" t="s">
        <v>2667</v>
      </c>
      <c r="C539" t="s">
        <v>2712</v>
      </c>
      <c r="D539" s="3">
        <f t="shared" si="52"/>
        <v>615</v>
      </c>
      <c r="G539" s="3" t="s">
        <v>1478</v>
      </c>
      <c r="I539" t="s">
        <v>91</v>
      </c>
      <c r="J539" t="s">
        <v>91</v>
      </c>
      <c r="K539">
        <v>493</v>
      </c>
      <c r="L539">
        <v>493</v>
      </c>
      <c r="M539">
        <v>493</v>
      </c>
      <c r="O539" s="62" t="s">
        <v>2447</v>
      </c>
      <c r="Q539" s="3">
        <f>IF(AND(P539&lt;&gt;"",ISNUMBER(P539),NOT(ISNA(P539))),P539,IF(R539&lt;&gt;"",VLOOKUP(R539,'ESO zone constants'!$D$5:$H$10003,5,FALSE),""))</f>
        <v>1286</v>
      </c>
      <c r="R539" t="str">
        <f>IF(AND(O539&lt;&gt;"",NOT(ISERROR(O539))),O539,
IF(AND(P539&lt;&gt;"",ISNUMBER(P539),P539&gt;0,NOT(ISNA(P539))),VLOOKUP(P539,'ESO zone constants'!$A$5:$D$10001,4,FALSE),
IF(AND(K539&lt;&gt;"",K539&gt;0,NOT(ISERROR(K539))),VLOOKUP(K539,'ESO dumped WayshrineInfo'!$K$3:$N$9996,4,FALSE),"")))</f>
        <v>The Deadlands</v>
      </c>
      <c r="T539" s="19" t="str">
        <f>IF(AND(S539&lt;&gt;"",NOT(ISERROR(S539))),S539,IF(Q539&lt;&gt;"",IF(NOT(ISERROR(VLOOKUP(Q539,'ESO Dungeon constants'!$D$3:$H$9999,5,FALSE))),VLOOKUP(Q539,'ESO Dungeon constants'!$D$3:$I$9999,6,FALSE),VLOOKUP(Q539,'ESO zone constants'!$H$3:$K$9989,4,FALSE)),""))</f>
        <v>DLC_DEADLANDS</v>
      </c>
      <c r="U539" s="3" t="str">
        <f>IF(T539&lt;&gt;"",VLOOKUP(T539,'LibSets constants'!$B$4:$C$1012,2,FALSE),"")</f>
        <v>The Deadlands</v>
      </c>
      <c r="V539" s="33" t="s">
        <v>1556</v>
      </c>
      <c r="Y539" s="62"/>
      <c r="Z539" s="3">
        <f>IF(AND(G539&lt;&gt;"LIBSETS_SETTYPE_BATTLEGROUND",G539&lt;&gt;"LIBSETS_SETTYPE_SPECIAL"),
IF(AND(Y539&lt;&gt;"",ISNUMBER(Y539),NOT(ISNA(Y539))),Y539,
   IF(AND(L539&lt;&gt;"",ISNUMBER(L539),L539&gt;0,NOT(ISNA(L539))),VLOOKUP(L539,'ESO dumped WayshrineInfo'!$K$3:$L$9996,2,FALSE),"")
),"")</f>
        <v>1283</v>
      </c>
      <c r="AA539" t="str">
        <f>IF(AND(Z539&lt;&gt;"",ISNUMBER(Z539),NOT(ISNA(Z539))),VLOOKUP(Z539,'ESO zone constants'!$A$5:$D$10001,4,FALSE),"")</f>
        <v>The Shambles</v>
      </c>
      <c r="AB539" s="33" t="s">
        <v>1556</v>
      </c>
      <c r="AC539" s="41"/>
      <c r="AD539" s="41"/>
      <c r="AE539" s="39"/>
      <c r="AF539" s="3">
        <f>IF(AND(G539&lt;&gt;"LIBSETS_SETTYPE_BATTLEGROUND",G539&lt;&gt;"LIBSETS_SETTYPE_SPECIAL"),
IF(AND(AE539&lt;&gt;"",ISNUMBER(AE539),NOT(ISNA(AE539))),AE539,
   IF(AND(M539&lt;&gt;"",ISNUMBER(M539),M539&gt;0,NOT(ISNA(M539))),VLOOKUP(M539,'ESO dumped WayshrineInfo'!$K$3:$L$9996,2,FALSE),"")
),"")</f>
        <v>1283</v>
      </c>
      <c r="AG539" t="str">
        <f>IF(AND(AF539&lt;&gt;"",ISNUMBER(AF539),NOT(ISNA(AF539))),VLOOKUP(AF539,'ESO zone constants'!$A$5:$D$10001,4,FALSE),"")</f>
        <v>The Shambles</v>
      </c>
      <c r="AH539" s="42" t="s">
        <v>1558</v>
      </c>
      <c r="AI539" s="41"/>
      <c r="AJ539" s="41"/>
      <c r="AK539" s="3">
        <f>IF(AND(G539&lt;&gt;"LIBSETS_SETTYPE_BATTLEGROUND",G539&lt;&gt;"LIBSETS_SETTYPE_SPECIAL"),IF(AL539&lt;&gt;"",VLOOKUP(AL539,'ESO zone constants'!$D$5:$H$4955,5,FALSE),""),"")</f>
        <v>1283</v>
      </c>
      <c r="AL539" t="s">
        <v>2684</v>
      </c>
      <c r="AM539" s="33" t="s">
        <v>1559</v>
      </c>
      <c r="AN539" s="41"/>
      <c r="AO539" s="41"/>
      <c r="AP539" s="3" t="str">
        <f>IF(AND(G539&lt;&gt;"LIBSETS_SETTYPE_BATTLEGROUND",G539&lt;&gt;"LIBSETS_SETTYPE_SPECIAL"),IF(AQ539&lt;&gt;"",VLOOKUP(AQ539,'ESO zone constants'!$D$5:$H$4955,5,FALSE),""),"")</f>
        <v/>
      </c>
      <c r="AS539" s="41"/>
      <c r="AT539" s="41"/>
      <c r="AU539" s="3" t="str">
        <f>IF(AND(G539&lt;&gt;"LIBSETS_SETTYPE_BATTLEGROUND",G539&lt;&gt;"LIBSETS_SETTYPE_SPECIAL"),IF(AV539&lt;&gt;"",VLOOKUP(AV539,'ESO zone constants'!$D$5:$H$4955,5,FALSE),""),"")</f>
        <v/>
      </c>
      <c r="AX539" s="41"/>
      <c r="AY539" s="41"/>
      <c r="AZ539" s="86"/>
      <c r="BA539" s="83"/>
      <c r="BB539" s="83"/>
      <c r="BC539" s="83"/>
      <c r="BD539" s="21" t="str">
        <f t="shared" si="54"/>
        <v>[615] = {wayshrines={493,493,493,}, dlcId=DLC_DEADLANDS</v>
      </c>
      <c r="BE539" s="21" t="str">
        <f t="shared" si="55"/>
        <v>, zoneIds={1286,1283,1283,1283}, veteran=false</v>
      </c>
      <c r="BF539" s="21" t="str">
        <f t="shared" si="53"/>
        <v>, setType=LIBSETS_SETTYPE_OVERLAND</v>
      </c>
      <c r="BG539" s="21" t="str">
        <f t="shared" si="56"/>
        <v>, dropMechanic={LIBSETS_DROP_MECHANIC_OVERLAND_BOSS_DELVE,LIBSETS_DROP_MECHANIC_OVERLAND_BOSS_DELVE,LIBSETS_DROP_MECHANIC_OVERLAND_BOSS_PUBLIC_DUNGEON,LIBSETS_DROP_MECHANIC_OVERLAND_CHEST}</v>
      </c>
      <c r="BH539" s="21" t="str">
        <f t="shared" si="57"/>
        <v>}, --Kynmarcher's Cruelty / Grausamkeit der Kynandantin   [The Deadlands, The Shambles, The Shambles, The Shambles]</v>
      </c>
    </row>
    <row r="540" spans="1:60" x14ac:dyDescent="0.25">
      <c r="A540" s="5">
        <v>616</v>
      </c>
      <c r="B540" t="s">
        <v>2526</v>
      </c>
      <c r="C540" t="s">
        <v>2517</v>
      </c>
      <c r="D540" s="3">
        <f t="shared" si="52"/>
        <v>616</v>
      </c>
      <c r="E540" s="40"/>
      <c r="G540" s="3" t="s">
        <v>1473</v>
      </c>
      <c r="I540" t="s">
        <v>91</v>
      </c>
      <c r="J540" t="s">
        <v>91</v>
      </c>
      <c r="K540">
        <v>-1</v>
      </c>
      <c r="L540">
        <v>-1</v>
      </c>
      <c r="M540">
        <v>-1</v>
      </c>
      <c r="O540" s="62" t="s">
        <v>125</v>
      </c>
      <c r="Q540" s="3">
        <f>IF(AND(P540&lt;&gt;"",ISNUMBER(P540),NOT(ISNA(P540))),P540,IF(R540&lt;&gt;"",VLOOKUP(R540,'ESO zone constants'!$D$5:$H$10003,5,FALSE),""))</f>
        <v>181</v>
      </c>
      <c r="R540" t="str">
        <f>IF(AND(O540&lt;&gt;"",NOT(ISERROR(O540))),O540,
IF(AND(P540&lt;&gt;"",ISNUMBER(P540),P540&gt;0,NOT(ISNA(P540))),VLOOKUP(P540,'ESO zone constants'!$A$5:$D$10001,4,FALSE),
IF(AND(K540&lt;&gt;"",K540&gt;0,NOT(ISERROR(K540))),VLOOKUP(K540,'ESO dumped WayshrineInfo'!$K$3:$N$9996,4,FALSE),"")))</f>
        <v>Cyrodiil</v>
      </c>
      <c r="S540" s="62" t="s">
        <v>2532</v>
      </c>
      <c r="T540" s="19" t="str">
        <f>IF(AND(S540&lt;&gt;"",NOT(ISERROR(S540))),S540,IF(Q540&lt;&gt;"",IF(NOT(ISERROR(VLOOKUP(Q540,'ESO Dungeon constants'!$D$3:$H$9999,5,FALSE))),VLOOKUP(Q540,'ESO Dungeon constants'!$D$3:$I$9999,6,FALSE),VLOOKUP(Q540,'ESO zone constants'!$H$3:$K$9989,4,FALSE)),""))</f>
        <v>DLC_WAKING_FLAME</v>
      </c>
      <c r="U540" s="3" t="str">
        <f>IF(T540&lt;&gt;"",VLOOKUP(T540,'LibSets constants'!$B$4:$C$1012,2,FALSE),"")</f>
        <v>Waking Flame</v>
      </c>
      <c r="V540" s="33" t="s">
        <v>1537</v>
      </c>
      <c r="W540" s="3" t="str">
        <f>IF(V540&lt;&gt;"",IF(V540&lt;&gt;"LIBSETS_DROP_MECHANIC_MONSTER_NAME",VLOOKUP(V540,'LibSets constants'!$I$4:$L$1012,3,FALSE),""),"")</f>
        <v>Rewards for the worthy (Cyrodiil/Battleground mail)</v>
      </c>
      <c r="X540" s="3" t="str">
        <f>IF(V540&lt;&gt;"",IF(V540&lt;&gt;"LIBSETS_DROP_MECHANIC_MONSTER_NAME",VLOOKUP(V540,'LibSets constants'!$I$4:$L$1012,4,FALSE),""),"")</f>
        <v>Gerechter Lohn (Cyrodiil/Schlachtfeld Mail)</v>
      </c>
      <c r="Y540" s="62">
        <v>181</v>
      </c>
      <c r="Z540" s="3">
        <f>IF(AND(G540&lt;&gt;"LIBSETS_SETTYPE_BATTLEGROUND",G540&lt;&gt;"LIBSETS_SETTYPE_SPECIAL"),
IF(AND(Y540&lt;&gt;"",ISNUMBER(Y540),NOT(ISNA(Y540))),Y540,
   IF(AND(L540&lt;&gt;"",ISNUMBER(L540),L540&gt;0,NOT(ISNA(L540))),VLOOKUP(L540,'ESO dumped WayshrineInfo'!$K$3:$L$9996,2,FALSE),"")
),"")</f>
        <v>181</v>
      </c>
      <c r="AA540" t="str">
        <f>IF(AND(Z540&lt;&gt;"",ISNUMBER(Z540),NOT(ISNA(Z540))),VLOOKUP(Z540,'ESO zone constants'!$A$5:$D$10001,4,FALSE),"")</f>
        <v>Cyrodiil</v>
      </c>
      <c r="AB540" s="33" t="s">
        <v>3807</v>
      </c>
      <c r="AC540" s="41" t="str">
        <f>IF(AB540&lt;&gt;"",IF(AB540&lt;&gt;"LIBSETS_DROP_MECHANIC_MONSTER_NAME",VLOOKUP(AB540,'LibSets constants'!$I$4:$L$1012,3,FALSE),""),"")</f>
        <v>Cyrodiil board missions</v>
      </c>
      <c r="AD540" s="41" t="str">
        <f>IF(AB540&lt;&gt;"",IF(AB540&lt;&gt;"LIBSETS_DROP_MECHANIC_MONSTER_NAME",VLOOKUP(AB540,'LibSets constants'!$I$4:$L$1012,4,FALSE),""),"")</f>
        <v>Cyrodiil Auftragstafeln</v>
      </c>
      <c r="AE540" s="62">
        <v>181</v>
      </c>
      <c r="AF540" s="3">
        <f>IF(AND(G540&lt;&gt;"LIBSETS_SETTYPE_BATTLEGROUND",G540&lt;&gt;"LIBSETS_SETTYPE_SPECIAL"),
IF(AND(AE540&lt;&gt;"",ISNUMBER(AE540),NOT(ISNA(AE540))),AE540,
   IF(AND(M540&lt;&gt;"",ISNUMBER(M540),M540&gt;0,NOT(ISNA(M540))),VLOOKUP(M540,'ESO dumped WayshrineInfo'!$K$3:$L$9996,2,FALSE),"")
),"")</f>
        <v>181</v>
      </c>
      <c r="AG540" t="str">
        <f>IF(AND(AF540&lt;&gt;"",ISNUMBER(AF540),NOT(ISNA(AF540))),VLOOKUP(AF540,'ESO zone constants'!$A$5:$D$10001,4,FALSE),"")</f>
        <v>Cyrodiil</v>
      </c>
      <c r="AH540" s="33" t="s">
        <v>2784</v>
      </c>
      <c r="AI540" s="3" t="str">
        <f>IF(AH540&lt;&gt;"",IF(AH540&lt;&gt;"LIBSETS_DROP_MECHANIC_MONSTER_NAME",VLOOKUP(AH540,'LibSets constants'!$I$4:$L$1012,3,FALSE),""),"")</f>
        <v>Alliance points elite gear lockbox merchant, Cyrodiil</v>
      </c>
      <c r="AJ540" s="3" t="str">
        <f>IF(AH540&lt;&gt;"",IF(AH540&lt;&gt;"LIBSETS_DROP_MECHANIC_MONSTER_NAME",VLOOKUP(AH540,'LibSets constants'!$I$4:$L$1012,4,FALSE),""),"")</f>
        <v>Allianzpunkte Elite Gear Box Händler, Cyrodiil</v>
      </c>
      <c r="AK540" s="3">
        <f>IF(AND(G540&lt;&gt;"LIBSETS_SETTYPE_BATTLEGROUND",G540&lt;&gt;"LIBSETS_SETTYPE_SPECIAL"),IF(AL540&lt;&gt;"",VLOOKUP(AL540,'ESO zone constants'!$D$5:$H$4955,5,FALSE),""),"")</f>
        <v>181</v>
      </c>
      <c r="AL540" t="s">
        <v>125</v>
      </c>
      <c r="AM540" s="33" t="s">
        <v>3810</v>
      </c>
      <c r="AN540" s="3" t="str">
        <f>IF(AM540&lt;&gt;"",IF(AM540&lt;&gt;"LIBSETS_DROP_MECHANIC_MONSTER_NAME",VLOOKUP(AM540,'LibSets constants'!$I$4:$L$1012,3,FALSE),""),"")</f>
        <v>Cyrodiil: City Cheydinhal / Weynon Priory, Chorrol</v>
      </c>
      <c r="AO540" s="3" t="str">
        <f>IF(AM540&lt;&gt;"",IF(AM540&lt;&gt;"LIBSETS_DROP_MECHANIC_MONSTER_NAME",VLOOKUP(AM540,'LibSets constants'!$I$4:$L$1012,4,FALSE),""),"")</f>
        <v>Cyrodiil: Stadt Cheydinhal / Weynon Priorei, bei Chorrol</v>
      </c>
      <c r="AP540" s="3">
        <f>IF(AND(G540&lt;&gt;"LIBSETS_SETTYPE_BATTLEGROUND",G540&lt;&gt;"LIBSETS_SETTYPE_SPECIAL"),IF(AQ540&lt;&gt;"",VLOOKUP(AQ540,'ESO zone constants'!$D$5:$H$4955,5,FALSE),""),"")</f>
        <v>181</v>
      </c>
      <c r="AQ540" t="s">
        <v>125</v>
      </c>
      <c r="AR540" s="33" t="s">
        <v>1556</v>
      </c>
      <c r="AS540" s="3" t="str">
        <f>IF(AR540&lt;&gt;"",IF(AR540&lt;&gt;"LIBSETS_DROP_MECHANIC_MONSTER_NAME",VLOOKUP(AR540,'LibSets constants'!$I$4:$L$1012,3,FALSE),""),"")</f>
        <v>Delve bosses have a chance to drop a waist or feet.</v>
      </c>
      <c r="AT540" s="3" t="str">
        <f>IF(AR540&lt;&gt;"",IF(AR540&lt;&gt;"LIBSETS_DROP_MECHANIC_MONSTER_NAME",VLOOKUP(AR540,'LibSets constants'!$I$4:$L$1012,4,FALSE),""),"")</f>
        <v>Bosse in Gewölben haben die Chance, eine Taille oder Füße fallen zu lassen.</v>
      </c>
      <c r="AU540" s="3">
        <f>IF(AND(G540&lt;&gt;"LIBSETS_SETTYPE_BATTLEGROUND",G540&lt;&gt;"LIBSETS_SETTYPE_SPECIAL"),IF(AV540&lt;&gt;"",VLOOKUP(AV540,'ESO zone constants'!$D$5:$H$4955,5,FALSE),""),"")</f>
        <v>181</v>
      </c>
      <c r="AV540" t="s">
        <v>125</v>
      </c>
      <c r="AW540" s="33" t="s">
        <v>3282</v>
      </c>
      <c r="AX540" s="3" t="str">
        <f>IF(AW540&lt;&gt;"",IF(AW540&lt;&gt;"LIBSETS_DROP_MECHANIC_MONSTER_NAME",VLOOKUP(AW540,'LibSets constants'!$I$4:$L$1012,3,FALSE),""),"")</f>
        <v>Rewards of dolmen, harrowstorms or magical anomalies</v>
      </c>
      <c r="AY540" s="3" t="str">
        <f>IF(AW540&lt;&gt;"",IF(AW540&lt;&gt;"LIBSETS_DROP_MECHANIC_MONSTER_NAME",VLOOKUP(AW540,'LibSets constants'!$I$4:$L$1012,4,FALSE),""),"")</f>
        <v>Belohnung von Ankern, Gramstürmen oder Magischen Anomalien</v>
      </c>
      <c r="AZ540" s="84" t="s">
        <v>2658</v>
      </c>
      <c r="BA540" s="79"/>
      <c r="BB540" s="79"/>
      <c r="BC540" s="79"/>
      <c r="BD540" s="21" t="str">
        <f t="shared" si="54"/>
        <v>[616] = {wayshrines={-1,-1,-1,}, dlcId=DLC_WAKING_FLAME</v>
      </c>
      <c r="BE540" s="21" t="str">
        <f t="shared" si="55"/>
        <v>, zoneIds={181,181,181,181,181,181}, veteran=false</v>
      </c>
      <c r="BF540" s="21" t="str">
        <f t="shared" si="53"/>
        <v>, setType=LIBSETS_SETTYPE_CYRODIIL</v>
      </c>
      <c r="BG540" s="21" t="str">
        <f t="shared" si="5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40" s="21" t="str">
        <f t="shared" si="57"/>
        <v>}, --Dark Convergence / Dunkle Konvergenz   [Cyrodiil, Cyrodiil, Cyrodiil, Cyrodiil, Cyrodiil, Cyrodiil]</v>
      </c>
    </row>
    <row r="541" spans="1:60" x14ac:dyDescent="0.25">
      <c r="A541" s="5">
        <v>617</v>
      </c>
      <c r="B541" t="s">
        <v>2527</v>
      </c>
      <c r="C541" t="s">
        <v>2518</v>
      </c>
      <c r="D541" s="3">
        <f t="shared" si="52"/>
        <v>617</v>
      </c>
      <c r="G541" s="3" t="s">
        <v>1473</v>
      </c>
      <c r="I541" t="s">
        <v>91</v>
      </c>
      <c r="J541" t="s">
        <v>91</v>
      </c>
      <c r="K541">
        <v>-1</v>
      </c>
      <c r="L541">
        <v>-1</v>
      </c>
      <c r="M541">
        <v>-1</v>
      </c>
      <c r="O541" s="62" t="s">
        <v>125</v>
      </c>
      <c r="Q541" s="3">
        <f>IF(AND(P541&lt;&gt;"",ISNUMBER(P541),NOT(ISNA(P541))),P541,IF(R541&lt;&gt;"",VLOOKUP(R541,'ESO zone constants'!$D$5:$H$10003,5,FALSE),""))</f>
        <v>181</v>
      </c>
      <c r="R541" t="str">
        <f>IF(AND(O541&lt;&gt;"",NOT(ISERROR(O541))),O541,
IF(AND(P541&lt;&gt;"",ISNUMBER(P541),P541&gt;0,NOT(ISNA(P541))),VLOOKUP(P541,'ESO zone constants'!$A$5:$D$10001,4,FALSE),
IF(AND(K541&lt;&gt;"",K541&gt;0,NOT(ISERROR(K541))),VLOOKUP(K541,'ESO dumped WayshrineInfo'!$K$3:$N$9996,4,FALSE),"")))</f>
        <v>Cyrodiil</v>
      </c>
      <c r="S541" s="62" t="s">
        <v>2532</v>
      </c>
      <c r="T541" s="19" t="str">
        <f>IF(AND(S541&lt;&gt;"",NOT(ISERROR(S541))),S541,IF(Q541&lt;&gt;"",IF(NOT(ISERROR(VLOOKUP(Q541,'ESO Dungeon constants'!$D$3:$H$9999,5,FALSE))),VLOOKUP(Q541,'ESO Dungeon constants'!$D$3:$I$9999,6,FALSE),VLOOKUP(Q541,'ESO zone constants'!$H$3:$K$9989,4,FALSE)),""))</f>
        <v>DLC_WAKING_FLAME</v>
      </c>
      <c r="U541" s="3" t="str">
        <f>IF(T541&lt;&gt;"",VLOOKUP(T541,'LibSets constants'!$B$4:$C$1012,2,FALSE),"")</f>
        <v>Waking Flame</v>
      </c>
      <c r="V541" s="33" t="s">
        <v>1537</v>
      </c>
      <c r="W541" s="3" t="str">
        <f>IF(V541&lt;&gt;"",IF(V541&lt;&gt;"LIBSETS_DROP_MECHANIC_MONSTER_NAME",VLOOKUP(V541,'LibSets constants'!$I$4:$L$1012,3,FALSE),""),"")</f>
        <v>Rewards for the worthy (Cyrodiil/Battleground mail)</v>
      </c>
      <c r="X541" s="3" t="str">
        <f>IF(V541&lt;&gt;"",IF(V541&lt;&gt;"LIBSETS_DROP_MECHANIC_MONSTER_NAME",VLOOKUP(V541,'LibSets constants'!$I$4:$L$1012,4,FALSE),""),"")</f>
        <v>Gerechter Lohn (Cyrodiil/Schlachtfeld Mail)</v>
      </c>
      <c r="Y541" s="62">
        <v>181</v>
      </c>
      <c r="Z541" s="3">
        <f>IF(AND(G541&lt;&gt;"LIBSETS_SETTYPE_BATTLEGROUND",G541&lt;&gt;"LIBSETS_SETTYPE_SPECIAL"),
IF(AND(Y541&lt;&gt;"",ISNUMBER(Y541),NOT(ISNA(Y541))),Y541,
   IF(AND(L541&lt;&gt;"",ISNUMBER(L541),L541&gt;0,NOT(ISNA(L541))),VLOOKUP(L541,'ESO dumped WayshrineInfo'!$K$3:$L$9996,2,FALSE),"")
),"")</f>
        <v>181</v>
      </c>
      <c r="AA541" t="str">
        <f>IF(AND(Z541&lt;&gt;"",ISNUMBER(Z541),NOT(ISNA(Z541))),VLOOKUP(Z541,'ESO zone constants'!$A$5:$D$10001,4,FALSE),"")</f>
        <v>Cyrodiil</v>
      </c>
      <c r="AB541" s="33" t="s">
        <v>3807</v>
      </c>
      <c r="AC541" s="41" t="str">
        <f>IF(AB541&lt;&gt;"",IF(AB541&lt;&gt;"LIBSETS_DROP_MECHANIC_MONSTER_NAME",VLOOKUP(AB541,'LibSets constants'!$I$4:$L$1012,3,FALSE),""),"")</f>
        <v>Cyrodiil board missions</v>
      </c>
      <c r="AD541" s="41" t="str">
        <f>IF(AB541&lt;&gt;"",IF(AB541&lt;&gt;"LIBSETS_DROP_MECHANIC_MONSTER_NAME",VLOOKUP(AB541,'LibSets constants'!$I$4:$L$1012,4,FALSE),""),"")</f>
        <v>Cyrodiil Auftragstafeln</v>
      </c>
      <c r="AE541" s="62">
        <v>181</v>
      </c>
      <c r="AF541" s="3">
        <f>IF(AND(G541&lt;&gt;"LIBSETS_SETTYPE_BATTLEGROUND",G541&lt;&gt;"LIBSETS_SETTYPE_SPECIAL"),
IF(AND(AE541&lt;&gt;"",ISNUMBER(AE541),NOT(ISNA(AE541))),AE541,
   IF(AND(M541&lt;&gt;"",ISNUMBER(M541),M541&gt;0,NOT(ISNA(M541))),VLOOKUP(M541,'ESO dumped WayshrineInfo'!$K$3:$L$9996,2,FALSE),"")
),"")</f>
        <v>181</v>
      </c>
      <c r="AG541" t="str">
        <f>IF(AND(AF541&lt;&gt;"",ISNUMBER(AF541),NOT(ISNA(AF541))),VLOOKUP(AF541,'ESO zone constants'!$A$5:$D$10001,4,FALSE),"")</f>
        <v>Cyrodiil</v>
      </c>
      <c r="AH541" s="33" t="s">
        <v>2784</v>
      </c>
      <c r="AI541" s="3" t="str">
        <f>IF(AH541&lt;&gt;"",IF(AH541&lt;&gt;"LIBSETS_DROP_MECHANIC_MONSTER_NAME",VLOOKUP(AH541,'LibSets constants'!$I$4:$L$1012,3,FALSE),""),"")</f>
        <v>Alliance points elite gear lockbox merchant, Cyrodiil</v>
      </c>
      <c r="AJ541" s="3" t="str">
        <f>IF(AH541&lt;&gt;"",IF(AH541&lt;&gt;"LIBSETS_DROP_MECHANIC_MONSTER_NAME",VLOOKUP(AH541,'LibSets constants'!$I$4:$L$1012,4,FALSE),""),"")</f>
        <v>Allianzpunkte Elite Gear Box Händler, Cyrodiil</v>
      </c>
      <c r="AK541" s="3">
        <f>IF(AND(G541&lt;&gt;"LIBSETS_SETTYPE_BATTLEGROUND",G541&lt;&gt;"LIBSETS_SETTYPE_SPECIAL"),IF(AL541&lt;&gt;"",VLOOKUP(AL541,'ESO zone constants'!$D$5:$H$4955,5,FALSE),""),"")</f>
        <v>181</v>
      </c>
      <c r="AL541" t="s">
        <v>125</v>
      </c>
      <c r="AM541" s="33" t="s">
        <v>3810</v>
      </c>
      <c r="AN541" s="3" t="str">
        <f>IF(AM541&lt;&gt;"",IF(AM541&lt;&gt;"LIBSETS_DROP_MECHANIC_MONSTER_NAME",VLOOKUP(AM541,'LibSets constants'!$I$4:$L$1012,3,FALSE),""),"")</f>
        <v>Cyrodiil: City Cheydinhal / Weynon Priory, Chorrol</v>
      </c>
      <c r="AO541" s="3" t="str">
        <f>IF(AM541&lt;&gt;"",IF(AM541&lt;&gt;"LIBSETS_DROP_MECHANIC_MONSTER_NAME",VLOOKUP(AM541,'LibSets constants'!$I$4:$L$1012,4,FALSE),""),"")</f>
        <v>Cyrodiil: Stadt Cheydinhal / Weynon Priorei, bei Chorrol</v>
      </c>
      <c r="AP541" s="3">
        <f>IF(AND(G541&lt;&gt;"LIBSETS_SETTYPE_BATTLEGROUND",G541&lt;&gt;"LIBSETS_SETTYPE_SPECIAL"),IF(AQ541&lt;&gt;"",VLOOKUP(AQ541,'ESO zone constants'!$D$5:$H$4955,5,FALSE),""),"")</f>
        <v>181</v>
      </c>
      <c r="AQ541" t="s">
        <v>125</v>
      </c>
      <c r="AR541" s="33" t="s">
        <v>1556</v>
      </c>
      <c r="AS541" s="3" t="str">
        <f>IF(AR541&lt;&gt;"",IF(AR541&lt;&gt;"LIBSETS_DROP_MECHANIC_MONSTER_NAME",VLOOKUP(AR541,'LibSets constants'!$I$4:$L$1012,3,FALSE),""),"")</f>
        <v>Delve bosses have a chance to drop a waist or feet.</v>
      </c>
      <c r="AT541" s="3" t="str">
        <f>IF(AR541&lt;&gt;"",IF(AR541&lt;&gt;"LIBSETS_DROP_MECHANIC_MONSTER_NAME",VLOOKUP(AR541,'LibSets constants'!$I$4:$L$1012,4,FALSE),""),"")</f>
        <v>Bosse in Gewölben haben die Chance, eine Taille oder Füße fallen zu lassen.</v>
      </c>
      <c r="AU541" s="3">
        <f>IF(AND(G541&lt;&gt;"LIBSETS_SETTYPE_BATTLEGROUND",G541&lt;&gt;"LIBSETS_SETTYPE_SPECIAL"),IF(AV541&lt;&gt;"",VLOOKUP(AV541,'ESO zone constants'!$D$5:$H$4955,5,FALSE),""),"")</f>
        <v>181</v>
      </c>
      <c r="AV541" t="s">
        <v>125</v>
      </c>
      <c r="AW541" s="33" t="s">
        <v>3282</v>
      </c>
      <c r="AX541" s="3" t="str">
        <f>IF(AW541&lt;&gt;"",IF(AW541&lt;&gt;"LIBSETS_DROP_MECHANIC_MONSTER_NAME",VLOOKUP(AW541,'LibSets constants'!$I$4:$L$1012,3,FALSE),""),"")</f>
        <v>Rewards of dolmen, harrowstorms or magical anomalies</v>
      </c>
      <c r="AY541" s="3" t="str">
        <f>IF(AW541&lt;&gt;"",IF(AW541&lt;&gt;"LIBSETS_DROP_MECHANIC_MONSTER_NAME",VLOOKUP(AW541,'LibSets constants'!$I$4:$L$1012,4,FALSE),""),"")</f>
        <v>Belohnung von Ankern, Gramstürmen oder Magischen Anomalien</v>
      </c>
      <c r="AZ541" s="84" t="s">
        <v>2658</v>
      </c>
      <c r="BA541" s="79"/>
      <c r="BB541" s="79"/>
      <c r="BC541" s="79"/>
      <c r="BD541" s="21" t="str">
        <f t="shared" si="54"/>
        <v>[617] = {wayshrines={-1,-1,-1,}, dlcId=DLC_WAKING_FLAME</v>
      </c>
      <c r="BE541" s="21" t="str">
        <f t="shared" si="55"/>
        <v>, zoneIds={181,181,181,181,181,181}, veteran=false</v>
      </c>
      <c r="BF541" s="21" t="str">
        <f t="shared" si="53"/>
        <v>, setType=LIBSETS_SETTYPE_CYRODIIL</v>
      </c>
      <c r="BG541" s="21" t="str">
        <f t="shared" si="5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41" s="21" t="str">
        <f t="shared" si="57"/>
        <v>}, --Plaguebreak / Seuchenbruch   [Cyrodiil, Cyrodiil, Cyrodiil, Cyrodiil, Cyrodiil, Cyrodiil]</v>
      </c>
    </row>
    <row r="542" spans="1:60" x14ac:dyDescent="0.25">
      <c r="A542" s="5">
        <v>618</v>
      </c>
      <c r="B542" t="s">
        <v>2528</v>
      </c>
      <c r="C542" t="s">
        <v>2657</v>
      </c>
      <c r="D542" s="3">
        <f t="shared" si="52"/>
        <v>618</v>
      </c>
      <c r="G542" s="3" t="s">
        <v>1473</v>
      </c>
      <c r="I542" t="s">
        <v>91</v>
      </c>
      <c r="J542" t="s">
        <v>91</v>
      </c>
      <c r="K542">
        <v>-1</v>
      </c>
      <c r="L542">
        <v>-1</v>
      </c>
      <c r="M542">
        <v>-1</v>
      </c>
      <c r="O542" s="62" t="s">
        <v>125</v>
      </c>
      <c r="Q542" s="3">
        <f>IF(AND(P542&lt;&gt;"",ISNUMBER(P542),NOT(ISNA(P542))),P542,IF(R542&lt;&gt;"",VLOOKUP(R542,'ESO zone constants'!$D$5:$H$10003,5,FALSE),""))</f>
        <v>181</v>
      </c>
      <c r="R542" t="str">
        <f>IF(AND(O542&lt;&gt;"",NOT(ISERROR(O542))),O542,
IF(AND(P542&lt;&gt;"",ISNUMBER(P542),P542&gt;0,NOT(ISNA(P542))),VLOOKUP(P542,'ESO zone constants'!$A$5:$D$10001,4,FALSE),
IF(AND(K542&lt;&gt;"",K542&gt;0,NOT(ISERROR(K542))),VLOOKUP(K542,'ESO dumped WayshrineInfo'!$K$3:$N$9996,4,FALSE),"")))</f>
        <v>Cyrodiil</v>
      </c>
      <c r="S542" s="62" t="s">
        <v>2532</v>
      </c>
      <c r="T542" s="19" t="str">
        <f>IF(AND(S542&lt;&gt;"",NOT(ISERROR(S542))),S542,IF(Q542&lt;&gt;"",IF(NOT(ISERROR(VLOOKUP(Q542,'ESO Dungeon constants'!$D$3:$H$9999,5,FALSE))),VLOOKUP(Q542,'ESO Dungeon constants'!$D$3:$I$9999,6,FALSE),VLOOKUP(Q542,'ESO zone constants'!$H$3:$K$9989,4,FALSE)),""))</f>
        <v>DLC_WAKING_FLAME</v>
      </c>
      <c r="U542" s="3" t="str">
        <f>IF(T542&lt;&gt;"",VLOOKUP(T542,'LibSets constants'!$B$4:$C$1012,2,FALSE),"")</f>
        <v>Waking Flame</v>
      </c>
      <c r="V542" s="33" t="s">
        <v>1537</v>
      </c>
      <c r="W542" s="3" t="str">
        <f>IF(V542&lt;&gt;"",IF(V542&lt;&gt;"LIBSETS_DROP_MECHANIC_MONSTER_NAME",VLOOKUP(V542,'LibSets constants'!$I$4:$L$1012,3,FALSE),""),"")</f>
        <v>Rewards for the worthy (Cyrodiil/Battleground mail)</v>
      </c>
      <c r="X542" s="3" t="str">
        <f>IF(V542&lt;&gt;"",IF(V542&lt;&gt;"LIBSETS_DROP_MECHANIC_MONSTER_NAME",VLOOKUP(V542,'LibSets constants'!$I$4:$L$1012,4,FALSE),""),"")</f>
        <v>Gerechter Lohn (Cyrodiil/Schlachtfeld Mail)</v>
      </c>
      <c r="Y542" s="62">
        <v>181</v>
      </c>
      <c r="Z542" s="3">
        <f>IF(AND(G542&lt;&gt;"LIBSETS_SETTYPE_BATTLEGROUND",G542&lt;&gt;"LIBSETS_SETTYPE_SPECIAL"),
IF(AND(Y542&lt;&gt;"",ISNUMBER(Y542),NOT(ISNA(Y542))),Y542,
   IF(AND(L542&lt;&gt;"",ISNUMBER(L542),L542&gt;0,NOT(ISNA(L542))),VLOOKUP(L542,'ESO dumped WayshrineInfo'!$K$3:$L$9996,2,FALSE),"")
),"")</f>
        <v>181</v>
      </c>
      <c r="AA542" t="str">
        <f>IF(AND(Z542&lt;&gt;"",ISNUMBER(Z542),NOT(ISNA(Z542))),VLOOKUP(Z542,'ESO zone constants'!$A$5:$D$10001,4,FALSE),"")</f>
        <v>Cyrodiil</v>
      </c>
      <c r="AB542" s="33" t="s">
        <v>3807</v>
      </c>
      <c r="AC542" s="41" t="str">
        <f>IF(AB542&lt;&gt;"",IF(AB542&lt;&gt;"LIBSETS_DROP_MECHANIC_MONSTER_NAME",VLOOKUP(AB542,'LibSets constants'!$I$4:$L$1012,3,FALSE),""),"")</f>
        <v>Cyrodiil board missions</v>
      </c>
      <c r="AD542" s="41" t="str">
        <f>IF(AB542&lt;&gt;"",IF(AB542&lt;&gt;"LIBSETS_DROP_MECHANIC_MONSTER_NAME",VLOOKUP(AB542,'LibSets constants'!$I$4:$L$1012,4,FALSE),""),"")</f>
        <v>Cyrodiil Auftragstafeln</v>
      </c>
      <c r="AE542" s="62">
        <v>181</v>
      </c>
      <c r="AF542" s="3">
        <f>IF(AND(G542&lt;&gt;"LIBSETS_SETTYPE_BATTLEGROUND",G542&lt;&gt;"LIBSETS_SETTYPE_SPECIAL"),
IF(AND(AE542&lt;&gt;"",ISNUMBER(AE542),NOT(ISNA(AE542))),AE542,
   IF(AND(M542&lt;&gt;"",ISNUMBER(M542),M542&gt;0,NOT(ISNA(M542))),VLOOKUP(M542,'ESO dumped WayshrineInfo'!$K$3:$L$9996,2,FALSE),"")
),"")</f>
        <v>181</v>
      </c>
      <c r="AG542" t="str">
        <f>IF(AND(AF542&lt;&gt;"",ISNUMBER(AF542),NOT(ISNA(AF542))),VLOOKUP(AF542,'ESO zone constants'!$A$5:$D$10001,4,FALSE),"")</f>
        <v>Cyrodiil</v>
      </c>
      <c r="AH542" s="33" t="s">
        <v>2784</v>
      </c>
      <c r="AI542" s="3" t="str">
        <f>IF(AH542&lt;&gt;"",IF(AH542&lt;&gt;"LIBSETS_DROP_MECHANIC_MONSTER_NAME",VLOOKUP(AH542,'LibSets constants'!$I$4:$L$1012,3,FALSE),""),"")</f>
        <v>Alliance points elite gear lockbox merchant, Cyrodiil</v>
      </c>
      <c r="AJ542" s="3" t="str">
        <f>IF(AH542&lt;&gt;"",IF(AH542&lt;&gt;"LIBSETS_DROP_MECHANIC_MONSTER_NAME",VLOOKUP(AH542,'LibSets constants'!$I$4:$L$1012,4,FALSE),""),"")</f>
        <v>Allianzpunkte Elite Gear Box Händler, Cyrodiil</v>
      </c>
      <c r="AK542" s="3">
        <f>IF(AND(G542&lt;&gt;"LIBSETS_SETTYPE_BATTLEGROUND",G542&lt;&gt;"LIBSETS_SETTYPE_SPECIAL"),IF(AL542&lt;&gt;"",VLOOKUP(AL542,'ESO zone constants'!$D$5:$H$4955,5,FALSE),""),"")</f>
        <v>181</v>
      </c>
      <c r="AL542" t="s">
        <v>125</v>
      </c>
      <c r="AM542" s="33" t="s">
        <v>3810</v>
      </c>
      <c r="AN542" s="3" t="str">
        <f>IF(AM542&lt;&gt;"",IF(AM542&lt;&gt;"LIBSETS_DROP_MECHANIC_MONSTER_NAME",VLOOKUP(AM542,'LibSets constants'!$I$4:$L$1012,3,FALSE),""),"")</f>
        <v>Cyrodiil: City Cheydinhal / Weynon Priory, Chorrol</v>
      </c>
      <c r="AO542" s="3" t="str">
        <f>IF(AM542&lt;&gt;"",IF(AM542&lt;&gt;"LIBSETS_DROP_MECHANIC_MONSTER_NAME",VLOOKUP(AM542,'LibSets constants'!$I$4:$L$1012,4,FALSE),""),"")</f>
        <v>Cyrodiil: Stadt Cheydinhal / Weynon Priorei, bei Chorrol</v>
      </c>
      <c r="AP542" s="3">
        <f>IF(AND(G542&lt;&gt;"LIBSETS_SETTYPE_BATTLEGROUND",G542&lt;&gt;"LIBSETS_SETTYPE_SPECIAL"),IF(AQ542&lt;&gt;"",VLOOKUP(AQ542,'ESO zone constants'!$D$5:$H$4955,5,FALSE),""),"")</f>
        <v>181</v>
      </c>
      <c r="AQ542" t="s">
        <v>125</v>
      </c>
      <c r="AR542" s="33" t="s">
        <v>1556</v>
      </c>
      <c r="AS542" s="3" t="str">
        <f>IF(AR542&lt;&gt;"",IF(AR542&lt;&gt;"LIBSETS_DROP_MECHANIC_MONSTER_NAME",VLOOKUP(AR542,'LibSets constants'!$I$4:$L$1012,3,FALSE),""),"")</f>
        <v>Delve bosses have a chance to drop a waist or feet.</v>
      </c>
      <c r="AT542" s="3" t="str">
        <f>IF(AR542&lt;&gt;"",IF(AR542&lt;&gt;"LIBSETS_DROP_MECHANIC_MONSTER_NAME",VLOOKUP(AR542,'LibSets constants'!$I$4:$L$1012,4,FALSE),""),"")</f>
        <v>Bosse in Gewölben haben die Chance, eine Taille oder Füße fallen zu lassen.</v>
      </c>
      <c r="AU542" s="3">
        <f>IF(AND(G542&lt;&gt;"LIBSETS_SETTYPE_BATTLEGROUND",G542&lt;&gt;"LIBSETS_SETTYPE_SPECIAL"),IF(AV542&lt;&gt;"",VLOOKUP(AV542,'ESO zone constants'!$D$5:$H$4955,5,FALSE),""),"")</f>
        <v>181</v>
      </c>
      <c r="AV542" t="s">
        <v>125</v>
      </c>
      <c r="AW542" s="33" t="s">
        <v>3282</v>
      </c>
      <c r="AX542" s="3" t="str">
        <f>IF(AW542&lt;&gt;"",IF(AW542&lt;&gt;"LIBSETS_DROP_MECHANIC_MONSTER_NAME",VLOOKUP(AW542,'LibSets constants'!$I$4:$L$1012,3,FALSE),""),"")</f>
        <v>Rewards of dolmen, harrowstorms or magical anomalies</v>
      </c>
      <c r="AY542" s="3" t="str">
        <f>IF(AW542&lt;&gt;"",IF(AW542&lt;&gt;"LIBSETS_DROP_MECHANIC_MONSTER_NAME",VLOOKUP(AW542,'LibSets constants'!$I$4:$L$1012,4,FALSE),""),"")</f>
        <v>Belohnung von Ankern, Gramstürmen oder Magischen Anomalien</v>
      </c>
      <c r="AZ542" s="84" t="s">
        <v>2658</v>
      </c>
      <c r="BA542" s="79"/>
      <c r="BB542" s="79"/>
      <c r="BC542" s="79"/>
      <c r="BD542" s="21" t="str">
        <f t="shared" si="54"/>
        <v>[618] = {wayshrines={-1,-1,-1,}, dlcId=DLC_WAKING_FLAME</v>
      </c>
      <c r="BE542" s="21" t="str">
        <f t="shared" si="55"/>
        <v>, zoneIds={181,181,181,181,181,181}, veteran=false</v>
      </c>
      <c r="BF542" s="21" t="str">
        <f t="shared" si="53"/>
        <v>, setType=LIBSETS_SETTYPE_CYRODIIL</v>
      </c>
      <c r="BG542" s="21" t="str">
        <f t="shared" si="5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42" s="21" t="str">
        <f t="shared" si="57"/>
        <v>}, --Hrothgar\'s Chill / Hrothgars Kühle   [Cyrodiil, Cyrodiil, Cyrodiil, Cyrodiil, Cyrodiil, Cyrodiil]</v>
      </c>
    </row>
    <row r="543" spans="1:60" x14ac:dyDescent="0.25">
      <c r="A543" s="72">
        <v>619</v>
      </c>
      <c r="B543" t="s">
        <v>2751</v>
      </c>
      <c r="C543" t="s">
        <v>2750</v>
      </c>
      <c r="D543" s="3">
        <f t="shared" si="52"/>
        <v>619</v>
      </c>
      <c r="G543" s="8" t="s">
        <v>1475</v>
      </c>
      <c r="I543" t="s">
        <v>91</v>
      </c>
      <c r="J543" t="s">
        <v>91</v>
      </c>
      <c r="K543">
        <v>497</v>
      </c>
      <c r="L543">
        <v>497</v>
      </c>
      <c r="M543">
        <v>497</v>
      </c>
      <c r="O543" s="62" t="s">
        <v>2719</v>
      </c>
      <c r="Q543" s="3">
        <f>IF(AND(P543&lt;&gt;"",ISNUMBER(P543),NOT(ISNA(P543))),P543,IF(R543&lt;&gt;"",VLOOKUP(R543,'ESO zone constants'!$D$5:$H$10003,5,FALSE),""))</f>
        <v>1301</v>
      </c>
      <c r="R543" t="str">
        <f>IF(AND(O543&lt;&gt;"",NOT(ISERROR(O543))),O543,
IF(AND(P543&lt;&gt;"",ISNUMBER(P543),P543&gt;0,NOT(ISNA(P543))),VLOOKUP(P543,'ESO zone constants'!$A$5:$D$10001,4,FALSE),
IF(AND(K543&lt;&gt;"",K543&gt;0,NOT(ISERROR(K543))),VLOOKUP(K543,'ESO dumped WayshrineInfo'!$K$3:$N$9996,4,FALSE),"")))</f>
        <v>Coral Aerie</v>
      </c>
      <c r="T543" s="19" t="str">
        <f>IF(AND(S543&lt;&gt;"",NOT(ISERROR(S543))),S543,IF(Q543&lt;&gt;"",IF(NOT(ISERROR(VLOOKUP(Q543,'ESO Dungeon constants'!$D$3:$H$9999,5,FALSE))),VLOOKUP(Q543,'ESO Dungeon constants'!$D$3:$I$9999,6,FALSE),VLOOKUP(Q543,'ESO zone constants'!$H$3:$K$9989,4,FALSE)),""))</f>
        <v>DLC_ASCENDING_TIDE</v>
      </c>
      <c r="U543" s="3" t="str">
        <f>IF(T543&lt;&gt;"",VLOOKUP(T543,'LibSets constants'!$B$4:$C$1012,2,FALSE),"")</f>
        <v>Ascending Tide</v>
      </c>
      <c r="V543" s="90" t="s">
        <v>3332</v>
      </c>
      <c r="Y543" s="62"/>
      <c r="Z543" s="3">
        <f>IF(AND(G543&lt;&gt;"LIBSETS_SETTYPE_BATTLEGROUND",G543&lt;&gt;"LIBSETS_SETTYPE_SPECIAL"),
IF(AND(Y543&lt;&gt;"",ISNUMBER(Y543),NOT(ISNA(Y543))),Y543,
   IF(AND(L543&lt;&gt;"",ISNUMBER(L543),L543&gt;0,NOT(ISNA(L543))),VLOOKUP(L543,'ESO dumped WayshrineInfo'!$K$3:$L$9996,2,FALSE),"")
),"")</f>
        <v>1011</v>
      </c>
      <c r="AA543" t="str">
        <f>IF(AND(Z543&lt;&gt;"",ISNUMBER(Z543),NOT(ISNA(Z543))),VLOOKUP(Z543,'ESO zone constants'!$A$5:$D$10001,4,FALSE),"")</f>
        <v>Summerset</v>
      </c>
      <c r="AB543" s="33" t="s">
        <v>3332</v>
      </c>
      <c r="AF543" s="3">
        <f>IF(AND(G543&lt;&gt;"LIBSETS_SETTYPE_BATTLEGROUND",G543&lt;&gt;"LIBSETS_SETTYPE_SPECIAL"),
IF(AND(AE543&lt;&gt;"",ISNUMBER(AE543),NOT(ISNA(AE543))),AE543,
   IF(AND(M543&lt;&gt;"",ISNUMBER(M543),M543&gt;0,NOT(ISNA(M543))),VLOOKUP(M543,'ESO dumped WayshrineInfo'!$K$3:$L$9996,2,FALSE),"")
),"")</f>
        <v>1011</v>
      </c>
      <c r="AG543" t="str">
        <f>IF(AND(AF543&lt;&gt;"",ISNUMBER(AF543),NOT(ISNA(AF543))),VLOOKUP(AF543,'ESO zone constants'!$A$5:$D$10001,4,FALSE),"")</f>
        <v>Summerset</v>
      </c>
      <c r="AH543" s="42"/>
      <c r="AK543" s="3" t="str">
        <f>IF(AND(G543&lt;&gt;"LIBSETS_SETTYPE_BATTLEGROUND",G543&lt;&gt;"LIBSETS_SETTYPE_SPECIAL"),IF(AL543&lt;&gt;"",VLOOKUP(AL543,'ESO zone constants'!$D$5:$H$4955,5,FALSE),""),"")</f>
        <v/>
      </c>
      <c r="AP543" s="3" t="str">
        <f>IF(AND(G543&lt;&gt;"LIBSETS_SETTYPE_BATTLEGROUND",G543&lt;&gt;"LIBSETS_SETTYPE_SPECIAL"),IF(AQ543&lt;&gt;"",VLOOKUP(AQ543,'ESO zone constants'!$D$5:$H$4955,5,FALSE),""),"")</f>
        <v/>
      </c>
      <c r="AU543" s="3" t="str">
        <f>IF(AND(G543&lt;&gt;"LIBSETS_SETTYPE_BATTLEGROUND",G543&lt;&gt;"LIBSETS_SETTYPE_SPECIAL"),IF(AV543&lt;&gt;"",VLOOKUP(AV543,'ESO zone constants'!$D$5:$H$4955,5,FALSE),""),"")</f>
        <v/>
      </c>
      <c r="AZ543" s="86"/>
      <c r="BA543" s="83"/>
      <c r="BB543" s="83"/>
      <c r="BC543" s="83"/>
      <c r="BD543" s="21" t="str">
        <f t="shared" si="54"/>
        <v>[619] = {wayshrines={497,497,497,}, dlcId=DLC_ASCENDING_TIDE</v>
      </c>
      <c r="BE543" s="21" t="str">
        <f t="shared" si="55"/>
        <v>, zoneIds={1301,1011,1011}, veteran=false</v>
      </c>
      <c r="BF543" s="21" t="str">
        <f t="shared" si="53"/>
        <v>, setType=LIBSETS_SETTYPE_DUNGEON</v>
      </c>
      <c r="BG543" s="21" t="str">
        <f t="shared" si="56"/>
        <v>, dropMechanic={LIBSETS_DROP_MECHANIC_GROUP_DUNGEON_BOSS,LIBSETS_DROP_MECHANIC_GROUP_DUNGEON_BOSS}</v>
      </c>
      <c r="BH543" s="21" t="str">
        <f t="shared" si="57"/>
        <v>}, --Maligalig\'s Maelstrom / Maligaligs Mahlstrom   [Coral Aerie, Summerset, Summerset]</v>
      </c>
    </row>
    <row r="544" spans="1:60" x14ac:dyDescent="0.25">
      <c r="A544" s="72">
        <v>620</v>
      </c>
      <c r="B544" t="s">
        <v>2749</v>
      </c>
      <c r="C544" t="s">
        <v>2738</v>
      </c>
      <c r="D544" s="3">
        <f t="shared" si="52"/>
        <v>620</v>
      </c>
      <c r="G544" s="8" t="s">
        <v>1475</v>
      </c>
      <c r="I544" t="s">
        <v>91</v>
      </c>
      <c r="J544" t="s">
        <v>91</v>
      </c>
      <c r="K544">
        <v>497</v>
      </c>
      <c r="L544">
        <v>497</v>
      </c>
      <c r="M544">
        <v>497</v>
      </c>
      <c r="O544" s="62" t="s">
        <v>2719</v>
      </c>
      <c r="Q544" s="3">
        <f>IF(AND(P544&lt;&gt;"",ISNUMBER(P544),NOT(ISNA(P544))),P544,IF(R544&lt;&gt;"",VLOOKUP(R544,'ESO zone constants'!$D$5:$H$10003,5,FALSE),""))</f>
        <v>1301</v>
      </c>
      <c r="R544" t="str">
        <f>IF(AND(O544&lt;&gt;"",NOT(ISERROR(O544))),O544,
IF(AND(P544&lt;&gt;"",ISNUMBER(P544),P544&gt;0,NOT(ISNA(P544))),VLOOKUP(P544,'ESO zone constants'!$A$5:$D$10001,4,FALSE),
IF(AND(K544&lt;&gt;"",K544&gt;0,NOT(ISERROR(K544))),VLOOKUP(K544,'ESO dumped WayshrineInfo'!$K$3:$N$9996,4,FALSE),"")))</f>
        <v>Coral Aerie</v>
      </c>
      <c r="T544" s="19" t="str">
        <f>IF(AND(S544&lt;&gt;"",NOT(ISERROR(S544))),S544,IF(Q544&lt;&gt;"",IF(NOT(ISERROR(VLOOKUP(Q544,'ESO Dungeon constants'!$D$3:$H$9999,5,FALSE))),VLOOKUP(Q544,'ESO Dungeon constants'!$D$3:$I$9999,6,FALSE),VLOOKUP(Q544,'ESO zone constants'!$H$3:$K$9989,4,FALSE)),""))</f>
        <v>DLC_ASCENDING_TIDE</v>
      </c>
      <c r="U544" s="3" t="str">
        <f>IF(T544&lt;&gt;"",VLOOKUP(T544,'LibSets constants'!$B$4:$C$1012,2,FALSE),"")</f>
        <v>Ascending Tide</v>
      </c>
      <c r="V544" s="90" t="s">
        <v>3332</v>
      </c>
      <c r="Y544" s="62"/>
      <c r="Z544" s="3">
        <f>IF(AND(G544&lt;&gt;"LIBSETS_SETTYPE_BATTLEGROUND",G544&lt;&gt;"LIBSETS_SETTYPE_SPECIAL"),
IF(AND(Y544&lt;&gt;"",ISNUMBER(Y544),NOT(ISNA(Y544))),Y544,
   IF(AND(L544&lt;&gt;"",ISNUMBER(L544),L544&gt;0,NOT(ISNA(L544))),VLOOKUP(L544,'ESO dumped WayshrineInfo'!$K$3:$L$9996,2,FALSE),"")
),"")</f>
        <v>1011</v>
      </c>
      <c r="AA544" t="str">
        <f>IF(AND(Z544&lt;&gt;"",ISNUMBER(Z544),NOT(ISNA(Z544))),VLOOKUP(Z544,'ESO zone constants'!$A$5:$D$10001,4,FALSE),"")</f>
        <v>Summerset</v>
      </c>
      <c r="AB544" s="33" t="s">
        <v>3332</v>
      </c>
      <c r="AF544" s="3">
        <f>IF(AND(G544&lt;&gt;"LIBSETS_SETTYPE_BATTLEGROUND",G544&lt;&gt;"LIBSETS_SETTYPE_SPECIAL"),
IF(AND(AE544&lt;&gt;"",ISNUMBER(AE544),NOT(ISNA(AE544))),AE544,
   IF(AND(M544&lt;&gt;"",ISNUMBER(M544),M544&gt;0,NOT(ISNA(M544))),VLOOKUP(M544,'ESO dumped WayshrineInfo'!$K$3:$L$9996,2,FALSE),"")
),"")</f>
        <v>1011</v>
      </c>
      <c r="AG544" t="str">
        <f>IF(AND(AF544&lt;&gt;"",ISNUMBER(AF544),NOT(ISNA(AF544))),VLOOKUP(AF544,'ESO zone constants'!$A$5:$D$10001,4,FALSE),"")</f>
        <v>Summerset</v>
      </c>
      <c r="AH544" s="42"/>
      <c r="AK544" s="3" t="str">
        <f>IF(AND(G544&lt;&gt;"LIBSETS_SETTYPE_BATTLEGROUND",G544&lt;&gt;"LIBSETS_SETTYPE_SPECIAL"),IF(AL544&lt;&gt;"",VLOOKUP(AL544,'ESO zone constants'!$D$5:$H$4955,5,FALSE),""),"")</f>
        <v/>
      </c>
      <c r="AP544" s="3" t="str">
        <f>IF(AND(G544&lt;&gt;"LIBSETS_SETTYPE_BATTLEGROUND",G544&lt;&gt;"LIBSETS_SETTYPE_SPECIAL"),IF(AQ544&lt;&gt;"",VLOOKUP(AQ544,'ESO zone constants'!$D$5:$H$4955,5,FALSE),""),"")</f>
        <v/>
      </c>
      <c r="AU544" s="3" t="str">
        <f>IF(AND(G544&lt;&gt;"LIBSETS_SETTYPE_BATTLEGROUND",G544&lt;&gt;"LIBSETS_SETTYPE_SPECIAL"),IF(AV544&lt;&gt;"",VLOOKUP(AV544,'ESO zone constants'!$D$5:$H$4955,5,FALSE),""),"")</f>
        <v/>
      </c>
      <c r="AZ544" s="86"/>
      <c r="BA544" s="83"/>
      <c r="BB544" s="83"/>
      <c r="BC544" s="83"/>
      <c r="BD544" s="21" t="str">
        <f t="shared" si="54"/>
        <v>[620] = {wayshrines={497,497,497,}, dlcId=DLC_ASCENDING_TIDE</v>
      </c>
      <c r="BE544" s="21" t="str">
        <f t="shared" si="55"/>
        <v>, zoneIds={1301,1011,1011}, veteran=false</v>
      </c>
      <c r="BF544" s="21" t="str">
        <f t="shared" si="53"/>
        <v>, setType=LIBSETS_SETTYPE_DUNGEON</v>
      </c>
      <c r="BG544" s="21" t="str">
        <f t="shared" si="56"/>
        <v>, dropMechanic={LIBSETS_DROP_MECHANIC_GROUP_DUNGEON_BOSS,LIBSETS_DROP_MECHANIC_GROUP_DUNGEON_BOSS}</v>
      </c>
      <c r="BH544" s="21" t="str">
        <f t="shared" si="57"/>
        <v>}, --Gryphon\'s Reprisal / Vergeltung des Greifen   [Coral Aerie, Summerset, Summerset]</v>
      </c>
    </row>
    <row r="545" spans="1:60" x14ac:dyDescent="0.25">
      <c r="A545" s="72">
        <v>621</v>
      </c>
      <c r="B545" t="s">
        <v>2748</v>
      </c>
      <c r="C545" t="s">
        <v>2721</v>
      </c>
      <c r="D545" s="3">
        <f t="shared" si="52"/>
        <v>621</v>
      </c>
      <c r="G545" s="8" t="s">
        <v>1475</v>
      </c>
      <c r="I545" t="s">
        <v>91</v>
      </c>
      <c r="J545" t="s">
        <v>91</v>
      </c>
      <c r="K545">
        <v>497</v>
      </c>
      <c r="L545">
        <v>497</v>
      </c>
      <c r="M545">
        <v>497</v>
      </c>
      <c r="O545" s="62" t="s">
        <v>2719</v>
      </c>
      <c r="Q545" s="3">
        <f>IF(AND(P545&lt;&gt;"",ISNUMBER(P545),NOT(ISNA(P545))),P545,IF(R545&lt;&gt;"",VLOOKUP(R545,'ESO zone constants'!$D$5:$H$10003,5,FALSE),""))</f>
        <v>1301</v>
      </c>
      <c r="R545" t="str">
        <f>IF(AND(O545&lt;&gt;"",NOT(ISERROR(O545))),O545,
IF(AND(P545&lt;&gt;"",ISNUMBER(P545),P545&gt;0,NOT(ISNA(P545))),VLOOKUP(P545,'ESO zone constants'!$A$5:$D$10001,4,FALSE),
IF(AND(K545&lt;&gt;"",K545&gt;0,NOT(ISERROR(K545))),VLOOKUP(K545,'ESO dumped WayshrineInfo'!$K$3:$N$9996,4,FALSE),"")))</f>
        <v>Coral Aerie</v>
      </c>
      <c r="T545" s="19" t="str">
        <f>IF(AND(S545&lt;&gt;"",NOT(ISERROR(S545))),S545,IF(Q545&lt;&gt;"",IF(NOT(ISERROR(VLOOKUP(Q545,'ESO Dungeon constants'!$D$3:$H$9999,5,FALSE))),VLOOKUP(Q545,'ESO Dungeon constants'!$D$3:$I$9999,6,FALSE),VLOOKUP(Q545,'ESO zone constants'!$H$3:$K$9989,4,FALSE)),""))</f>
        <v>DLC_ASCENDING_TIDE</v>
      </c>
      <c r="U545" s="3" t="str">
        <f>IF(T545&lt;&gt;"",VLOOKUP(T545,'LibSets constants'!$B$4:$C$1012,2,FALSE),"")</f>
        <v>Ascending Tide</v>
      </c>
      <c r="V545" s="90" t="s">
        <v>3332</v>
      </c>
      <c r="Y545" s="62"/>
      <c r="Z545" s="3">
        <f>IF(AND(G545&lt;&gt;"LIBSETS_SETTYPE_BATTLEGROUND",G545&lt;&gt;"LIBSETS_SETTYPE_SPECIAL"),
IF(AND(Y545&lt;&gt;"",ISNUMBER(Y545),NOT(ISNA(Y545))),Y545,
   IF(AND(L545&lt;&gt;"",ISNUMBER(L545),L545&gt;0,NOT(ISNA(L545))),VLOOKUP(L545,'ESO dumped WayshrineInfo'!$K$3:$L$9996,2,FALSE),"")
),"")</f>
        <v>1011</v>
      </c>
      <c r="AA545" t="str">
        <f>IF(AND(Z545&lt;&gt;"",ISNUMBER(Z545),NOT(ISNA(Z545))),VLOOKUP(Z545,'ESO zone constants'!$A$5:$D$10001,4,FALSE),"")</f>
        <v>Summerset</v>
      </c>
      <c r="AB545" s="33" t="s">
        <v>3332</v>
      </c>
      <c r="AF545" s="3">
        <f>IF(AND(G545&lt;&gt;"LIBSETS_SETTYPE_BATTLEGROUND",G545&lt;&gt;"LIBSETS_SETTYPE_SPECIAL"),
IF(AND(AE545&lt;&gt;"",ISNUMBER(AE545),NOT(ISNA(AE545))),AE545,
   IF(AND(M545&lt;&gt;"",ISNUMBER(M545),M545&gt;0,NOT(ISNA(M545))),VLOOKUP(M545,'ESO dumped WayshrineInfo'!$K$3:$L$9996,2,FALSE),"")
),"")</f>
        <v>1011</v>
      </c>
      <c r="AG545" t="str">
        <f>IF(AND(AF545&lt;&gt;"",ISNUMBER(AF545),NOT(ISNA(AF545))),VLOOKUP(AF545,'ESO zone constants'!$A$5:$D$10001,4,FALSE),"")</f>
        <v>Summerset</v>
      </c>
      <c r="AH545" s="42"/>
      <c r="AK545" s="3" t="str">
        <f>IF(AND(G545&lt;&gt;"LIBSETS_SETTYPE_BATTLEGROUND",G545&lt;&gt;"LIBSETS_SETTYPE_SPECIAL"),IF(AL545&lt;&gt;"",VLOOKUP(AL545,'ESO zone constants'!$D$5:$H$4955,5,FALSE),""),"")</f>
        <v/>
      </c>
      <c r="AP545" s="3" t="str">
        <f>IF(AND(G545&lt;&gt;"LIBSETS_SETTYPE_BATTLEGROUND",G545&lt;&gt;"LIBSETS_SETTYPE_SPECIAL"),IF(AQ545&lt;&gt;"",VLOOKUP(AQ545,'ESO zone constants'!$D$5:$H$4955,5,FALSE),""),"")</f>
        <v/>
      </c>
      <c r="AU545" s="3" t="str">
        <f>IF(AND(G545&lt;&gt;"LIBSETS_SETTYPE_BATTLEGROUND",G545&lt;&gt;"LIBSETS_SETTYPE_SPECIAL"),IF(AV545&lt;&gt;"",VLOOKUP(AV545,'ESO zone constants'!$D$5:$H$4955,5,FALSE),""),"")</f>
        <v/>
      </c>
      <c r="AZ545" s="86"/>
      <c r="BA545" s="83"/>
      <c r="BB545" s="83"/>
      <c r="BC545" s="83"/>
      <c r="BD545" s="21" t="str">
        <f t="shared" si="54"/>
        <v>[621] = {wayshrines={497,497,497,}, dlcId=DLC_ASCENDING_TIDE</v>
      </c>
      <c r="BE545" s="21" t="str">
        <f t="shared" si="55"/>
        <v>, zoneIds={1301,1011,1011}, veteran=false</v>
      </c>
      <c r="BF545" s="21" t="str">
        <f t="shared" si="53"/>
        <v>, setType=LIBSETS_SETTYPE_DUNGEON</v>
      </c>
      <c r="BG545" s="21" t="str">
        <f t="shared" si="56"/>
        <v>, dropMechanic={LIBSETS_DROP_MECHANIC_GROUP_DUNGEON_BOSS,LIBSETS_DROP_MECHANIC_GROUP_DUNGEON_BOSS}</v>
      </c>
      <c r="BH545" s="21" t="str">
        <f t="shared" si="57"/>
        <v>}, --Glacial Guardian / Gletscherwächter   [Coral Aerie, Summerset, Summerset]</v>
      </c>
    </row>
    <row r="546" spans="1:60" x14ac:dyDescent="0.25">
      <c r="A546" s="72">
        <v>622</v>
      </c>
      <c r="B546" t="s">
        <v>2747</v>
      </c>
      <c r="C546" t="s">
        <v>2723</v>
      </c>
      <c r="D546" s="3">
        <f t="shared" si="52"/>
        <v>622</v>
      </c>
      <c r="G546" s="8" t="s">
        <v>1475</v>
      </c>
      <c r="I546" t="s">
        <v>91</v>
      </c>
      <c r="J546" t="s">
        <v>91</v>
      </c>
      <c r="K546">
        <v>498</v>
      </c>
      <c r="L546">
        <v>498</v>
      </c>
      <c r="M546">
        <v>498</v>
      </c>
      <c r="O546" s="62" t="s">
        <v>2731</v>
      </c>
      <c r="Q546" s="3">
        <f>IF(AND(P546&lt;&gt;"",ISNUMBER(P546),NOT(ISNA(P546))),P546,IF(R546&lt;&gt;"",VLOOKUP(R546,'ESO zone constants'!$D$5:$H$10003,5,FALSE),""))</f>
        <v>1302</v>
      </c>
      <c r="R546" t="str">
        <f>IF(AND(O546&lt;&gt;"",NOT(ISERROR(O546))),O546,
IF(AND(P546&lt;&gt;"",ISNUMBER(P546),P546&gt;0,NOT(ISNA(P546))),VLOOKUP(P546,'ESO zone constants'!$A$5:$D$10001,4,FALSE),
IF(AND(K546&lt;&gt;"",K546&gt;0,NOT(ISERROR(K546))),VLOOKUP(K546,'ESO dumped WayshrineInfo'!$K$3:$N$9996,4,FALSE),"")))</f>
        <v>Shipwright's Regret</v>
      </c>
      <c r="T546" s="19" t="str">
        <f>IF(AND(S546&lt;&gt;"",NOT(ISERROR(S546))),S546,IF(Q546&lt;&gt;"",IF(NOT(ISERROR(VLOOKUP(Q546,'ESO Dungeon constants'!$D$3:$H$9999,5,FALSE))),VLOOKUP(Q546,'ESO Dungeon constants'!$D$3:$I$9999,6,FALSE),VLOOKUP(Q546,'ESO zone constants'!$H$3:$K$9989,4,FALSE)),""))</f>
        <v>DLC_ASCENDING_TIDE</v>
      </c>
      <c r="U546" s="3" t="str">
        <f>IF(T546&lt;&gt;"",VLOOKUP(T546,'LibSets constants'!$B$4:$C$1012,2,FALSE),"")</f>
        <v>Ascending Tide</v>
      </c>
      <c r="V546" s="90" t="s">
        <v>3332</v>
      </c>
      <c r="Y546" s="62"/>
      <c r="Z546" s="3">
        <f>IF(AND(G546&lt;&gt;"LIBSETS_SETTYPE_BATTLEGROUND",G546&lt;&gt;"LIBSETS_SETTYPE_SPECIAL"),
IF(AND(Y546&lt;&gt;"",ISNUMBER(Y546),NOT(ISNA(Y546))),Y546,
   IF(AND(L546&lt;&gt;"",ISNUMBER(L546),L546&gt;0,NOT(ISNA(L546))),VLOOKUP(L546,'ESO dumped WayshrineInfo'!$K$3:$L$9996,2,FALSE),"")
),"")</f>
        <v>20</v>
      </c>
      <c r="AA546" t="str">
        <f>IF(AND(Z546&lt;&gt;"",ISNUMBER(Z546),NOT(ISNA(Z546))),VLOOKUP(Z546,'ESO zone constants'!$A$5:$D$10001,4,FALSE),"")</f>
        <v>Rivenspire</v>
      </c>
      <c r="AB546" s="33" t="s">
        <v>3332</v>
      </c>
      <c r="AF546" s="3">
        <f>IF(AND(G546&lt;&gt;"LIBSETS_SETTYPE_BATTLEGROUND",G546&lt;&gt;"LIBSETS_SETTYPE_SPECIAL"),
IF(AND(AE546&lt;&gt;"",ISNUMBER(AE546),NOT(ISNA(AE546))),AE546,
   IF(AND(M546&lt;&gt;"",ISNUMBER(M546),M546&gt;0,NOT(ISNA(M546))),VLOOKUP(M546,'ESO dumped WayshrineInfo'!$K$3:$L$9996,2,FALSE),"")
),"")</f>
        <v>20</v>
      </c>
      <c r="AG546" t="str">
        <f>IF(AND(AF546&lt;&gt;"",ISNUMBER(AF546),NOT(ISNA(AF546))),VLOOKUP(AF546,'ESO zone constants'!$A$5:$D$10001,4,FALSE),"")</f>
        <v>Rivenspire</v>
      </c>
      <c r="AH546" s="42"/>
      <c r="AK546" s="3" t="str">
        <f>IF(AND(G546&lt;&gt;"LIBSETS_SETTYPE_BATTLEGROUND",G546&lt;&gt;"LIBSETS_SETTYPE_SPECIAL"),IF(AL546&lt;&gt;"",VLOOKUP(AL546,'ESO zone constants'!$D$5:$H$4955,5,FALSE),""),"")</f>
        <v/>
      </c>
      <c r="AP546" s="3" t="str">
        <f>IF(AND(G546&lt;&gt;"LIBSETS_SETTYPE_BATTLEGROUND",G546&lt;&gt;"LIBSETS_SETTYPE_SPECIAL"),IF(AQ546&lt;&gt;"",VLOOKUP(AQ546,'ESO zone constants'!$D$5:$H$4955,5,FALSE),""),"")</f>
        <v/>
      </c>
      <c r="AU546" s="3" t="str">
        <f>IF(AND(G546&lt;&gt;"LIBSETS_SETTYPE_BATTLEGROUND",G546&lt;&gt;"LIBSETS_SETTYPE_SPECIAL"),IF(AV546&lt;&gt;"",VLOOKUP(AV546,'ESO zone constants'!$D$5:$H$4955,5,FALSE),""),"")</f>
        <v/>
      </c>
      <c r="AZ546" s="86"/>
      <c r="BA546" s="83"/>
      <c r="BB546" s="83"/>
      <c r="BC546" s="83"/>
      <c r="BD546" s="21" t="str">
        <f t="shared" si="54"/>
        <v>[622] = {wayshrines={498,498,498,}, dlcId=DLC_ASCENDING_TIDE</v>
      </c>
      <c r="BE546" s="21" t="str">
        <f t="shared" si="55"/>
        <v>, zoneIds={1302,20,20}, veteran=false</v>
      </c>
      <c r="BF546" s="21" t="str">
        <f t="shared" si="53"/>
        <v>, setType=LIBSETS_SETTYPE_DUNGEON</v>
      </c>
      <c r="BG546" s="21" t="str">
        <f t="shared" si="56"/>
        <v>, dropMechanic={LIBSETS_DROP_MECHANIC_GROUP_DUNGEON_BOSS,LIBSETS_DROP_MECHANIC_GROUP_DUNGEON_BOSS}</v>
      </c>
      <c r="BH546" s="21" t="str">
        <f t="shared" si="57"/>
        <v>}, --Turning Tide / Gezeitenwechsel   [Shipwright's Regret, Rivenspire, Rivenspire]</v>
      </c>
    </row>
    <row r="547" spans="1:60" x14ac:dyDescent="0.25">
      <c r="A547" s="72">
        <v>623</v>
      </c>
      <c r="B547" t="s">
        <v>2746</v>
      </c>
      <c r="C547" t="s">
        <v>2739</v>
      </c>
      <c r="D547" s="3">
        <f t="shared" si="52"/>
        <v>623</v>
      </c>
      <c r="G547" s="8" t="s">
        <v>1475</v>
      </c>
      <c r="I547" t="s">
        <v>91</v>
      </c>
      <c r="J547" t="s">
        <v>91</v>
      </c>
      <c r="K547">
        <v>498</v>
      </c>
      <c r="L547">
        <v>498</v>
      </c>
      <c r="M547">
        <v>498</v>
      </c>
      <c r="O547" s="62" t="s">
        <v>2731</v>
      </c>
      <c r="Q547" s="3">
        <f>IF(AND(P547&lt;&gt;"",ISNUMBER(P547),NOT(ISNA(P547))),P547,IF(R547&lt;&gt;"",VLOOKUP(R547,'ESO zone constants'!$D$5:$H$10003,5,FALSE),""))</f>
        <v>1302</v>
      </c>
      <c r="R547" t="str">
        <f>IF(AND(O547&lt;&gt;"",NOT(ISERROR(O547))),O547,
IF(AND(P547&lt;&gt;"",ISNUMBER(P547),P547&gt;0,NOT(ISNA(P547))),VLOOKUP(P547,'ESO zone constants'!$A$5:$D$10001,4,FALSE),
IF(AND(K547&lt;&gt;"",K547&gt;0,NOT(ISERROR(K547))),VLOOKUP(K547,'ESO dumped WayshrineInfo'!$K$3:$N$9996,4,FALSE),"")))</f>
        <v>Shipwright's Regret</v>
      </c>
      <c r="T547" s="19" t="str">
        <f>IF(AND(S547&lt;&gt;"",NOT(ISERROR(S547))),S547,IF(Q547&lt;&gt;"",IF(NOT(ISERROR(VLOOKUP(Q547,'ESO Dungeon constants'!$D$3:$H$9999,5,FALSE))),VLOOKUP(Q547,'ESO Dungeon constants'!$D$3:$I$9999,6,FALSE),VLOOKUP(Q547,'ESO zone constants'!$H$3:$K$9989,4,FALSE)),""))</f>
        <v>DLC_ASCENDING_TIDE</v>
      </c>
      <c r="U547" s="3" t="str">
        <f>IF(T547&lt;&gt;"",VLOOKUP(T547,'LibSets constants'!$B$4:$C$1012,2,FALSE),"")</f>
        <v>Ascending Tide</v>
      </c>
      <c r="V547" s="90" t="s">
        <v>3332</v>
      </c>
      <c r="Y547" s="62"/>
      <c r="Z547" s="3">
        <f>IF(AND(G547&lt;&gt;"LIBSETS_SETTYPE_BATTLEGROUND",G547&lt;&gt;"LIBSETS_SETTYPE_SPECIAL"),
IF(AND(Y547&lt;&gt;"",ISNUMBER(Y547),NOT(ISNA(Y547))),Y547,
   IF(AND(L547&lt;&gt;"",ISNUMBER(L547),L547&gt;0,NOT(ISNA(L547))),VLOOKUP(L547,'ESO dumped WayshrineInfo'!$K$3:$L$9996,2,FALSE),"")
),"")</f>
        <v>20</v>
      </c>
      <c r="AA547" t="str">
        <f>IF(AND(Z547&lt;&gt;"",ISNUMBER(Z547),NOT(ISNA(Z547))),VLOOKUP(Z547,'ESO zone constants'!$A$5:$D$10001,4,FALSE),"")</f>
        <v>Rivenspire</v>
      </c>
      <c r="AB547" s="33" t="s">
        <v>3332</v>
      </c>
      <c r="AF547" s="3">
        <f>IF(AND(G547&lt;&gt;"LIBSETS_SETTYPE_BATTLEGROUND",G547&lt;&gt;"LIBSETS_SETTYPE_SPECIAL"),
IF(AND(AE547&lt;&gt;"",ISNUMBER(AE547),NOT(ISNA(AE547))),AE547,
   IF(AND(M547&lt;&gt;"",ISNUMBER(M547),M547&gt;0,NOT(ISNA(M547))),VLOOKUP(M547,'ESO dumped WayshrineInfo'!$K$3:$L$9996,2,FALSE),"")
),"")</f>
        <v>20</v>
      </c>
      <c r="AG547" t="str">
        <f>IF(AND(AF547&lt;&gt;"",ISNUMBER(AF547),NOT(ISNA(AF547))),VLOOKUP(AF547,'ESO zone constants'!$A$5:$D$10001,4,FALSE),"")</f>
        <v>Rivenspire</v>
      </c>
      <c r="AH547" s="42"/>
      <c r="AK547" s="3" t="str">
        <f>IF(AND(G547&lt;&gt;"LIBSETS_SETTYPE_BATTLEGROUND",G547&lt;&gt;"LIBSETS_SETTYPE_SPECIAL"),IF(AL547&lt;&gt;"",VLOOKUP(AL547,'ESO zone constants'!$D$5:$H$4955,5,FALSE),""),"")</f>
        <v/>
      </c>
      <c r="AP547" s="3" t="str">
        <f>IF(AND(G547&lt;&gt;"LIBSETS_SETTYPE_BATTLEGROUND",G547&lt;&gt;"LIBSETS_SETTYPE_SPECIAL"),IF(AQ547&lt;&gt;"",VLOOKUP(AQ547,'ESO zone constants'!$D$5:$H$4955,5,FALSE),""),"")</f>
        <v/>
      </c>
      <c r="AU547" s="3" t="str">
        <f>IF(AND(G547&lt;&gt;"LIBSETS_SETTYPE_BATTLEGROUND",G547&lt;&gt;"LIBSETS_SETTYPE_SPECIAL"),IF(AV547&lt;&gt;"",VLOOKUP(AV547,'ESO zone constants'!$D$5:$H$4955,5,FALSE),""),"")</f>
        <v/>
      </c>
      <c r="AY547" s="41"/>
      <c r="AZ547" s="86"/>
      <c r="BA547" s="83"/>
      <c r="BB547" s="83"/>
      <c r="BC547" s="83"/>
      <c r="BD547" s="21" t="str">
        <f t="shared" si="54"/>
        <v>[623] = {wayshrines={498,498,498,}, dlcId=DLC_ASCENDING_TIDE</v>
      </c>
      <c r="BE547" s="21" t="str">
        <f t="shared" si="55"/>
        <v>, zoneIds={1302,20,20}, veteran=false</v>
      </c>
      <c r="BF547" s="21" t="str">
        <f t="shared" si="53"/>
        <v>, setType=LIBSETS_SETTYPE_DUNGEON</v>
      </c>
      <c r="BG547" s="21" t="str">
        <f t="shared" si="56"/>
        <v>, dropMechanic={LIBSETS_DROP_MECHANIC_GROUP_DUNGEON_BOSS,LIBSETS_DROP_MECHANIC_GROUP_DUNGEON_BOSS}</v>
      </c>
      <c r="BH547" s="21" t="str">
        <f t="shared" si="57"/>
        <v>}, --Storm-Cursed\’s Revenge / Rache des Sturmverfluchten   [Shipwright's Regret, Rivenspire, Rivenspire]</v>
      </c>
    </row>
    <row r="548" spans="1:60" x14ac:dyDescent="0.25">
      <c r="A548" s="72">
        <v>624</v>
      </c>
      <c r="B548" t="s">
        <v>2744</v>
      </c>
      <c r="C548" t="s">
        <v>2745</v>
      </c>
      <c r="D548" s="3">
        <f t="shared" si="52"/>
        <v>624</v>
      </c>
      <c r="G548" s="8" t="s">
        <v>1475</v>
      </c>
      <c r="I548" t="s">
        <v>91</v>
      </c>
      <c r="J548" t="s">
        <v>91</v>
      </c>
      <c r="K548">
        <v>498</v>
      </c>
      <c r="L548">
        <v>498</v>
      </c>
      <c r="M548">
        <v>498</v>
      </c>
      <c r="O548" s="62" t="s">
        <v>2731</v>
      </c>
      <c r="Q548" s="3">
        <f>IF(AND(P548&lt;&gt;"",ISNUMBER(P548),NOT(ISNA(P548))),P548,IF(R548&lt;&gt;"",VLOOKUP(R548,'ESO zone constants'!$D$5:$H$10003,5,FALSE),""))</f>
        <v>1302</v>
      </c>
      <c r="R548" t="str">
        <f>IF(AND(O548&lt;&gt;"",NOT(ISERROR(O548))),O548,
IF(AND(P548&lt;&gt;"",ISNUMBER(P548),P548&gt;0,NOT(ISNA(P548))),VLOOKUP(P548,'ESO zone constants'!$A$5:$D$10001,4,FALSE),
IF(AND(K548&lt;&gt;"",K548&gt;0,NOT(ISERROR(K548))),VLOOKUP(K548,'ESO dumped WayshrineInfo'!$K$3:$N$9996,4,FALSE),"")))</f>
        <v>Shipwright's Regret</v>
      </c>
      <c r="T548" s="19" t="str">
        <f>IF(AND(S548&lt;&gt;"",NOT(ISERROR(S548))),S548,IF(Q548&lt;&gt;"",IF(NOT(ISERROR(VLOOKUP(Q548,'ESO Dungeon constants'!$D$3:$H$9999,5,FALSE))),VLOOKUP(Q548,'ESO Dungeon constants'!$D$3:$I$9999,6,FALSE),VLOOKUP(Q548,'ESO zone constants'!$H$3:$K$9989,4,FALSE)),""))</f>
        <v>DLC_ASCENDING_TIDE</v>
      </c>
      <c r="U548" s="3" t="str">
        <f>IF(T548&lt;&gt;"",VLOOKUP(T548,'LibSets constants'!$B$4:$C$1012,2,FALSE),"")</f>
        <v>Ascending Tide</v>
      </c>
      <c r="V548" s="90" t="s">
        <v>3332</v>
      </c>
      <c r="Y548" s="62"/>
      <c r="Z548" s="3">
        <f>IF(AND(G548&lt;&gt;"LIBSETS_SETTYPE_BATTLEGROUND",G548&lt;&gt;"LIBSETS_SETTYPE_SPECIAL"),
IF(AND(Y548&lt;&gt;"",ISNUMBER(Y548),NOT(ISNA(Y548))),Y548,
   IF(AND(L548&lt;&gt;"",ISNUMBER(L548),L548&gt;0,NOT(ISNA(L548))),VLOOKUP(L548,'ESO dumped WayshrineInfo'!$K$3:$L$9996,2,FALSE),"")
),"")</f>
        <v>20</v>
      </c>
      <c r="AA548" t="str">
        <f>IF(AND(Z548&lt;&gt;"",ISNUMBER(Z548),NOT(ISNA(Z548))),VLOOKUP(Z548,'ESO zone constants'!$A$5:$D$10001,4,FALSE),"")</f>
        <v>Rivenspire</v>
      </c>
      <c r="AB548" s="33" t="s">
        <v>3332</v>
      </c>
      <c r="AC548" s="41"/>
      <c r="AD548" s="41"/>
      <c r="AE548" s="39"/>
      <c r="AF548" s="3">
        <f>IF(AND(G548&lt;&gt;"LIBSETS_SETTYPE_BATTLEGROUND",G548&lt;&gt;"LIBSETS_SETTYPE_SPECIAL"),
IF(AND(AE548&lt;&gt;"",ISNUMBER(AE548),NOT(ISNA(AE548))),AE548,
   IF(AND(M548&lt;&gt;"",ISNUMBER(M548),M548&gt;0,NOT(ISNA(M548))),VLOOKUP(M548,'ESO dumped WayshrineInfo'!$K$3:$L$9996,2,FALSE),"")
),"")</f>
        <v>20</v>
      </c>
      <c r="AG548" t="str">
        <f>IF(AND(AF548&lt;&gt;"",ISNUMBER(AF548),NOT(ISNA(AF548))),VLOOKUP(AF548,'ESO zone constants'!$A$5:$D$10001,4,FALSE),"")</f>
        <v>Rivenspire</v>
      </c>
      <c r="AH548" s="42"/>
      <c r="AI548" s="41"/>
      <c r="AJ548" s="41"/>
      <c r="AK548" s="3" t="str">
        <f>IF(AND(G548&lt;&gt;"LIBSETS_SETTYPE_BATTLEGROUND",G548&lt;&gt;"LIBSETS_SETTYPE_SPECIAL"),IF(AL548&lt;&gt;"",VLOOKUP(AL548,'ESO zone constants'!$D$5:$H$4955,5,FALSE),""),"")</f>
        <v/>
      </c>
      <c r="AN548" s="41"/>
      <c r="AO548" s="41"/>
      <c r="AP548" s="3" t="str">
        <f>IF(AND(G548&lt;&gt;"LIBSETS_SETTYPE_BATTLEGROUND",G548&lt;&gt;"LIBSETS_SETTYPE_SPECIAL"),IF(AQ548&lt;&gt;"",VLOOKUP(AQ548,'ESO zone constants'!$D$5:$H$4955,5,FALSE),""),"")</f>
        <v/>
      </c>
      <c r="AS548" s="41"/>
      <c r="AT548" s="41"/>
      <c r="AU548" s="3" t="str">
        <f>IF(AND(G548&lt;&gt;"LIBSETS_SETTYPE_BATTLEGROUND",G548&lt;&gt;"LIBSETS_SETTYPE_SPECIAL"),IF(AV548&lt;&gt;"",VLOOKUP(AV548,'ESO zone constants'!$D$5:$H$4955,5,FALSE),""),"")</f>
        <v/>
      </c>
      <c r="AX548" s="41"/>
      <c r="AY548" s="41"/>
      <c r="AZ548" s="86"/>
      <c r="BA548" s="83"/>
      <c r="BB548" s="83"/>
      <c r="BC548" s="83"/>
      <c r="BD548" s="21" t="str">
        <f t="shared" si="54"/>
        <v>[624] = {wayshrines={498,498,498,}, dlcId=DLC_ASCENDING_TIDE</v>
      </c>
      <c r="BE548" s="21" t="str">
        <f t="shared" si="55"/>
        <v>, zoneIds={1302,20,20}, veteran=false</v>
      </c>
      <c r="BF548" s="21" t="str">
        <f t="shared" si="53"/>
        <v>, setType=LIBSETS_SETTYPE_DUNGEON</v>
      </c>
      <c r="BG548" s="21" t="str">
        <f t="shared" si="56"/>
        <v>, dropMechanic={LIBSETS_DROP_MECHANIC_GROUP_DUNGEON_BOSS,LIBSETS_DROP_MECHANIC_GROUP_DUNGEON_BOSS}</v>
      </c>
      <c r="BH548" s="21" t="str">
        <f t="shared" si="57"/>
        <v>}, --Spriggan\’s Vigor / Elan des Zweiglings   [Shipwright's Regret, Rivenspire, Rivenspire]</v>
      </c>
    </row>
    <row r="549" spans="1:60" x14ac:dyDescent="0.25">
      <c r="A549" s="5">
        <v>625</v>
      </c>
      <c r="B549" t="s">
        <v>2668</v>
      </c>
      <c r="C549" t="s">
        <v>2710</v>
      </c>
      <c r="D549" s="3">
        <f t="shared" si="52"/>
        <v>625</v>
      </c>
      <c r="G549" s="3" t="s">
        <v>1680</v>
      </c>
      <c r="I549" t="s">
        <v>91</v>
      </c>
      <c r="J549" t="s">
        <v>91</v>
      </c>
      <c r="K549" s="36">
        <v>130</v>
      </c>
      <c r="L549" s="36">
        <v>491</v>
      </c>
      <c r="M549" s="36">
        <v>493</v>
      </c>
      <c r="Q549" s="3">
        <f>IF(AND(P549&lt;&gt;"",ISNUMBER(P549),NOT(ISNA(P549))),P549,IF(R549&lt;&gt;"",VLOOKUP(R549,'ESO zone constants'!$D$5:$H$10003,5,FALSE),""))</f>
        <v>347</v>
      </c>
      <c r="R549" t="str">
        <f>IF(AND(O549&lt;&gt;"",NOT(ISERROR(O549))),O549,
IF(AND(P549&lt;&gt;"",ISNUMBER(P549),P549&gt;0,NOT(ISNA(P549))),VLOOKUP(P549,'ESO zone constants'!$A$5:$D$10001,4,FALSE),
IF(AND(K549&lt;&gt;"",K549&gt;0,NOT(ISERROR(K549))),VLOOKUP(K549,'ESO dumped WayshrineInfo'!$K$3:$N$9996,4,FALSE),"")))</f>
        <v>Coldharbour</v>
      </c>
      <c r="S549" s="62" t="s">
        <v>2661</v>
      </c>
      <c r="T549" s="19" t="str">
        <f>IF(AND(S549&lt;&gt;"",NOT(ISERROR(S549))),S549,IF(Q549&lt;&gt;"",IF(NOT(ISERROR(VLOOKUP(Q549,'ESO Dungeon constants'!$D$3:$H$9999,5,FALSE))),VLOOKUP(Q549,'ESO Dungeon constants'!$D$3:$I$9999,6,FALSE),VLOOKUP(Q549,'ESO zone constants'!$H$3:$K$9989,4,FALSE)),""))</f>
        <v>DLC_DEADLANDS</v>
      </c>
      <c r="U549" s="3" t="str">
        <f>IF(T549&lt;&gt;"",VLOOKUP(T549,'LibSets constants'!$B$4:$C$1012,2,FALSE),"")</f>
        <v>The Deadlands</v>
      </c>
      <c r="V549" s="33" t="s">
        <v>1559</v>
      </c>
      <c r="Y549" s="62"/>
      <c r="Z549" s="3">
        <f>IF(AND(G549&lt;&gt;"LIBSETS_SETTYPE_BATTLEGROUND",G549&lt;&gt;"LIBSETS_SETTYPE_SPECIAL"),
IF(AND(Y549&lt;&gt;"",ISNUMBER(Y549),NOT(ISNA(Y549))),Y549,
   IF(AND(L549&lt;&gt;"",ISNUMBER(L549),L549&gt;0,NOT(ISNA(L549))),VLOOKUP(L549,'ESO dumped WayshrineInfo'!$K$3:$L$9996,2,FALSE),"")
),"")</f>
        <v>1286</v>
      </c>
      <c r="AA549" t="str">
        <f>IF(AND(Z549&lt;&gt;"",ISNUMBER(Z549),NOT(ISNA(Z549))),VLOOKUP(Z549,'ESO zone constants'!$A$5:$D$10001,4,FALSE),"")</f>
        <v>The Deadlands</v>
      </c>
      <c r="AB549" s="33" t="s">
        <v>3316</v>
      </c>
      <c r="AC549" s="41" t="s">
        <v>3272</v>
      </c>
      <c r="AD549" s="41" t="s">
        <v>3273</v>
      </c>
      <c r="AE549" s="41"/>
      <c r="AF549" s="3">
        <f>IF(AND(G549&lt;&gt;"LIBSETS_SETTYPE_BATTLEGROUND",G549&lt;&gt;"LIBSETS_SETTYPE_SPECIAL"),
IF(AND(AE549&lt;&gt;"",ISNUMBER(AE549),NOT(ISNA(AE549))),AE549,
   IF(AND(M549&lt;&gt;"",ISNUMBER(M549),M549&gt;0,NOT(ISNA(M549))),VLOOKUP(M549,'ESO dumped WayshrineInfo'!$K$3:$L$9996,2,FALSE),"")
),"")</f>
        <v>1283</v>
      </c>
      <c r="AG549" t="str">
        <f>IF(AND(AF549&lt;&gt;"",ISNUMBER(AF549),NOT(ISNA(AF549))),VLOOKUP(AF549,'ESO zone constants'!$A$5:$D$10001,4,FALSE),"")</f>
        <v>The Shambles</v>
      </c>
      <c r="AH549" s="42" t="s">
        <v>1557</v>
      </c>
      <c r="AI549" s="41" t="s">
        <v>3275</v>
      </c>
      <c r="AJ549" s="41" t="s">
        <v>3340</v>
      </c>
      <c r="AK549" s="3">
        <f>IF(AND(G549&lt;&gt;"LIBSETS_SETTYPE_BATTLEGROUND",G549&lt;&gt;"LIBSETS_SETTYPE_SPECIAL"),IF(AL549&lt;&gt;"",VLOOKUP(AL549,'ESO zone constants'!$D$5:$H$4955,5,FALSE),""),"")</f>
        <v>380</v>
      </c>
      <c r="AL549" t="s">
        <v>96</v>
      </c>
      <c r="AM549" s="33" t="s">
        <v>3316</v>
      </c>
      <c r="AN549" s="41" t="s">
        <v>3274</v>
      </c>
      <c r="AO549" s="41" t="s">
        <v>3251</v>
      </c>
      <c r="AP549" s="3">
        <f>IF(AND(G549&lt;&gt;"LIBSETS_SETTYPE_BATTLEGROUND",G549&lt;&gt;"LIBSETS_SETTYPE_SPECIAL"),IF(AQ549&lt;&gt;"",VLOOKUP(AQ549,'ESO zone constants'!$D$5:$H$4955,5,FALSE),""),"")</f>
        <v>935</v>
      </c>
      <c r="AQ549" t="s">
        <v>97</v>
      </c>
      <c r="AR549" s="33" t="s">
        <v>3316</v>
      </c>
      <c r="AS549" s="41" t="s">
        <v>3274</v>
      </c>
      <c r="AT549" s="41" t="s">
        <v>3251</v>
      </c>
      <c r="AU549" s="3">
        <f>IF(AND(G549&lt;&gt;"LIBSETS_SETTYPE_BATTLEGROUND",G549&lt;&gt;"LIBSETS_SETTYPE_SPECIAL"),IF(AV549&lt;&gt;"",VLOOKUP(AV549,'ESO zone constants'!$D$5:$H$4955,5,FALSE),""),"")</f>
        <v>1282</v>
      </c>
      <c r="AV549" t="s">
        <v>2683</v>
      </c>
      <c r="AW549" s="33" t="s">
        <v>3256</v>
      </c>
      <c r="AX549" s="41"/>
      <c r="AY549" s="41"/>
      <c r="AZ549" s="86"/>
      <c r="BA549" s="36" t="s">
        <v>3220</v>
      </c>
      <c r="BB549" s="36" t="s">
        <v>3220</v>
      </c>
      <c r="BC549" s="36"/>
      <c r="BD549" s="21" t="str">
        <f t="shared" si="54"/>
        <v>[625] = {wayshrines={130,491,493,}, dlcId=DLC_DEADLANDS</v>
      </c>
      <c r="BE549" s="21" t="str">
        <f t="shared" si="55"/>
        <v>, zoneIds={347,1286,1283,380,935,1282}, veteran=false</v>
      </c>
      <c r="BF549" s="21" t="str">
        <f t="shared" si="53"/>
        <v>, setType=LIBSETS_SETTYPE_MYTHIC</v>
      </c>
      <c r="BG549" s="21" t="str">
        <f t="shared" si="56"/>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H549" s="21" t="str">
        <f t="shared" si="57"/>
        <v>, addTooltip={['en']='https://en.uesp.net/wiki/Online:Markyn_Ring_of_Majesty',},}, --Markyn Ring of Majesty / Markyn-Ring der Erhabenheit   [Coldharbour, The Deadlands, The Shambles, The Banished Cells I, The Banished Cells II, Fargrave]</v>
      </c>
    </row>
    <row r="550" spans="1:60" x14ac:dyDescent="0.25">
      <c r="A550" s="5">
        <v>626</v>
      </c>
      <c r="B550" t="s">
        <v>2669</v>
      </c>
      <c r="C550" t="s">
        <v>2709</v>
      </c>
      <c r="D550" s="3">
        <f t="shared" si="52"/>
        <v>626</v>
      </c>
      <c r="E550" s="40"/>
      <c r="G550" s="3" t="s">
        <v>1680</v>
      </c>
      <c r="I550" t="s">
        <v>91</v>
      </c>
      <c r="J550" t="s">
        <v>91</v>
      </c>
      <c r="K550" s="36">
        <v>479</v>
      </c>
      <c r="L550" s="36">
        <v>253</v>
      </c>
      <c r="M550" s="36">
        <v>-1</v>
      </c>
      <c r="Q550" s="3">
        <f>IF(AND(P550&lt;&gt;"",ISNUMBER(P550),NOT(ISNA(P550))),P550,IF(R550&lt;&gt;"",VLOOKUP(R550,'ESO zone constants'!$D$5:$H$10003,5,FALSE),""))</f>
        <v>1286</v>
      </c>
      <c r="R550" t="str">
        <f>IF(AND(O550&lt;&gt;"",NOT(ISERROR(O550))),O550,
IF(AND(P550&lt;&gt;"",ISNUMBER(P550),P550&gt;0,NOT(ISNA(P550))),VLOOKUP(P550,'ESO zone constants'!$A$5:$D$10001,4,FALSE),
IF(AND(K550&lt;&gt;"",K550&gt;0,NOT(ISERROR(K550))),VLOOKUP(K550,'ESO dumped WayshrineInfo'!$K$3:$N$9996,4,FALSE),"")))</f>
        <v>The Deadlands</v>
      </c>
      <c r="S550" s="62" t="s">
        <v>2661</v>
      </c>
      <c r="T550" s="19" t="str">
        <f>IF(AND(S550&lt;&gt;"",NOT(ISERROR(S550))),S550,IF(Q550&lt;&gt;"",IF(NOT(ISERROR(VLOOKUP(Q550,'ESO Dungeon constants'!$D$3:$H$9999,5,FALSE))),VLOOKUP(Q550,'ESO Dungeon constants'!$D$3:$I$9999,6,FALSE),VLOOKUP(Q550,'ESO zone constants'!$H$3:$K$9989,4,FALSE)),""))</f>
        <v>DLC_DEADLANDS</v>
      </c>
      <c r="U550" s="3" t="str">
        <f>IF(T550&lt;&gt;"",VLOOKUP(T550,'LibSets constants'!$B$4:$C$1012,2,FALSE),"")</f>
        <v>The Deadlands</v>
      </c>
      <c r="V550" s="33" t="s">
        <v>3256</v>
      </c>
      <c r="Y550" s="62"/>
      <c r="Z550" s="3">
        <f>IF(AND(G550&lt;&gt;"LIBSETS_SETTYPE_BATTLEGROUND",G550&lt;&gt;"LIBSETS_SETTYPE_SPECIAL"),
IF(AND(Y550&lt;&gt;"",ISNUMBER(Y550),NOT(ISNA(Y550))),Y550,
   IF(AND(L550&lt;&gt;"",ISNUMBER(L550),L550&gt;0,NOT(ISNA(L550))),VLOOKUP(L550,'ESO dumped WayshrineInfo'!$K$3:$L$9996,2,FALSE),"")
),"")</f>
        <v>823</v>
      </c>
      <c r="AA550" t="str">
        <f>IF(AND(Z550&lt;&gt;"",ISNUMBER(Z550),NOT(ISNA(Z550))),VLOOKUP(Z550,'ESO zone constants'!$A$5:$D$10001,4,FALSE),"")</f>
        <v>Gold Coast</v>
      </c>
      <c r="AB550" s="33" t="s">
        <v>1557</v>
      </c>
      <c r="AC550" s="41" t="s">
        <v>3250</v>
      </c>
      <c r="AD550" s="41" t="s">
        <v>3250</v>
      </c>
      <c r="AE550" s="39"/>
      <c r="AF550" s="3" t="str">
        <f>IF(AND(G550&lt;&gt;"LIBSETS_SETTYPE_BATTLEGROUND",G550&lt;&gt;"LIBSETS_SETTYPE_SPECIAL"),
IF(AND(AE550&lt;&gt;"",ISNUMBER(AE550),NOT(ISNA(AE550))),AE550,
   IF(AND(M550&lt;&gt;"",ISNUMBER(M550),M550&gt;0,NOT(ISNA(M550))),VLOOKUP(M550,'ESO dumped WayshrineInfo'!$K$3:$L$9996,2,FALSE),"")
),"")</f>
        <v/>
      </c>
      <c r="AG550" t="str">
        <f>IF(AND(AF550&lt;&gt;"",ISNUMBER(AF550),NOT(ISNA(AF550))),VLOOKUP(AF550,'ESO zone constants'!$A$5:$D$10001,4,FALSE),"")</f>
        <v/>
      </c>
      <c r="AH550" s="42" t="s">
        <v>1559</v>
      </c>
      <c r="AI550" s="41"/>
      <c r="AJ550" s="41"/>
      <c r="AK550" s="3">
        <f>IF(AND(G550&lt;&gt;"LIBSETS_SETTYPE_BATTLEGROUND",G550&lt;&gt;"LIBSETS_SETTYPE_SPECIAL"),IF(AL550&lt;&gt;"",VLOOKUP(AL550,'ESO zone constants'!$D$5:$H$4955,5,FALSE),""),"")</f>
        <v>1228</v>
      </c>
      <c r="AL550" t="s">
        <v>2395</v>
      </c>
      <c r="AM550" s="33" t="s">
        <v>3316</v>
      </c>
      <c r="AN550" s="41" t="s">
        <v>3274</v>
      </c>
      <c r="AO550" s="41" t="s">
        <v>3251</v>
      </c>
      <c r="AP550" s="3">
        <f>IF(AND(G550&lt;&gt;"LIBSETS_SETTYPE_BATTLEGROUND",G550&lt;&gt;"LIBSETS_SETTYPE_SPECIAL"),IF(AQ550&lt;&gt;"",VLOOKUP(AQ550,'ESO zone constants'!$D$5:$H$4955,5,FALSE),""),"")</f>
        <v>974</v>
      </c>
      <c r="AQ550" t="s">
        <v>44</v>
      </c>
      <c r="AR550" s="33" t="s">
        <v>3253</v>
      </c>
      <c r="AS550" s="41"/>
      <c r="AT550" s="41"/>
      <c r="AU550" s="3" t="str">
        <f>IF(AND(G550&lt;&gt;"LIBSETS_SETTYPE_BATTLEGROUND",G550&lt;&gt;"LIBSETS_SETTYPE_SPECIAL"),IF(AV550&lt;&gt;"",VLOOKUP(AV550,'ESO zone constants'!$D$5:$H$4955,5,FALSE),""),"")</f>
        <v/>
      </c>
      <c r="AV550" s="39"/>
      <c r="AX550" s="41"/>
      <c r="AY550" s="41"/>
      <c r="AZ550" s="86"/>
      <c r="BA550" s="36" t="s">
        <v>3214</v>
      </c>
      <c r="BB550" s="36" t="s">
        <v>3214</v>
      </c>
      <c r="BC550" s="36"/>
      <c r="BD550" s="21" t="str">
        <f t="shared" si="54"/>
        <v>[626] = {wayshrines={479,253,-1,}, dlcId=DLC_DEADLANDS</v>
      </c>
      <c r="BE550" s="21" t="str">
        <f t="shared" si="55"/>
        <v>, zoneIds={1286,823,1228,974}, veteran=false</v>
      </c>
      <c r="BF550" s="21" t="str">
        <f t="shared" si="53"/>
        <v>, setType=LIBSETS_SETTYPE_MYTHIC</v>
      </c>
      <c r="BG550" s="21" t="str">
        <f t="shared" si="56"/>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H550" s="21" t="str">
        <f t="shared" si="57"/>
        <v>, addTooltip={['en']='https://en.uesp.net/wiki/Online:Belharza%27s_Band',},}, --Belharza's Band / Belharzas Band   [The Deadlands, Gold Coast, Black Drake Villa, Falkreath Hold]</v>
      </c>
    </row>
    <row r="551" spans="1:60" x14ac:dyDescent="0.25">
      <c r="A551" s="5">
        <v>627</v>
      </c>
      <c r="B551" t="s">
        <v>2715</v>
      </c>
      <c r="C551" t="s">
        <v>2711</v>
      </c>
      <c r="D551" s="3">
        <f t="shared" si="52"/>
        <v>627</v>
      </c>
      <c r="G551" s="3" t="s">
        <v>1680</v>
      </c>
      <c r="I551" t="s">
        <v>91</v>
      </c>
      <c r="J551" t="s">
        <v>91</v>
      </c>
      <c r="K551">
        <v>479</v>
      </c>
      <c r="L551">
        <v>458</v>
      </c>
      <c r="M551">
        <v>75</v>
      </c>
      <c r="Q551" s="3">
        <f>IF(AND(P551&lt;&gt;"",ISNUMBER(P551),NOT(ISNA(P551))),P551,IF(R551&lt;&gt;"",VLOOKUP(R551,'ESO zone constants'!$D$5:$H$10003,5,FALSE),""))</f>
        <v>1286</v>
      </c>
      <c r="R551" t="str">
        <f>IF(AND(O551&lt;&gt;"",NOT(ISERROR(O551))),O551,
IF(AND(P551&lt;&gt;"",ISNUMBER(P551),P551&gt;0,NOT(ISNA(P551))),VLOOKUP(P551,'ESO zone constants'!$A$5:$D$10001,4,FALSE),
IF(AND(K551&lt;&gt;"",K551&gt;0,NOT(ISERROR(K551))),VLOOKUP(K551,'ESO dumped WayshrineInfo'!$K$3:$N$9996,4,FALSE),"")))</f>
        <v>The Deadlands</v>
      </c>
      <c r="S551" s="62" t="s">
        <v>2661</v>
      </c>
      <c r="T551" s="19" t="str">
        <f>IF(AND(S551&lt;&gt;"",NOT(ISERROR(S551))),S551,IF(Q551&lt;&gt;"",IF(NOT(ISERROR(VLOOKUP(Q551,'ESO Dungeon constants'!$D$3:$H$9999,5,FALSE))),VLOOKUP(Q551,'ESO Dungeon constants'!$D$3:$I$9999,6,FALSE),VLOOKUP(Q551,'ESO zone constants'!$H$3:$K$9989,4,FALSE)),""))</f>
        <v>DLC_DEADLANDS</v>
      </c>
      <c r="U551" s="3" t="str">
        <f>IF(T551&lt;&gt;"",VLOOKUP(T551,'LibSets constants'!$B$4:$C$1012,2,FALSE),"")</f>
        <v>The Deadlands</v>
      </c>
      <c r="V551" s="33" t="s">
        <v>1540</v>
      </c>
      <c r="W551" s="3" t="s">
        <v>3322</v>
      </c>
      <c r="X551" s="3" t="s">
        <v>3322</v>
      </c>
      <c r="Y551" s="62"/>
      <c r="Z551" s="3">
        <f>IF(AND(G551&lt;&gt;"LIBSETS_SETTYPE_BATTLEGROUND",G551&lt;&gt;"LIBSETS_SETTYPE_SPECIAL"),
IF(AND(Y551&lt;&gt;"",ISNUMBER(Y551),NOT(ISNA(Y551))),Y551,
   IF(AND(L551&lt;&gt;"",ISNUMBER(L551),L551&gt;0,NOT(ISNA(L551))),VLOOKUP(L551,'ESO dumped WayshrineInfo'!$K$3:$L$9996,2,FALSE),"")
),"")</f>
        <v>1261</v>
      </c>
      <c r="AA551" t="str">
        <f>IF(AND(Z551&lt;&gt;"",ISNUMBER(Z551),NOT(ISNA(Z551))),VLOOKUP(Z551,'ESO zone constants'!$A$5:$D$10001,4,FALSE),"")</f>
        <v>Blackwood</v>
      </c>
      <c r="AB551" s="33" t="s">
        <v>3267</v>
      </c>
      <c r="AC551" s="41" t="s">
        <v>3276</v>
      </c>
      <c r="AD551" s="41" t="s">
        <v>3277</v>
      </c>
      <c r="AE551" s="39"/>
      <c r="AF551" s="3">
        <f>IF(AND(G551&lt;&gt;"LIBSETS_SETTYPE_BATTLEGROUND",G551&lt;&gt;"LIBSETS_SETTYPE_SPECIAL"),
IF(AND(AE551&lt;&gt;"",ISNUMBER(AE551),NOT(ISNA(AE551))),AE551,
   IF(AND(M551&lt;&gt;"",ISNUMBER(M551),M551&gt;0,NOT(ISNA(M551))),VLOOKUP(M551,'ESO dumped WayshrineInfo'!$K$3:$L$9996,2,FALSE),"")
),"")</f>
        <v>41</v>
      </c>
      <c r="AG551" t="str">
        <f>IF(AND(AF551&lt;&gt;"",ISNUMBER(AF551),NOT(ISNA(AF551))),VLOOKUP(AF551,'ESO zone constants'!$A$5:$D$10001,4,FALSE),"")</f>
        <v>Stonefalls</v>
      </c>
      <c r="AH551" s="42" t="s">
        <v>1557</v>
      </c>
      <c r="AI551" s="41" t="s">
        <v>3286</v>
      </c>
      <c r="AJ551" s="41" t="s">
        <v>3339</v>
      </c>
      <c r="AK551" s="3">
        <f>IF(AND(G551&lt;&gt;"LIBSETS_SETTYPE_BATTLEGROUND",G551&lt;&gt;"LIBSETS_SETTYPE_SPECIAL"),IF(AL551&lt;&gt;"",VLOOKUP(AL551,'ESO zone constants'!$D$5:$H$4955,5,FALSE),""),"")</f>
        <v>0</v>
      </c>
      <c r="AL551" t="s">
        <v>2230</v>
      </c>
      <c r="AM551" s="33" t="s">
        <v>3316</v>
      </c>
      <c r="AN551" s="41" t="s">
        <v>3287</v>
      </c>
      <c r="AO551" s="41" t="s">
        <v>3288</v>
      </c>
      <c r="AP551" s="3">
        <f>IF(AND(G551&lt;&gt;"LIBSETS_SETTYPE_BATTLEGROUND",G551&lt;&gt;"LIBSETS_SETTYPE_SPECIAL"),IF(AQ551&lt;&gt;"",VLOOKUP(AQ551,'ESO zone constants'!$D$5:$H$4955,5,FALSE),""),"")</f>
        <v>0</v>
      </c>
      <c r="AQ551" t="s">
        <v>2230</v>
      </c>
      <c r="AR551" s="33" t="s">
        <v>3316</v>
      </c>
      <c r="AS551" s="41" t="s">
        <v>3289</v>
      </c>
      <c r="AT551" s="41" t="s">
        <v>3289</v>
      </c>
      <c r="AU551" s="3" t="str">
        <f>IF(AND(G551&lt;&gt;"LIBSETS_SETTYPE_BATTLEGROUND",G551&lt;&gt;"LIBSETS_SETTYPE_SPECIAL"),IF(AV551&lt;&gt;"",VLOOKUP(AV551,'ESO zone constants'!$D$5:$H$4955,5,FALSE),""),"")</f>
        <v/>
      </c>
      <c r="AX551" s="41"/>
      <c r="AY551" s="41"/>
      <c r="AZ551" s="86"/>
      <c r="BA551" s="36" t="s">
        <v>3321</v>
      </c>
      <c r="BB551" s="36" t="s">
        <v>3321</v>
      </c>
      <c r="BC551" s="36"/>
      <c r="BD551" s="21" t="str">
        <f t="shared" si="54"/>
        <v>[627] = {wayshrines={479,458,75,}, dlcId=DLC_DEADLANDS</v>
      </c>
      <c r="BE551" s="21" t="str">
        <f t="shared" si="55"/>
        <v>, zoneIds={1286,1261,41,0,0}, veteran=false</v>
      </c>
      <c r="BF551" s="21" t="str">
        <f t="shared" si="53"/>
        <v>, setType=LIBSETS_SETTYPE_MYTHIC</v>
      </c>
      <c r="BG551" s="21" t="str">
        <f t="shared" si="56"/>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H551" s="21" t="str">
        <f t="shared" si="57"/>
        <v>, addTooltip={['en']='https://en.uesp.net/wiki/Online:Spaulder_of_Ruin',},}, --Spaulder of Ruin / Schulterbänder des Untergangs   [The Deadlands, Blackwood, Stonefalls, Tamriel Map, Tamriel Map]</v>
      </c>
    </row>
    <row r="552" spans="1:60" x14ac:dyDescent="0.25">
      <c r="A552" s="5">
        <v>629</v>
      </c>
      <c r="B552" t="s">
        <v>2740</v>
      </c>
      <c r="C552" t="s">
        <v>2725</v>
      </c>
      <c r="D552" s="3">
        <f t="shared" si="52"/>
        <v>629</v>
      </c>
      <c r="G552" s="8" t="s">
        <v>1473</v>
      </c>
      <c r="I552" t="s">
        <v>91</v>
      </c>
      <c r="J552" t="s">
        <v>91</v>
      </c>
      <c r="K552">
        <v>-1</v>
      </c>
      <c r="L552">
        <v>-1</v>
      </c>
      <c r="M552">
        <v>-1</v>
      </c>
      <c r="O552" s="62" t="s">
        <v>125</v>
      </c>
      <c r="Q552" s="3">
        <f>IF(AND(P552&lt;&gt;"",ISNUMBER(P552),NOT(ISNA(P552))),P552,IF(R552&lt;&gt;"",VLOOKUP(R552,'ESO zone constants'!$D$5:$H$10003,5,FALSE),""))</f>
        <v>181</v>
      </c>
      <c r="R552" t="str">
        <f>IF(AND(O552&lt;&gt;"",NOT(ISERROR(O552))),O552,
IF(AND(P552&lt;&gt;"",ISNUMBER(P552),P552&gt;0,NOT(ISNA(P552))),VLOOKUP(P552,'ESO zone constants'!$A$5:$D$10001,4,FALSE),
IF(AND(K552&lt;&gt;"",K552&gt;0,NOT(ISERROR(K552))),VLOOKUP(K552,'ESO dumped WayshrineInfo'!$K$3:$N$9996,4,FALSE),"")))</f>
        <v>Cyrodiil</v>
      </c>
      <c r="S552" s="62" t="s">
        <v>2717</v>
      </c>
      <c r="T552" s="19" t="str">
        <f>IF(AND(S552&lt;&gt;"",NOT(ISERROR(S552))),S552,IF(Q552&lt;&gt;"",IF(NOT(ISERROR(VLOOKUP(Q552,'ESO Dungeon constants'!$D$3:$H$9999,5,FALSE))),VLOOKUP(Q552,'ESO Dungeon constants'!$D$3:$I$9999,6,FALSE),VLOOKUP(Q552,'ESO zone constants'!$H$3:$K$9989,4,FALSE)),""))</f>
        <v>DLC_ASCENDING_TIDE</v>
      </c>
      <c r="U552" s="3" t="str">
        <f>IF(T552&lt;&gt;"",VLOOKUP(T552,'LibSets constants'!$B$4:$C$1012,2,FALSE),"")</f>
        <v>Ascending Tide</v>
      </c>
      <c r="V552" s="33" t="s">
        <v>1537</v>
      </c>
      <c r="W552" s="3" t="str">
        <f>IF(V552&lt;&gt;"",IF(V552&lt;&gt;"LIBSETS_DROP_MECHANIC_MONSTER_NAME",VLOOKUP(V552,'LibSets constants'!$I$4:$L$1012,3,FALSE),""),"")</f>
        <v>Rewards for the worthy (Cyrodiil/Battleground mail)</v>
      </c>
      <c r="X552" s="3" t="str">
        <f>IF(V552&lt;&gt;"",IF(V552&lt;&gt;"LIBSETS_DROP_MECHANIC_MONSTER_NAME",VLOOKUP(V552,'LibSets constants'!$I$4:$L$1012,4,FALSE),""),"")</f>
        <v>Gerechter Lohn (Cyrodiil/Schlachtfeld Mail)</v>
      </c>
      <c r="Y552" s="62">
        <v>181</v>
      </c>
      <c r="Z552" s="3">
        <f>IF(AND(G552&lt;&gt;"LIBSETS_SETTYPE_BATTLEGROUND",G552&lt;&gt;"LIBSETS_SETTYPE_SPECIAL"),
IF(AND(Y552&lt;&gt;"",ISNUMBER(Y552),NOT(ISNA(Y552))),Y552,
   IF(AND(L552&lt;&gt;"",ISNUMBER(L552),L552&gt;0,NOT(ISNA(L552))),VLOOKUP(L552,'ESO dumped WayshrineInfo'!$K$3:$L$9996,2,FALSE),"")
),"")</f>
        <v>181</v>
      </c>
      <c r="AA552" t="str">
        <f>IF(AND(Z552&lt;&gt;"",ISNUMBER(Z552),NOT(ISNA(Z552))),VLOOKUP(Z552,'ESO zone constants'!$A$5:$D$10001,4,FALSE),"")</f>
        <v>Cyrodiil</v>
      </c>
      <c r="AB552" s="33" t="s">
        <v>3807</v>
      </c>
      <c r="AC552" s="41" t="str">
        <f>IF(AB552&lt;&gt;"",IF(AB552&lt;&gt;"LIBSETS_DROP_MECHANIC_MONSTER_NAME",VLOOKUP(AB552,'LibSets constants'!$I$4:$L$1012,3,FALSE),""),"")</f>
        <v>Cyrodiil board missions</v>
      </c>
      <c r="AD552" s="41" t="str">
        <f>IF(AB552&lt;&gt;"",IF(AB552&lt;&gt;"LIBSETS_DROP_MECHANIC_MONSTER_NAME",VLOOKUP(AB552,'LibSets constants'!$I$4:$L$1012,4,FALSE),""),"")</f>
        <v>Cyrodiil Auftragstafeln</v>
      </c>
      <c r="AE552" s="62">
        <v>181</v>
      </c>
      <c r="AF552" s="3">
        <f>IF(AND(G552&lt;&gt;"LIBSETS_SETTYPE_BATTLEGROUND",G552&lt;&gt;"LIBSETS_SETTYPE_SPECIAL"),
IF(AND(AE552&lt;&gt;"",ISNUMBER(AE552),NOT(ISNA(AE552))),AE552,
   IF(AND(M552&lt;&gt;"",ISNUMBER(M552),M552&gt;0,NOT(ISNA(M552))),VLOOKUP(M552,'ESO dumped WayshrineInfo'!$K$3:$L$9996,2,FALSE),"")
),"")</f>
        <v>181</v>
      </c>
      <c r="AG552" t="str">
        <f>IF(AND(AF552&lt;&gt;"",ISNUMBER(AF552),NOT(ISNA(AF552))),VLOOKUP(AF552,'ESO zone constants'!$A$5:$D$10001,4,FALSE),"")</f>
        <v>Cyrodiil</v>
      </c>
      <c r="AH552" s="33" t="s">
        <v>2784</v>
      </c>
      <c r="AI552" s="3" t="str">
        <f>IF(AH552&lt;&gt;"",IF(AH552&lt;&gt;"LIBSETS_DROP_MECHANIC_MONSTER_NAME",VLOOKUP(AH552,'LibSets constants'!$I$4:$L$1012,3,FALSE),""),"")</f>
        <v>Alliance points elite gear lockbox merchant, Cyrodiil</v>
      </c>
      <c r="AJ552" s="3" t="str">
        <f>IF(AH552&lt;&gt;"",IF(AH552&lt;&gt;"LIBSETS_DROP_MECHANIC_MONSTER_NAME",VLOOKUP(AH552,'LibSets constants'!$I$4:$L$1012,4,FALSE),""),"")</f>
        <v>Allianzpunkte Elite Gear Box Händler, Cyrodiil</v>
      </c>
      <c r="AK552" s="3">
        <f>IF(AND(G552&lt;&gt;"LIBSETS_SETTYPE_BATTLEGROUND",G552&lt;&gt;"LIBSETS_SETTYPE_SPECIAL"),IF(AL552&lt;&gt;"",VLOOKUP(AL552,'ESO zone constants'!$D$5:$H$4955,5,FALSE),""),"")</f>
        <v>181</v>
      </c>
      <c r="AL552" t="s">
        <v>125</v>
      </c>
      <c r="AM552" s="33" t="s">
        <v>3810</v>
      </c>
      <c r="AN552" s="3" t="str">
        <f>IF(AM552&lt;&gt;"",IF(AM552&lt;&gt;"LIBSETS_DROP_MECHANIC_MONSTER_NAME",VLOOKUP(AM552,'LibSets constants'!$I$4:$L$1012,3,FALSE),""),"")</f>
        <v>Cyrodiil: City Cheydinhal / Weynon Priory, Chorrol</v>
      </c>
      <c r="AO552" s="3" t="str">
        <f>IF(AM552&lt;&gt;"",IF(AM552&lt;&gt;"LIBSETS_DROP_MECHANIC_MONSTER_NAME",VLOOKUP(AM552,'LibSets constants'!$I$4:$L$1012,4,FALSE),""),"")</f>
        <v>Cyrodiil: Stadt Cheydinhal / Weynon Priorei, bei Chorrol</v>
      </c>
      <c r="AP552" s="3">
        <f>IF(AND(G552&lt;&gt;"LIBSETS_SETTYPE_BATTLEGROUND",G552&lt;&gt;"LIBSETS_SETTYPE_SPECIAL"),IF(AQ552&lt;&gt;"",VLOOKUP(AQ552,'ESO zone constants'!$D$5:$H$4955,5,FALSE),""),"")</f>
        <v>181</v>
      </c>
      <c r="AQ552" t="s">
        <v>125</v>
      </c>
      <c r="AR552" s="33" t="s">
        <v>1556</v>
      </c>
      <c r="AS552" s="3" t="str">
        <f>IF(AR552&lt;&gt;"",IF(AR552&lt;&gt;"LIBSETS_DROP_MECHANIC_MONSTER_NAME",VLOOKUP(AR552,'LibSets constants'!$I$4:$L$1012,3,FALSE),""),"")</f>
        <v>Delve bosses have a chance to drop a waist or feet.</v>
      </c>
      <c r="AT552" s="3" t="str">
        <f>IF(AR552&lt;&gt;"",IF(AR552&lt;&gt;"LIBSETS_DROP_MECHANIC_MONSTER_NAME",VLOOKUP(AR552,'LibSets constants'!$I$4:$L$1012,4,FALSE),""),"")</f>
        <v>Bosse in Gewölben haben die Chance, eine Taille oder Füße fallen zu lassen.</v>
      </c>
      <c r="AU552" s="3">
        <f>IF(AND(G552&lt;&gt;"LIBSETS_SETTYPE_BATTLEGROUND",G552&lt;&gt;"LIBSETS_SETTYPE_SPECIAL"),IF(AV552&lt;&gt;"",VLOOKUP(AV552,'ESO zone constants'!$D$5:$H$4955,5,FALSE),""),"")</f>
        <v>181</v>
      </c>
      <c r="AV552" t="s">
        <v>125</v>
      </c>
      <c r="AW552" s="33" t="s">
        <v>3282</v>
      </c>
      <c r="AX552" s="3" t="str">
        <f>IF(AW552&lt;&gt;"",IF(AW552&lt;&gt;"LIBSETS_DROP_MECHANIC_MONSTER_NAME",VLOOKUP(AW552,'LibSets constants'!$I$4:$L$1012,3,FALSE),""),"")</f>
        <v>Rewards of dolmen, harrowstorms or magical anomalies</v>
      </c>
      <c r="AY552" s="3" t="str">
        <f>IF(AW552&lt;&gt;"",IF(AW552&lt;&gt;"LIBSETS_DROP_MECHANIC_MONSTER_NAME",VLOOKUP(AW552,'LibSets constants'!$I$4:$L$1012,4,FALSE),""),"")</f>
        <v>Belohnung von Ankern, Gramstürmen oder Magischen Anomalien</v>
      </c>
      <c r="AZ552" s="79" t="s">
        <v>2658</v>
      </c>
      <c r="BA552" s="79"/>
      <c r="BB552" s="79"/>
      <c r="BC552" s="79"/>
      <c r="BD552" s="21" t="str">
        <f t="shared" si="54"/>
        <v>[629] = {wayshrines={-1,-1,-1,}, dlcId=DLC_ASCENDING_TIDE</v>
      </c>
      <c r="BE552" s="21" t="str">
        <f t="shared" si="55"/>
        <v>, zoneIds={181,181,181,181,181,181}, veteran=false</v>
      </c>
      <c r="BF552" s="21" t="str">
        <f t="shared" si="53"/>
        <v>, setType=LIBSETS_SETTYPE_CYRODIIL</v>
      </c>
      <c r="BG552" s="21" t="str">
        <f t="shared" si="5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52" s="21" t="str">
        <f t="shared" si="57"/>
        <v>}, --Rallying Cry / Schlachtruf   [Cyrodiil, Cyrodiil, Cyrodiil, Cyrodiil, Cyrodiil, Cyrodiil]</v>
      </c>
    </row>
    <row r="553" spans="1:60" x14ac:dyDescent="0.25">
      <c r="A553" s="5">
        <v>630</v>
      </c>
      <c r="B553" t="s">
        <v>2741</v>
      </c>
      <c r="C553" t="s">
        <v>2726</v>
      </c>
      <c r="D553" s="3">
        <f t="shared" si="52"/>
        <v>630</v>
      </c>
      <c r="G553" s="8" t="s">
        <v>1473</v>
      </c>
      <c r="I553" t="s">
        <v>91</v>
      </c>
      <c r="J553" t="s">
        <v>91</v>
      </c>
      <c r="K553">
        <v>-1</v>
      </c>
      <c r="L553">
        <v>-1</v>
      </c>
      <c r="M553">
        <v>-1</v>
      </c>
      <c r="O553" s="62" t="s">
        <v>125</v>
      </c>
      <c r="Q553" s="3">
        <f>IF(AND(P553&lt;&gt;"",ISNUMBER(P553),NOT(ISNA(P553))),P553,IF(R553&lt;&gt;"",VLOOKUP(R553,'ESO zone constants'!$D$5:$H$10003,5,FALSE),""))</f>
        <v>181</v>
      </c>
      <c r="R553" t="str">
        <f>IF(AND(O553&lt;&gt;"",NOT(ISERROR(O553))),O553,
IF(AND(P553&lt;&gt;"",ISNUMBER(P553),P553&gt;0,NOT(ISNA(P553))),VLOOKUP(P553,'ESO zone constants'!$A$5:$D$10001,4,FALSE),
IF(AND(K553&lt;&gt;"",K553&gt;0,NOT(ISERROR(K553))),VLOOKUP(K553,'ESO dumped WayshrineInfo'!$K$3:$N$9996,4,FALSE),"")))</f>
        <v>Cyrodiil</v>
      </c>
      <c r="S553" s="62" t="s">
        <v>2717</v>
      </c>
      <c r="T553" s="19" t="str">
        <f>IF(AND(S553&lt;&gt;"",NOT(ISERROR(S553))),S553,IF(Q553&lt;&gt;"",IF(NOT(ISERROR(VLOOKUP(Q553,'ESO Dungeon constants'!$D$3:$H$9999,5,FALSE))),VLOOKUP(Q553,'ESO Dungeon constants'!$D$3:$I$9999,6,FALSE),VLOOKUP(Q553,'ESO zone constants'!$H$3:$K$9989,4,FALSE)),""))</f>
        <v>DLC_ASCENDING_TIDE</v>
      </c>
      <c r="U553" s="3" t="str">
        <f>IF(T553&lt;&gt;"",VLOOKUP(T553,'LibSets constants'!$B$4:$C$1012,2,FALSE),"")</f>
        <v>Ascending Tide</v>
      </c>
      <c r="V553" s="33" t="s">
        <v>1537</v>
      </c>
      <c r="W553" s="3" t="str">
        <f>IF(V553&lt;&gt;"",IF(V553&lt;&gt;"LIBSETS_DROP_MECHANIC_MONSTER_NAME",VLOOKUP(V553,'LibSets constants'!$I$4:$L$1012,3,FALSE),""),"")</f>
        <v>Rewards for the worthy (Cyrodiil/Battleground mail)</v>
      </c>
      <c r="X553" s="3" t="str">
        <f>IF(V553&lt;&gt;"",IF(V553&lt;&gt;"LIBSETS_DROP_MECHANIC_MONSTER_NAME",VLOOKUP(V553,'LibSets constants'!$I$4:$L$1012,4,FALSE),""),"")</f>
        <v>Gerechter Lohn (Cyrodiil/Schlachtfeld Mail)</v>
      </c>
      <c r="Y553" s="62">
        <v>181</v>
      </c>
      <c r="Z553" s="3">
        <f>IF(AND(G553&lt;&gt;"LIBSETS_SETTYPE_BATTLEGROUND",G553&lt;&gt;"LIBSETS_SETTYPE_SPECIAL"),
IF(AND(Y553&lt;&gt;"",ISNUMBER(Y553),NOT(ISNA(Y553))),Y553,
   IF(AND(L553&lt;&gt;"",ISNUMBER(L553),L553&gt;0,NOT(ISNA(L553))),VLOOKUP(L553,'ESO dumped WayshrineInfo'!$K$3:$L$9996,2,FALSE),"")
),"")</f>
        <v>181</v>
      </c>
      <c r="AA553" t="str">
        <f>IF(AND(Z553&lt;&gt;"",ISNUMBER(Z553),NOT(ISNA(Z553))),VLOOKUP(Z553,'ESO zone constants'!$A$5:$D$10001,4,FALSE),"")</f>
        <v>Cyrodiil</v>
      </c>
      <c r="AB553" s="33" t="s">
        <v>3807</v>
      </c>
      <c r="AC553" s="41" t="str">
        <f>IF(AB553&lt;&gt;"",IF(AB553&lt;&gt;"LIBSETS_DROP_MECHANIC_MONSTER_NAME",VLOOKUP(AB553,'LibSets constants'!$I$4:$L$1012,3,FALSE),""),"")</f>
        <v>Cyrodiil board missions</v>
      </c>
      <c r="AD553" s="41" t="str">
        <f>IF(AB553&lt;&gt;"",IF(AB553&lt;&gt;"LIBSETS_DROP_MECHANIC_MONSTER_NAME",VLOOKUP(AB553,'LibSets constants'!$I$4:$L$1012,4,FALSE),""),"")</f>
        <v>Cyrodiil Auftragstafeln</v>
      </c>
      <c r="AE553" s="62">
        <v>181</v>
      </c>
      <c r="AF553" s="3">
        <f>IF(AND(G553&lt;&gt;"LIBSETS_SETTYPE_BATTLEGROUND",G553&lt;&gt;"LIBSETS_SETTYPE_SPECIAL"),
IF(AND(AE553&lt;&gt;"",ISNUMBER(AE553),NOT(ISNA(AE553))),AE553,
   IF(AND(M553&lt;&gt;"",ISNUMBER(M553),M553&gt;0,NOT(ISNA(M553))),VLOOKUP(M553,'ESO dumped WayshrineInfo'!$K$3:$L$9996,2,FALSE),"")
),"")</f>
        <v>181</v>
      </c>
      <c r="AG553" t="str">
        <f>IF(AND(AF553&lt;&gt;"",ISNUMBER(AF553),NOT(ISNA(AF553))),VLOOKUP(AF553,'ESO zone constants'!$A$5:$D$10001,4,FALSE),"")</f>
        <v>Cyrodiil</v>
      </c>
      <c r="AH553" s="33" t="s">
        <v>2784</v>
      </c>
      <c r="AI553" s="3" t="str">
        <f>IF(AH553&lt;&gt;"",IF(AH553&lt;&gt;"LIBSETS_DROP_MECHANIC_MONSTER_NAME",VLOOKUP(AH553,'LibSets constants'!$I$4:$L$1012,3,FALSE),""),"")</f>
        <v>Alliance points elite gear lockbox merchant, Cyrodiil</v>
      </c>
      <c r="AJ553" s="3" t="str">
        <f>IF(AH553&lt;&gt;"",IF(AH553&lt;&gt;"LIBSETS_DROP_MECHANIC_MONSTER_NAME",VLOOKUP(AH553,'LibSets constants'!$I$4:$L$1012,4,FALSE),""),"")</f>
        <v>Allianzpunkte Elite Gear Box Händler, Cyrodiil</v>
      </c>
      <c r="AK553" s="3">
        <f>IF(AND(G553&lt;&gt;"LIBSETS_SETTYPE_BATTLEGROUND",G553&lt;&gt;"LIBSETS_SETTYPE_SPECIAL"),IF(AL553&lt;&gt;"",VLOOKUP(AL553,'ESO zone constants'!$D$5:$H$4955,5,FALSE),""),"")</f>
        <v>181</v>
      </c>
      <c r="AL553" t="s">
        <v>125</v>
      </c>
      <c r="AM553" s="33" t="s">
        <v>3810</v>
      </c>
      <c r="AN553" s="3" t="str">
        <f>IF(AM553&lt;&gt;"",IF(AM553&lt;&gt;"LIBSETS_DROP_MECHANIC_MONSTER_NAME",VLOOKUP(AM553,'LibSets constants'!$I$4:$L$1012,3,FALSE),""),"")</f>
        <v>Cyrodiil: City Cheydinhal / Weynon Priory, Chorrol</v>
      </c>
      <c r="AO553" s="3" t="str">
        <f>IF(AM553&lt;&gt;"",IF(AM553&lt;&gt;"LIBSETS_DROP_MECHANIC_MONSTER_NAME",VLOOKUP(AM553,'LibSets constants'!$I$4:$L$1012,4,FALSE),""),"")</f>
        <v>Cyrodiil: Stadt Cheydinhal / Weynon Priorei, bei Chorrol</v>
      </c>
      <c r="AP553" s="3">
        <f>IF(AND(G553&lt;&gt;"LIBSETS_SETTYPE_BATTLEGROUND",G553&lt;&gt;"LIBSETS_SETTYPE_SPECIAL"),IF(AQ553&lt;&gt;"",VLOOKUP(AQ553,'ESO zone constants'!$D$5:$H$4955,5,FALSE),""),"")</f>
        <v>181</v>
      </c>
      <c r="AQ553" t="s">
        <v>125</v>
      </c>
      <c r="AR553" s="33" t="s">
        <v>1556</v>
      </c>
      <c r="AS553" s="3" t="str">
        <f>IF(AR553&lt;&gt;"",IF(AR553&lt;&gt;"LIBSETS_DROP_MECHANIC_MONSTER_NAME",VLOOKUP(AR553,'LibSets constants'!$I$4:$L$1012,3,FALSE),""),"")</f>
        <v>Delve bosses have a chance to drop a waist or feet.</v>
      </c>
      <c r="AT553" s="3" t="str">
        <f>IF(AR553&lt;&gt;"",IF(AR553&lt;&gt;"LIBSETS_DROP_MECHANIC_MONSTER_NAME",VLOOKUP(AR553,'LibSets constants'!$I$4:$L$1012,4,FALSE),""),"")</f>
        <v>Bosse in Gewölben haben die Chance, eine Taille oder Füße fallen zu lassen.</v>
      </c>
      <c r="AU553" s="3">
        <f>IF(AND(G553&lt;&gt;"LIBSETS_SETTYPE_BATTLEGROUND",G553&lt;&gt;"LIBSETS_SETTYPE_SPECIAL"),IF(AV553&lt;&gt;"",VLOOKUP(AV553,'ESO zone constants'!$D$5:$H$4955,5,FALSE),""),"")</f>
        <v>181</v>
      </c>
      <c r="AV553" t="s">
        <v>125</v>
      </c>
      <c r="AW553" s="33" t="s">
        <v>3282</v>
      </c>
      <c r="AX553" s="3" t="str">
        <f>IF(AW553&lt;&gt;"",IF(AW553&lt;&gt;"LIBSETS_DROP_MECHANIC_MONSTER_NAME",VLOOKUP(AW553,'LibSets constants'!$I$4:$L$1012,3,FALSE),""),"")</f>
        <v>Rewards of dolmen, harrowstorms or magical anomalies</v>
      </c>
      <c r="AY553" s="3" t="str">
        <f>IF(AW553&lt;&gt;"",IF(AW553&lt;&gt;"LIBSETS_DROP_MECHANIC_MONSTER_NAME",VLOOKUP(AW553,'LibSets constants'!$I$4:$L$1012,4,FALSE),""),"")</f>
        <v>Belohnung von Ankern, Gramstürmen oder Magischen Anomalien</v>
      </c>
      <c r="AZ553" s="79" t="s">
        <v>2658</v>
      </c>
      <c r="BA553" s="79"/>
      <c r="BB553" s="79"/>
      <c r="BC553" s="79"/>
      <c r="BD553" s="21" t="str">
        <f t="shared" si="54"/>
        <v>[630] = {wayshrines={-1,-1,-1,}, dlcId=DLC_ASCENDING_TIDE</v>
      </c>
      <c r="BE553" s="21" t="str">
        <f t="shared" si="55"/>
        <v>, zoneIds={181,181,181,181,181,181}, veteran=false</v>
      </c>
      <c r="BF553" s="21" t="str">
        <f t="shared" si="53"/>
        <v>, setType=LIBSETS_SETTYPE_CYRODIIL</v>
      </c>
      <c r="BG553" s="21" t="str">
        <f t="shared" si="5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53" s="21" t="str">
        <f t="shared" si="57"/>
        <v>}, --Hew and Sunder  / Kappspalter   [Cyrodiil, Cyrodiil, Cyrodiil, Cyrodiil, Cyrodiil, Cyrodiil]</v>
      </c>
    </row>
    <row r="554" spans="1:60" x14ac:dyDescent="0.25">
      <c r="A554" s="5">
        <v>631</v>
      </c>
      <c r="B554" t="s">
        <v>2742</v>
      </c>
      <c r="C554" t="s">
        <v>2727</v>
      </c>
      <c r="D554" s="3">
        <f t="shared" si="52"/>
        <v>631</v>
      </c>
      <c r="G554" s="8" t="s">
        <v>1473</v>
      </c>
      <c r="I554" t="s">
        <v>91</v>
      </c>
      <c r="J554" t="s">
        <v>91</v>
      </c>
      <c r="K554">
        <v>-1</v>
      </c>
      <c r="L554">
        <v>-1</v>
      </c>
      <c r="M554">
        <v>-1</v>
      </c>
      <c r="O554" s="62" t="s">
        <v>125</v>
      </c>
      <c r="Q554" s="3">
        <f>IF(AND(P554&lt;&gt;"",ISNUMBER(P554),NOT(ISNA(P554))),P554,IF(R554&lt;&gt;"",VLOOKUP(R554,'ESO zone constants'!$D$5:$H$10003,5,FALSE),""))</f>
        <v>181</v>
      </c>
      <c r="R554" t="str">
        <f>IF(AND(O554&lt;&gt;"",NOT(ISERROR(O554))),O554,
IF(AND(P554&lt;&gt;"",ISNUMBER(P554),P554&gt;0,NOT(ISNA(P554))),VLOOKUP(P554,'ESO zone constants'!$A$5:$D$10001,4,FALSE),
IF(AND(K554&lt;&gt;"",K554&gt;0,NOT(ISERROR(K554))),VLOOKUP(K554,'ESO dumped WayshrineInfo'!$K$3:$N$9996,4,FALSE),"")))</f>
        <v>Cyrodiil</v>
      </c>
      <c r="S554" s="62" t="s">
        <v>2717</v>
      </c>
      <c r="T554" s="19" t="str">
        <f>IF(AND(S554&lt;&gt;"",NOT(ISERROR(S554))),S554,IF(Q554&lt;&gt;"",IF(NOT(ISERROR(VLOOKUP(Q554,'ESO Dungeon constants'!$D$3:$H$9999,5,FALSE))),VLOOKUP(Q554,'ESO Dungeon constants'!$D$3:$I$9999,6,FALSE),VLOOKUP(Q554,'ESO zone constants'!$H$3:$K$9989,4,FALSE)),""))</f>
        <v>DLC_ASCENDING_TIDE</v>
      </c>
      <c r="U554" s="3" t="str">
        <f>IF(T554&lt;&gt;"",VLOOKUP(T554,'LibSets constants'!$B$4:$C$1012,2,FALSE),"")</f>
        <v>Ascending Tide</v>
      </c>
      <c r="V554" s="33" t="s">
        <v>1537</v>
      </c>
      <c r="W554" s="3" t="str">
        <f>IF(V554&lt;&gt;"",IF(V554&lt;&gt;"LIBSETS_DROP_MECHANIC_MONSTER_NAME",VLOOKUP(V554,'LibSets constants'!$I$4:$L$1012,3,FALSE),""),"")</f>
        <v>Rewards for the worthy (Cyrodiil/Battleground mail)</v>
      </c>
      <c r="X554" s="3" t="str">
        <f>IF(V554&lt;&gt;"",IF(V554&lt;&gt;"LIBSETS_DROP_MECHANIC_MONSTER_NAME",VLOOKUP(V554,'LibSets constants'!$I$4:$L$1012,4,FALSE),""),"")</f>
        <v>Gerechter Lohn (Cyrodiil/Schlachtfeld Mail)</v>
      </c>
      <c r="Y554" s="62">
        <v>181</v>
      </c>
      <c r="Z554" s="3">
        <f>IF(AND(G554&lt;&gt;"LIBSETS_SETTYPE_BATTLEGROUND",G554&lt;&gt;"LIBSETS_SETTYPE_SPECIAL"),
IF(AND(Y554&lt;&gt;"",ISNUMBER(Y554),NOT(ISNA(Y554))),Y554,
   IF(AND(L554&lt;&gt;"",ISNUMBER(L554),L554&gt;0,NOT(ISNA(L554))),VLOOKUP(L554,'ESO dumped WayshrineInfo'!$K$3:$L$9996,2,FALSE),"")
),"")</f>
        <v>181</v>
      </c>
      <c r="AA554" t="str">
        <f>IF(AND(Z554&lt;&gt;"",ISNUMBER(Z554),NOT(ISNA(Z554))),VLOOKUP(Z554,'ESO zone constants'!$A$5:$D$10001,4,FALSE),"")</f>
        <v>Cyrodiil</v>
      </c>
      <c r="AB554" s="33" t="s">
        <v>3807</v>
      </c>
      <c r="AC554" s="41" t="str">
        <f>IF(AB554&lt;&gt;"",IF(AB554&lt;&gt;"LIBSETS_DROP_MECHANIC_MONSTER_NAME",VLOOKUP(AB554,'LibSets constants'!$I$4:$L$1012,3,FALSE),""),"")</f>
        <v>Cyrodiil board missions</v>
      </c>
      <c r="AD554" s="41" t="str">
        <f>IF(AB554&lt;&gt;"",IF(AB554&lt;&gt;"LIBSETS_DROP_MECHANIC_MONSTER_NAME",VLOOKUP(AB554,'LibSets constants'!$I$4:$L$1012,4,FALSE),""),"")</f>
        <v>Cyrodiil Auftragstafeln</v>
      </c>
      <c r="AE554" s="62">
        <v>181</v>
      </c>
      <c r="AF554" s="3">
        <f>IF(AND(G554&lt;&gt;"LIBSETS_SETTYPE_BATTLEGROUND",G554&lt;&gt;"LIBSETS_SETTYPE_SPECIAL"),
IF(AND(AE554&lt;&gt;"",ISNUMBER(AE554),NOT(ISNA(AE554))),AE554,
   IF(AND(M554&lt;&gt;"",ISNUMBER(M554),M554&gt;0,NOT(ISNA(M554))),VLOOKUP(M554,'ESO dumped WayshrineInfo'!$K$3:$L$9996,2,FALSE),"")
),"")</f>
        <v>181</v>
      </c>
      <c r="AG554" t="str">
        <f>IF(AND(AF554&lt;&gt;"",ISNUMBER(AF554),NOT(ISNA(AF554))),VLOOKUP(AF554,'ESO zone constants'!$A$5:$D$10001,4,FALSE),"")</f>
        <v>Cyrodiil</v>
      </c>
      <c r="AH554" s="33" t="s">
        <v>2784</v>
      </c>
      <c r="AI554" s="3" t="str">
        <f>IF(AH554&lt;&gt;"",IF(AH554&lt;&gt;"LIBSETS_DROP_MECHANIC_MONSTER_NAME",VLOOKUP(AH554,'LibSets constants'!$I$4:$L$1012,3,FALSE),""),"")</f>
        <v>Alliance points elite gear lockbox merchant, Cyrodiil</v>
      </c>
      <c r="AJ554" s="3" t="str">
        <f>IF(AH554&lt;&gt;"",IF(AH554&lt;&gt;"LIBSETS_DROP_MECHANIC_MONSTER_NAME",VLOOKUP(AH554,'LibSets constants'!$I$4:$L$1012,4,FALSE),""),"")</f>
        <v>Allianzpunkte Elite Gear Box Händler, Cyrodiil</v>
      </c>
      <c r="AK554" s="3">
        <f>IF(AND(G554&lt;&gt;"LIBSETS_SETTYPE_BATTLEGROUND",G554&lt;&gt;"LIBSETS_SETTYPE_SPECIAL"),IF(AL554&lt;&gt;"",VLOOKUP(AL554,'ESO zone constants'!$D$5:$H$4955,5,FALSE),""),"")</f>
        <v>181</v>
      </c>
      <c r="AL554" t="s">
        <v>125</v>
      </c>
      <c r="AM554" s="33" t="s">
        <v>3810</v>
      </c>
      <c r="AN554" s="3" t="str">
        <f>IF(AM554&lt;&gt;"",IF(AM554&lt;&gt;"LIBSETS_DROP_MECHANIC_MONSTER_NAME",VLOOKUP(AM554,'LibSets constants'!$I$4:$L$1012,3,FALSE),""),"")</f>
        <v>Cyrodiil: City Cheydinhal / Weynon Priory, Chorrol</v>
      </c>
      <c r="AO554" s="3" t="str">
        <f>IF(AM554&lt;&gt;"",IF(AM554&lt;&gt;"LIBSETS_DROP_MECHANIC_MONSTER_NAME",VLOOKUP(AM554,'LibSets constants'!$I$4:$L$1012,4,FALSE),""),"")</f>
        <v>Cyrodiil: Stadt Cheydinhal / Weynon Priorei, bei Chorrol</v>
      </c>
      <c r="AP554" s="3">
        <f>IF(AND(G554&lt;&gt;"LIBSETS_SETTYPE_BATTLEGROUND",G554&lt;&gt;"LIBSETS_SETTYPE_SPECIAL"),IF(AQ554&lt;&gt;"",VLOOKUP(AQ554,'ESO zone constants'!$D$5:$H$4955,5,FALSE),""),"")</f>
        <v>181</v>
      </c>
      <c r="AQ554" t="s">
        <v>125</v>
      </c>
      <c r="AR554" s="33" t="s">
        <v>1556</v>
      </c>
      <c r="AS554" s="3" t="str">
        <f>IF(AR554&lt;&gt;"",IF(AR554&lt;&gt;"LIBSETS_DROP_MECHANIC_MONSTER_NAME",VLOOKUP(AR554,'LibSets constants'!$I$4:$L$1012,3,FALSE),""),"")</f>
        <v>Delve bosses have a chance to drop a waist or feet.</v>
      </c>
      <c r="AT554" s="3" t="str">
        <f>IF(AR554&lt;&gt;"",IF(AR554&lt;&gt;"LIBSETS_DROP_MECHANIC_MONSTER_NAME",VLOOKUP(AR554,'LibSets constants'!$I$4:$L$1012,4,FALSE),""),"")</f>
        <v>Bosse in Gewölben haben die Chance, eine Taille oder Füße fallen zu lassen.</v>
      </c>
      <c r="AU554" s="3">
        <f>IF(AND(G554&lt;&gt;"LIBSETS_SETTYPE_BATTLEGROUND",G554&lt;&gt;"LIBSETS_SETTYPE_SPECIAL"),IF(AV554&lt;&gt;"",VLOOKUP(AV554,'ESO zone constants'!$D$5:$H$4955,5,FALSE),""),"")</f>
        <v>181</v>
      </c>
      <c r="AV554" t="s">
        <v>125</v>
      </c>
      <c r="AW554" s="33" t="s">
        <v>3282</v>
      </c>
      <c r="AX554" s="3" t="str">
        <f>IF(AW554&lt;&gt;"",IF(AW554&lt;&gt;"LIBSETS_DROP_MECHANIC_MONSTER_NAME",VLOOKUP(AW554,'LibSets constants'!$I$4:$L$1012,3,FALSE),""),"")</f>
        <v>Rewards of dolmen, harrowstorms or magical anomalies</v>
      </c>
      <c r="AY554" s="3" t="str">
        <f>IF(AW554&lt;&gt;"",IF(AW554&lt;&gt;"LIBSETS_DROP_MECHANIC_MONSTER_NAME",VLOOKUP(AW554,'LibSets constants'!$I$4:$L$1012,4,FALSE),""),"")</f>
        <v>Belohnung von Ankern, Gramstürmen oder Magischen Anomalien</v>
      </c>
      <c r="AZ554" s="79" t="s">
        <v>2658</v>
      </c>
      <c r="BA554" s="79"/>
      <c r="BB554" s="79"/>
      <c r="BC554" s="79"/>
      <c r="BD554" s="21" t="str">
        <f t="shared" si="54"/>
        <v>[631] = {wayshrines={-1,-1,-1,}, dlcId=DLC_ASCENDING_TIDE</v>
      </c>
      <c r="BE554" s="21" t="str">
        <f t="shared" si="55"/>
        <v>, zoneIds={181,181,181,181,181,181}, veteran=false</v>
      </c>
      <c r="BF554" s="21" t="str">
        <f t="shared" si="53"/>
        <v>, setType=LIBSETS_SETTYPE_CYRODIIL</v>
      </c>
      <c r="BG554" s="21" t="str">
        <f t="shared" si="5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54" s="21" t="str">
        <f t="shared" si="57"/>
        <v>}, --Enervating Aura  / Enervierende Aura   [Cyrodiil, Cyrodiil, Cyrodiil, Cyrodiil, Cyrodiil, Cyrodiil]</v>
      </c>
    </row>
    <row r="555" spans="1:60" x14ac:dyDescent="0.25">
      <c r="A555" s="5">
        <v>632</v>
      </c>
      <c r="B555" t="s">
        <v>2722</v>
      </c>
      <c r="C555" t="s">
        <v>2722</v>
      </c>
      <c r="D555" s="3">
        <f t="shared" si="52"/>
        <v>632</v>
      </c>
      <c r="G555" s="8" t="s">
        <v>1477</v>
      </c>
      <c r="H555" s="87">
        <v>3</v>
      </c>
      <c r="I555" t="s">
        <v>1464</v>
      </c>
      <c r="J555" t="s">
        <v>91</v>
      </c>
      <c r="K555">
        <v>497</v>
      </c>
      <c r="L555">
        <v>497</v>
      </c>
      <c r="M555">
        <v>497</v>
      </c>
      <c r="O555" s="62" t="s">
        <v>2719</v>
      </c>
      <c r="Q555" s="3">
        <f>IF(AND(P555&lt;&gt;"",ISNUMBER(P555),NOT(ISNA(P555))),P555,IF(R555&lt;&gt;"",VLOOKUP(R555,'ESO zone constants'!$D$5:$H$10003,5,FALSE),""))</f>
        <v>1301</v>
      </c>
      <c r="R555" t="str">
        <f>IF(AND(O555&lt;&gt;"",NOT(ISERROR(O555))),O555,
IF(AND(P555&lt;&gt;"",ISNUMBER(P555),P555&gt;0,NOT(ISNA(P555))),VLOOKUP(P555,'ESO zone constants'!$A$5:$D$10001,4,FALSE),
IF(AND(K555&lt;&gt;"",K555&gt;0,NOT(ISERROR(K555))),VLOOKUP(K555,'ESO dumped WayshrineInfo'!$K$3:$N$9996,4,FALSE),"")))</f>
        <v>Coral Aerie</v>
      </c>
      <c r="T555" s="19" t="str">
        <f>IF(AND(S555&lt;&gt;"",NOT(ISERROR(S555))),S555,IF(Q555&lt;&gt;"",IF(NOT(ISERROR(VLOOKUP(Q555,'ESO Dungeon constants'!$D$3:$H$9999,5,FALSE))),VLOOKUP(Q555,'ESO Dungeon constants'!$D$3:$I$9999,6,FALSE),VLOOKUP(Q555,'ESO zone constants'!$H$3:$K$9989,4,FALSE)),""))</f>
        <v>DLC_ASCENDING_TIDE</v>
      </c>
      <c r="U555" s="3" t="str">
        <f>IF(T555&lt;&gt;"",VLOOKUP(T555,'LibSets constants'!$B$4:$C$1012,2,FALSE),"")</f>
        <v>Ascending Tide</v>
      </c>
      <c r="V555" s="33" t="s">
        <v>1540</v>
      </c>
      <c r="W555" s="3" t="s">
        <v>2763</v>
      </c>
      <c r="X555" s="3" t="s">
        <v>2763</v>
      </c>
      <c r="Y555" s="62"/>
      <c r="Z555" s="3">
        <f>IF(AND(G555&lt;&gt;"LIBSETS_SETTYPE_BATTLEGROUND",G555&lt;&gt;"LIBSETS_SETTYPE_SPECIAL"),
IF(AND(Y555&lt;&gt;"",ISNUMBER(Y555),NOT(ISNA(Y555))),Y555,
   IF(AND(L555&lt;&gt;"",ISNUMBER(L555),L555&gt;0,NOT(ISNA(L555))),VLOOKUP(L555,'ESO dumped WayshrineInfo'!$K$3:$L$9996,2,FALSE),"")
),"")</f>
        <v>1011</v>
      </c>
      <c r="AA555" t="str">
        <f>IF(AND(Z555&lt;&gt;"",ISNUMBER(Z555),NOT(ISNA(Z555))),VLOOKUP(Z555,'ESO zone constants'!$A$5:$D$10001,4,FALSE),"")</f>
        <v>Summerset</v>
      </c>
      <c r="AC555" s="39"/>
      <c r="AD555" s="39"/>
      <c r="AE555" s="39"/>
      <c r="AF555" s="3">
        <f>IF(AND(G555&lt;&gt;"LIBSETS_SETTYPE_BATTLEGROUND",G555&lt;&gt;"LIBSETS_SETTYPE_SPECIAL"),
IF(AND(AE555&lt;&gt;"",ISNUMBER(AE555),NOT(ISNA(AE555))),AE555,
   IF(AND(M555&lt;&gt;"",ISNUMBER(M555),M555&gt;0,NOT(ISNA(M555))),VLOOKUP(M555,'ESO dumped WayshrineInfo'!$K$3:$L$9996,2,FALSE),"")
),"")</f>
        <v>1011</v>
      </c>
      <c r="AG555" t="str">
        <f>IF(AND(AF555&lt;&gt;"",ISNUMBER(AF555),NOT(ISNA(AF555))),VLOOKUP(AF555,'ESO zone constants'!$A$5:$D$10001,4,FALSE),"")</f>
        <v>Summerset</v>
      </c>
      <c r="AH555" s="42"/>
      <c r="AI555" s="39"/>
      <c r="AJ555" s="39"/>
      <c r="AK555" s="3" t="str">
        <f>IF(AND(G555&lt;&gt;"LIBSETS_SETTYPE_BATTLEGROUND",G555&lt;&gt;"LIBSETS_SETTYPE_SPECIAL"),IF(AL555&lt;&gt;"",VLOOKUP(AL555,'ESO zone constants'!$D$5:$H$4955,5,FALSE),""),"")</f>
        <v/>
      </c>
      <c r="AN555" s="39"/>
      <c r="AO555" s="39"/>
      <c r="AP555" s="3" t="str">
        <f>IF(AND(G555&lt;&gt;"LIBSETS_SETTYPE_BATTLEGROUND",G555&lt;&gt;"LIBSETS_SETTYPE_SPECIAL"),IF(AQ555&lt;&gt;"",VLOOKUP(AQ555,'ESO zone constants'!$D$5:$H$4955,5,FALSE),""),"")</f>
        <v/>
      </c>
      <c r="AS555" s="39"/>
      <c r="AT555" s="39"/>
      <c r="AU555" s="3" t="str">
        <f>IF(AND(G555&lt;&gt;"LIBSETS_SETTYPE_BATTLEGROUND",G555&lt;&gt;"LIBSETS_SETTYPE_SPECIAL"),IF(AV555&lt;&gt;"",VLOOKUP(AV555,'ESO zone constants'!$D$5:$H$4955,5,FALSE),""),"")</f>
        <v/>
      </c>
      <c r="AX555" s="39"/>
      <c r="AY555" s="39"/>
      <c r="AZ555" s="83"/>
      <c r="BA555" s="83"/>
      <c r="BB555" s="83"/>
      <c r="BC555" s="83"/>
      <c r="BD555" s="21" t="str">
        <f t="shared" si="54"/>
        <v>[632] = {wayshrines={497,497,497,}, dlcId=DLC_ASCENDING_TIDE</v>
      </c>
      <c r="BE555" s="21" t="str">
        <f t="shared" si="55"/>
        <v>, zoneIds={1301,1011,1011}, veteran={[EQUIP_TYPE_HEAD]=true, [EQUIP_TYPE_SHOULDERS]=false}</v>
      </c>
      <c r="BF555" s="21" t="str">
        <f t="shared" si="53"/>
        <v>, setType=LIBSETS_SETTYPE_MONSTER, undauntedChestId=3</v>
      </c>
      <c r="BG555" s="21" t="str">
        <f t="shared" si="56"/>
        <v>, dropMechanic={LIBSETS_DROP_MECHANIC_MONSTER_NAME}, dropMechanicDropLocationNames={['en']={'Varallion','','','','','',},['de']={'Varallion','','','','','',},}</v>
      </c>
      <c r="BH555" s="21" t="str">
        <f t="shared" si="57"/>
        <v>}, --Kargaeda / Kargaeda   [Coral Aerie, Summerset, Summerset]</v>
      </c>
    </row>
    <row r="556" spans="1:60" x14ac:dyDescent="0.25">
      <c r="A556" s="5">
        <v>633</v>
      </c>
      <c r="B556" t="s">
        <v>2724</v>
      </c>
      <c r="C556" t="s">
        <v>2724</v>
      </c>
      <c r="D556" s="3">
        <f t="shared" si="52"/>
        <v>633</v>
      </c>
      <c r="G556" s="8" t="s">
        <v>1477</v>
      </c>
      <c r="H556" s="87">
        <v>3</v>
      </c>
      <c r="I556" t="s">
        <v>1464</v>
      </c>
      <c r="J556" t="s">
        <v>91</v>
      </c>
      <c r="K556">
        <v>498</v>
      </c>
      <c r="L556">
        <v>498</v>
      </c>
      <c r="M556">
        <v>498</v>
      </c>
      <c r="O556" s="62" t="s">
        <v>2731</v>
      </c>
      <c r="Q556" s="3">
        <f>IF(AND(P556&lt;&gt;"",ISNUMBER(P556),NOT(ISNA(P556))),P556,IF(R556&lt;&gt;"",VLOOKUP(R556,'ESO zone constants'!$D$5:$H$10003,5,FALSE),""))</f>
        <v>1302</v>
      </c>
      <c r="R556" t="str">
        <f>IF(AND(O556&lt;&gt;"",NOT(ISERROR(O556))),O556,
IF(AND(P556&lt;&gt;"",ISNUMBER(P556),P556&gt;0,NOT(ISNA(P556))),VLOOKUP(P556,'ESO zone constants'!$A$5:$D$10001,4,FALSE),
IF(AND(K556&lt;&gt;"",K556&gt;0,NOT(ISERROR(K556))),VLOOKUP(K556,'ESO dumped WayshrineInfo'!$K$3:$N$9996,4,FALSE),"")))</f>
        <v>Shipwright's Regret</v>
      </c>
      <c r="T556" s="19" t="str">
        <f>IF(AND(S556&lt;&gt;"",NOT(ISERROR(S556))),S556,IF(Q556&lt;&gt;"",IF(NOT(ISERROR(VLOOKUP(Q556,'ESO Dungeon constants'!$D$3:$H$9999,5,FALSE))),VLOOKUP(Q556,'ESO Dungeon constants'!$D$3:$I$9999,6,FALSE),VLOOKUP(Q556,'ESO zone constants'!$H$3:$K$9989,4,FALSE)),""))</f>
        <v>DLC_ASCENDING_TIDE</v>
      </c>
      <c r="U556" s="3" t="str">
        <f>IF(T556&lt;&gt;"",VLOOKUP(T556,'LibSets constants'!$B$4:$C$1012,2,FALSE),"")</f>
        <v>Ascending Tide</v>
      </c>
      <c r="V556" s="33" t="s">
        <v>1540</v>
      </c>
      <c r="W556" s="3" t="s">
        <v>2724</v>
      </c>
      <c r="X556" s="3" t="s">
        <v>2724</v>
      </c>
      <c r="Y556" s="62"/>
      <c r="Z556" s="3">
        <f>IF(AND(G556&lt;&gt;"LIBSETS_SETTYPE_BATTLEGROUND",G556&lt;&gt;"LIBSETS_SETTYPE_SPECIAL"),
IF(AND(Y556&lt;&gt;"",ISNUMBER(Y556),NOT(ISNA(Y556))),Y556,
   IF(AND(L556&lt;&gt;"",ISNUMBER(L556),L556&gt;0,NOT(ISNA(L556))),VLOOKUP(L556,'ESO dumped WayshrineInfo'!$K$3:$L$9996,2,FALSE),"")
),"")</f>
        <v>20</v>
      </c>
      <c r="AA556" t="str">
        <f>IF(AND(Z556&lt;&gt;"",ISNUMBER(Z556),NOT(ISNA(Z556))),VLOOKUP(Z556,'ESO zone constants'!$A$5:$D$10001,4,FALSE),"")</f>
        <v>Rivenspire</v>
      </c>
      <c r="AC556" s="39"/>
      <c r="AD556" s="39"/>
      <c r="AE556" s="39"/>
      <c r="AF556" s="3">
        <f>IF(AND(G556&lt;&gt;"LIBSETS_SETTYPE_BATTLEGROUND",G556&lt;&gt;"LIBSETS_SETTYPE_SPECIAL"),
IF(AND(AE556&lt;&gt;"",ISNUMBER(AE556),NOT(ISNA(AE556))),AE556,
   IF(AND(M556&lt;&gt;"",ISNUMBER(M556),M556&gt;0,NOT(ISNA(M556))),VLOOKUP(M556,'ESO dumped WayshrineInfo'!$K$3:$L$9996,2,FALSE),"")
),"")</f>
        <v>20</v>
      </c>
      <c r="AG556" t="str">
        <f>IF(AND(AF556&lt;&gt;"",ISNUMBER(AF556),NOT(ISNA(AF556))),VLOOKUP(AF556,'ESO zone constants'!$A$5:$D$10001,4,FALSE),"")</f>
        <v>Rivenspire</v>
      </c>
      <c r="AH556" s="42"/>
      <c r="AI556" s="39"/>
      <c r="AJ556" s="39"/>
      <c r="AK556" s="3" t="str">
        <f>IF(AND(G556&lt;&gt;"LIBSETS_SETTYPE_BATTLEGROUND",G556&lt;&gt;"LIBSETS_SETTYPE_SPECIAL"),IF(AL556&lt;&gt;"",VLOOKUP(AL556,'ESO zone constants'!$D$5:$H$4955,5,FALSE),""),"")</f>
        <v/>
      </c>
      <c r="AN556" s="39"/>
      <c r="AO556" s="39"/>
      <c r="AP556" s="3" t="str">
        <f>IF(AND(G556&lt;&gt;"LIBSETS_SETTYPE_BATTLEGROUND",G556&lt;&gt;"LIBSETS_SETTYPE_SPECIAL"),IF(AQ556&lt;&gt;"",VLOOKUP(AQ556,'ESO zone constants'!$D$5:$H$4955,5,FALSE),""),"")</f>
        <v/>
      </c>
      <c r="AS556" s="39"/>
      <c r="AT556" s="39"/>
      <c r="AU556" s="3" t="str">
        <f>IF(AND(G556&lt;&gt;"LIBSETS_SETTYPE_BATTLEGROUND",G556&lt;&gt;"LIBSETS_SETTYPE_SPECIAL"),IF(AV556&lt;&gt;"",VLOOKUP(AV556,'ESO zone constants'!$D$5:$H$4955,5,FALSE),""),"")</f>
        <v/>
      </c>
      <c r="AX556" s="39"/>
      <c r="AY556" s="39"/>
      <c r="AZ556" s="83"/>
      <c r="BA556" s="83"/>
      <c r="BB556" s="83"/>
      <c r="BC556" s="83"/>
      <c r="BD556" s="21" t="str">
        <f t="shared" si="54"/>
        <v>[633] = {wayshrines={498,498,498,}, dlcId=DLC_ASCENDING_TIDE</v>
      </c>
      <c r="BE556" s="21" t="str">
        <f t="shared" si="55"/>
        <v>, zoneIds={1302,20,20}, veteran={[EQUIP_TYPE_HEAD]=true, [EQUIP_TYPE_SHOULDERS]=false}</v>
      </c>
      <c r="BF556" s="21" t="str">
        <f t="shared" si="53"/>
        <v>, setType=LIBSETS_SETTYPE_MONSTER, undauntedChestId=3</v>
      </c>
      <c r="BG556" s="21" t="str">
        <f t="shared" si="56"/>
        <v>, dropMechanic={LIBSETS_DROP_MECHANIC_MONSTER_NAME}, dropMechanicDropLocationNames={['en']={'Nazaray ','','','','','',},['de']={'Nazaray ','','','','','',},}</v>
      </c>
      <c r="BH556" s="21" t="str">
        <f t="shared" si="57"/>
        <v>}, --Nazaray  / Nazaray    [Shipwright's Regret, Rivenspire, Rivenspire]</v>
      </c>
    </row>
    <row r="557" spans="1:60" x14ac:dyDescent="0.25">
      <c r="A557" s="5">
        <v>634</v>
      </c>
      <c r="B557" t="s">
        <v>2728</v>
      </c>
      <c r="C557" t="s">
        <v>2728</v>
      </c>
      <c r="D557" s="3">
        <f t="shared" si="52"/>
        <v>634</v>
      </c>
      <c r="F557" t="s">
        <v>2765</v>
      </c>
      <c r="G557" s="8" t="s">
        <v>2764</v>
      </c>
      <c r="I557" t="s">
        <v>91</v>
      </c>
      <c r="J557" t="s">
        <v>91</v>
      </c>
      <c r="K557">
        <v>-1</v>
      </c>
      <c r="L557">
        <v>-1</v>
      </c>
      <c r="M557">
        <v>-1</v>
      </c>
      <c r="N557" s="85"/>
      <c r="O557" s="62" t="s">
        <v>39</v>
      </c>
      <c r="Q557" s="3">
        <f>IF(AND(P557&lt;&gt;"",ISNUMBER(P557),NOT(ISNA(P557))),P557,IF(R557&lt;&gt;"",VLOOKUP(R557,'ESO zone constants'!$D$5:$H$10003,5,FALSE),""))</f>
        <v>584</v>
      </c>
      <c r="R557" t="str">
        <f>IF(AND(O557&lt;&gt;"",NOT(ISERROR(O557))),O557,
IF(AND(P557&lt;&gt;"",ISNUMBER(P557),P557&gt;0,NOT(ISNA(P557))),VLOOKUP(P557,'ESO zone constants'!$A$5:$D$10001,4,FALSE),
IF(AND(K557&lt;&gt;"",K557&gt;0,NOT(ISERROR(K557))),VLOOKUP(K557,'ESO dumped WayshrineInfo'!$K$3:$N$9996,4,FALSE),"")))</f>
        <v>Imperial City</v>
      </c>
      <c r="S557" s="62" t="s">
        <v>2717</v>
      </c>
      <c r="T557" s="19" t="str">
        <f>IF(AND(S557&lt;&gt;"",NOT(ISERROR(S557))),S557,IF(Q557&lt;&gt;"",IF(NOT(ISERROR(VLOOKUP(Q557,'ESO Dungeon constants'!$D$3:$H$9999,5,FALSE))),VLOOKUP(Q557,'ESO Dungeon constants'!$D$3:$I$9999,6,FALSE),VLOOKUP(Q557,'ESO zone constants'!$H$3:$K$9989,4,FALSE)),""))</f>
        <v>DLC_ASCENDING_TIDE</v>
      </c>
      <c r="U557" s="3" t="str">
        <f>IF(T557&lt;&gt;"",VLOOKUP(T557,'LibSets constants'!$B$4:$C$1012,2,FALSE),"")</f>
        <v>Ascending Tide</v>
      </c>
      <c r="V557" s="33" t="s">
        <v>1540</v>
      </c>
      <c r="W557" s="3" t="s">
        <v>2776</v>
      </c>
      <c r="X557" s="3" t="s">
        <v>2771</v>
      </c>
      <c r="Y557" s="62">
        <v>643</v>
      </c>
      <c r="Z557" s="3">
        <f>IF(AND(G557&lt;&gt;"LIBSETS_SETTYPE_BATTLEGROUND",G557&lt;&gt;"LIBSETS_SETTYPE_SPECIAL"),
IF(AND(Y557&lt;&gt;"",ISNUMBER(Y557),NOT(ISNA(Y557))),Y557,
   IF(AND(L557&lt;&gt;"",ISNUMBER(L557),L557&gt;0,NOT(ISNA(L557))),VLOOKUP(L557,'ESO dumped WayshrineInfo'!$K$3:$L$9996,2,FALSE),"")
),"")</f>
        <v>643</v>
      </c>
      <c r="AA557" t="str">
        <f>IF(AND(Z557&lt;&gt;"",ISNUMBER(Z557),NOT(ISNA(Z557))),VLOOKUP(Z557,'ESO zone constants'!$A$5:$D$10001,4,FALSE),"")</f>
        <v>Imperial Sewers</v>
      </c>
      <c r="AB557" s="33" t="s">
        <v>2780</v>
      </c>
      <c r="AC557" s="39"/>
      <c r="AD557" s="39"/>
      <c r="AE557" s="39"/>
      <c r="AF557" s="3" t="str">
        <f>IF(AND(G557&lt;&gt;"LIBSETS_SETTYPE_BATTLEGROUND",G557&lt;&gt;"LIBSETS_SETTYPE_SPECIAL"),
IF(AND(AE557&lt;&gt;"",ISNUMBER(AE557),NOT(ISNA(AE557))),AE557,
   IF(AND(M557&lt;&gt;"",ISNUMBER(M557),M557&gt;0,NOT(ISNA(M557))),VLOOKUP(M557,'ESO dumped WayshrineInfo'!$K$3:$L$9996,2,FALSE),"")
),"")</f>
        <v/>
      </c>
      <c r="AG557" t="str">
        <f>IF(AND(AF557&lt;&gt;"",ISNUMBER(AF557),NOT(ISNA(AF557))),VLOOKUP(AF557,'ESO zone constants'!$A$5:$D$10001,4,FALSE),"")</f>
        <v/>
      </c>
      <c r="AH557" s="42"/>
      <c r="AI557" s="39"/>
      <c r="AJ557" s="39"/>
      <c r="AK557" s="3" t="str">
        <f>IF(AND(G557&lt;&gt;"LIBSETS_SETTYPE_BATTLEGROUND",G557&lt;&gt;"LIBSETS_SETTYPE_SPECIAL"),IF(AL557&lt;&gt;"",VLOOKUP(AL557,'ESO zone constants'!$D$5:$H$4955,5,FALSE),""),"")</f>
        <v/>
      </c>
      <c r="AN557" s="39"/>
      <c r="AO557" s="39"/>
      <c r="AP557" s="3" t="str">
        <f>IF(AND(G557&lt;&gt;"LIBSETS_SETTYPE_BATTLEGROUND",G557&lt;&gt;"LIBSETS_SETTYPE_SPECIAL"),IF(AQ557&lt;&gt;"",VLOOKUP(AQ557,'ESO zone constants'!$D$5:$H$4955,5,FALSE),""),"")</f>
        <v/>
      </c>
      <c r="AS557" s="39"/>
      <c r="AT557" s="39"/>
      <c r="AU557" s="3" t="str">
        <f>IF(AND(G557&lt;&gt;"LIBSETS_SETTYPE_BATTLEGROUND",G557&lt;&gt;"LIBSETS_SETTYPE_SPECIAL"),IF(AV557&lt;&gt;"",VLOOKUP(AV557,'ESO zone constants'!$D$5:$H$4955,5,FALSE),""),"")</f>
        <v/>
      </c>
      <c r="AX557" s="39"/>
      <c r="AY557" s="39"/>
      <c r="AZ557" s="79" t="s">
        <v>2658</v>
      </c>
      <c r="BA557" s="79"/>
      <c r="BB557" s="79"/>
      <c r="BC557" s="79"/>
      <c r="BD557" s="21" t="str">
        <f t="shared" si="54"/>
        <v>[634] = {wayshrines={-1,-1,-1,}, dlcId=DLC_ASCENDING_TIDE</v>
      </c>
      <c r="BE557" s="21" t="str">
        <f t="shared" si="55"/>
        <v>, zoneIds={584,643}, veteran=false</v>
      </c>
      <c r="BF557" s="21" t="str">
        <f t="shared" si="53"/>
        <v>, setType=LIBSETS_SETTYPE_IMPERIALCITY_MONSTER</v>
      </c>
      <c r="BG557" s="21" t="str">
        <f t="shared" si="56"/>
        <v>, dropMechanic={LIBSETS_DROP_MECHANIC_MONSTER_NAME,LIBSETS_DROP_MECHANIC_TELVAR_EQUIPMENT_LOCKBOX_MERCHANT}, dropMechanicDropLocationNames={['en']={'Nunatak (Memorial district, north)','','','','','',},['de']={'Nunatak (Gedenkbezirk, Norden)','','','','','',},}</v>
      </c>
      <c r="BH557" s="21" t="str">
        <f t="shared" si="57"/>
        <v>}, --Nunatak / Nunatak   [Imperial City, Imperial Sewers]</v>
      </c>
    </row>
    <row r="558" spans="1:60" x14ac:dyDescent="0.25">
      <c r="A558" s="5">
        <v>635</v>
      </c>
      <c r="B558" t="s">
        <v>2743</v>
      </c>
      <c r="C558" t="s">
        <v>2729</v>
      </c>
      <c r="D558" s="3">
        <f t="shared" si="52"/>
        <v>635</v>
      </c>
      <c r="F558" t="s">
        <v>2765</v>
      </c>
      <c r="G558" s="8" t="s">
        <v>2764</v>
      </c>
      <c r="I558" t="s">
        <v>91</v>
      </c>
      <c r="J558" t="s">
        <v>91</v>
      </c>
      <c r="K558">
        <v>-1</v>
      </c>
      <c r="L558">
        <v>-1</v>
      </c>
      <c r="M558">
        <v>-1</v>
      </c>
      <c r="N558" s="85"/>
      <c r="O558" s="62" t="s">
        <v>39</v>
      </c>
      <c r="Q558" s="3">
        <f>IF(AND(P558&lt;&gt;"",ISNUMBER(P558),NOT(ISNA(P558))),P558,IF(R558&lt;&gt;"",VLOOKUP(R558,'ESO zone constants'!$D$5:$H$10003,5,FALSE),""))</f>
        <v>584</v>
      </c>
      <c r="R558" t="str">
        <f>IF(AND(O558&lt;&gt;"",NOT(ISERROR(O558))),O558,
IF(AND(P558&lt;&gt;"",ISNUMBER(P558),P558&gt;0,NOT(ISNA(P558))),VLOOKUP(P558,'ESO zone constants'!$A$5:$D$10001,4,FALSE),
IF(AND(K558&lt;&gt;"",K558&gt;0,NOT(ISERROR(K558))),VLOOKUP(K558,'ESO dumped WayshrineInfo'!$K$3:$N$9996,4,FALSE),"")))</f>
        <v>Imperial City</v>
      </c>
      <c r="S558" s="62" t="s">
        <v>2717</v>
      </c>
      <c r="T558" s="19" t="str">
        <f>IF(AND(S558&lt;&gt;"",NOT(ISERROR(S558))),S558,IF(Q558&lt;&gt;"",IF(NOT(ISERROR(VLOOKUP(Q558,'ESO Dungeon constants'!$D$3:$H$9999,5,FALSE))),VLOOKUP(Q558,'ESO Dungeon constants'!$D$3:$I$9999,6,FALSE),VLOOKUP(Q558,'ESO zone constants'!$H$3:$K$9989,4,FALSE)),""))</f>
        <v>DLC_ASCENDING_TIDE</v>
      </c>
      <c r="U558" s="3" t="str">
        <f>IF(T558&lt;&gt;"",VLOOKUP(T558,'LibSets constants'!$B$4:$C$1012,2,FALSE),"")</f>
        <v>Ascending Tide</v>
      </c>
      <c r="V558" s="33" t="s">
        <v>1540</v>
      </c>
      <c r="W558" s="3" t="s">
        <v>2775</v>
      </c>
      <c r="X558" s="3" t="s">
        <v>2772</v>
      </c>
      <c r="Y558" s="62">
        <v>643</v>
      </c>
      <c r="Z558" s="3">
        <f>IF(AND(G558&lt;&gt;"LIBSETS_SETTYPE_BATTLEGROUND",G558&lt;&gt;"LIBSETS_SETTYPE_SPECIAL"),
IF(AND(Y558&lt;&gt;"",ISNUMBER(Y558),NOT(ISNA(Y558))),Y558,
   IF(AND(L558&lt;&gt;"",ISNUMBER(L558),L558&gt;0,NOT(ISNA(L558))),VLOOKUP(L558,'ESO dumped WayshrineInfo'!$K$3:$L$9996,2,FALSE),"")
),"")</f>
        <v>643</v>
      </c>
      <c r="AA558" t="str">
        <f>IF(AND(Z558&lt;&gt;"",ISNUMBER(Z558),NOT(ISNA(Z558))),VLOOKUP(Z558,'ESO zone constants'!$A$5:$D$10001,4,FALSE),"")</f>
        <v>Imperial Sewers</v>
      </c>
      <c r="AB558" s="33" t="s">
        <v>2780</v>
      </c>
      <c r="AC558" s="39"/>
      <c r="AD558" s="39"/>
      <c r="AE558" s="39"/>
      <c r="AF558" s="3" t="str">
        <f>IF(AND(G558&lt;&gt;"LIBSETS_SETTYPE_BATTLEGROUND",G558&lt;&gt;"LIBSETS_SETTYPE_SPECIAL"),
IF(AND(AE558&lt;&gt;"",ISNUMBER(AE558),NOT(ISNA(AE558))),AE558,
   IF(AND(M558&lt;&gt;"",ISNUMBER(M558),M558&gt;0,NOT(ISNA(M558))),VLOOKUP(M558,'ESO dumped WayshrineInfo'!$K$3:$L$9996,2,FALSE),"")
),"")</f>
        <v/>
      </c>
      <c r="AG558" t="str">
        <f>IF(AND(AF558&lt;&gt;"",ISNUMBER(AF558),NOT(ISNA(AF558))),VLOOKUP(AF558,'ESO zone constants'!$A$5:$D$10001,4,FALSE),"")</f>
        <v/>
      </c>
      <c r="AH558" s="42"/>
      <c r="AI558" s="39"/>
      <c r="AJ558" s="39"/>
      <c r="AK558" s="3" t="str">
        <f>IF(AND(G558&lt;&gt;"LIBSETS_SETTYPE_BATTLEGROUND",G558&lt;&gt;"LIBSETS_SETTYPE_SPECIAL"),IF(AL558&lt;&gt;"",VLOOKUP(AL558,'ESO zone constants'!$D$5:$H$4955,5,FALSE),""),"")</f>
        <v/>
      </c>
      <c r="AN558" s="39"/>
      <c r="AO558" s="39"/>
      <c r="AP558" s="3" t="str">
        <f>IF(AND(G558&lt;&gt;"LIBSETS_SETTYPE_BATTLEGROUND",G558&lt;&gt;"LIBSETS_SETTYPE_SPECIAL"),IF(AQ558&lt;&gt;"",VLOOKUP(AQ558,'ESO zone constants'!$D$5:$H$4955,5,FALSE),""),"")</f>
        <v/>
      </c>
      <c r="AS558" s="39"/>
      <c r="AT558" s="39"/>
      <c r="AU558" s="3" t="str">
        <f>IF(AND(G558&lt;&gt;"LIBSETS_SETTYPE_BATTLEGROUND",G558&lt;&gt;"LIBSETS_SETTYPE_SPECIAL"),IF(AV558&lt;&gt;"",VLOOKUP(AV558,'ESO zone constants'!$D$5:$H$4955,5,FALSE),""),"")</f>
        <v/>
      </c>
      <c r="AX558" s="39"/>
      <c r="AY558" s="39"/>
      <c r="AZ558" s="79" t="s">
        <v>2658</v>
      </c>
      <c r="BA558" s="79"/>
      <c r="BB558" s="79"/>
      <c r="BC558" s="79"/>
      <c r="BD558" s="21" t="str">
        <f t="shared" si="54"/>
        <v>[635] = {wayshrines={-1,-1,-1,}, dlcId=DLC_ASCENDING_TIDE</v>
      </c>
      <c r="BE558" s="21" t="str">
        <f t="shared" si="55"/>
        <v>, zoneIds={584,643}, veteran=false</v>
      </c>
      <c r="BF558" s="21" t="str">
        <f t="shared" si="53"/>
        <v>, setType=LIBSETS_SETTYPE_IMPERIALCITY_MONSTER</v>
      </c>
      <c r="BG558" s="21" t="str">
        <f t="shared" si="56"/>
        <v>, dropMechanic={LIBSETS_DROP_MECHANIC_MONSTER_NAME,LIBSETS_DROP_MECHANIC_TELVAR_EQUIPMENT_LOCKBOX_MERCHANT}, dropMechanicDropLocationNames={['en']={'Fürstin Malygda (Aboretum, south-east)','','','','','',},['de']={'Lady Malydga (Arboretum, Süd-Osten)','','','','','',},}</v>
      </c>
      <c r="BH558" s="21" t="str">
        <f t="shared" si="57"/>
        <v>}, --Lady Malydga / Fürstin Malygda   [Imperial City, Imperial Sewers]</v>
      </c>
    </row>
    <row r="559" spans="1:60" x14ac:dyDescent="0.25">
      <c r="A559" s="5">
        <v>636</v>
      </c>
      <c r="B559" t="s">
        <v>2730</v>
      </c>
      <c r="C559" t="s">
        <v>2730</v>
      </c>
      <c r="D559" s="3">
        <f t="shared" si="52"/>
        <v>636</v>
      </c>
      <c r="E559" s="40"/>
      <c r="F559" t="s">
        <v>2765</v>
      </c>
      <c r="G559" s="8" t="s">
        <v>2764</v>
      </c>
      <c r="I559" t="s">
        <v>91</v>
      </c>
      <c r="J559" t="s">
        <v>91</v>
      </c>
      <c r="K559">
        <v>-1</v>
      </c>
      <c r="L559">
        <v>-1</v>
      </c>
      <c r="M559">
        <v>-1</v>
      </c>
      <c r="N559" s="85"/>
      <c r="O559" s="62" t="s">
        <v>39</v>
      </c>
      <c r="Q559" s="3">
        <f>IF(AND(P559&lt;&gt;"",ISNUMBER(P559),NOT(ISNA(P559))),P559,IF(R559&lt;&gt;"",VLOOKUP(R559,'ESO zone constants'!$D$5:$H$10003,5,FALSE),""))</f>
        <v>584</v>
      </c>
      <c r="R559" t="str">
        <f>IF(AND(O559&lt;&gt;"",NOT(ISERROR(O559))),O559,
IF(AND(P559&lt;&gt;"",ISNUMBER(P559),P559&gt;0,NOT(ISNA(P559))),VLOOKUP(P559,'ESO zone constants'!$A$5:$D$10001,4,FALSE),
IF(AND(K559&lt;&gt;"",K559&gt;0,NOT(ISERROR(K559))),VLOOKUP(K559,'ESO dumped WayshrineInfo'!$K$3:$N$9996,4,FALSE),"")))</f>
        <v>Imperial City</v>
      </c>
      <c r="S559" s="62" t="s">
        <v>2717</v>
      </c>
      <c r="T559" s="19" t="str">
        <f>IF(AND(S559&lt;&gt;"",NOT(ISERROR(S559))),S559,IF(Q559&lt;&gt;"",IF(NOT(ISERROR(VLOOKUP(Q559,'ESO Dungeon constants'!$D$3:$H$9999,5,FALSE))),VLOOKUP(Q559,'ESO Dungeon constants'!$D$3:$I$9999,6,FALSE),VLOOKUP(Q559,'ESO zone constants'!$H$3:$K$9989,4,FALSE)),""))</f>
        <v>DLC_ASCENDING_TIDE</v>
      </c>
      <c r="U559" s="3" t="str">
        <f>IF(T559&lt;&gt;"",VLOOKUP(T559,'LibSets constants'!$B$4:$C$1012,2,FALSE),"")</f>
        <v>Ascending Tide</v>
      </c>
      <c r="V559" s="33" t="s">
        <v>1540</v>
      </c>
      <c r="W559" s="3" t="s">
        <v>2774</v>
      </c>
      <c r="X559" s="3" t="s">
        <v>2773</v>
      </c>
      <c r="Y559" s="62">
        <v>643</v>
      </c>
      <c r="Z559" s="3">
        <f>IF(AND(G559&lt;&gt;"LIBSETS_SETTYPE_BATTLEGROUND",G559&lt;&gt;"LIBSETS_SETTYPE_SPECIAL"),
IF(AND(Y559&lt;&gt;"",ISNUMBER(Y559),NOT(ISNA(Y559))),Y559,
   IF(AND(L559&lt;&gt;"",ISNUMBER(L559),L559&gt;0,NOT(ISNA(L559))),VLOOKUP(L559,'ESO dumped WayshrineInfo'!$K$3:$L$9996,2,FALSE),"")
),"")</f>
        <v>643</v>
      </c>
      <c r="AA559" t="str">
        <f>IF(AND(Z559&lt;&gt;"",ISNUMBER(Z559),NOT(ISNA(Z559))),VLOOKUP(Z559,'ESO zone constants'!$A$5:$D$10001,4,FALSE),"")</f>
        <v>Imperial Sewers</v>
      </c>
      <c r="AB559" s="33" t="s">
        <v>2780</v>
      </c>
      <c r="AC559" s="39"/>
      <c r="AD559" s="39"/>
      <c r="AE559" s="39"/>
      <c r="AF559" s="3" t="str">
        <f>IF(AND(G559&lt;&gt;"LIBSETS_SETTYPE_BATTLEGROUND",G559&lt;&gt;"LIBSETS_SETTYPE_SPECIAL"),
IF(AND(AE559&lt;&gt;"",ISNUMBER(AE559),NOT(ISNA(AE559))),AE559,
   IF(AND(M559&lt;&gt;"",ISNUMBER(M559),M559&gt;0,NOT(ISNA(M559))),VLOOKUP(M559,'ESO dumped WayshrineInfo'!$K$3:$L$9996,2,FALSE),"")
),"")</f>
        <v/>
      </c>
      <c r="AG559" t="str">
        <f>IF(AND(AF559&lt;&gt;"",ISNUMBER(AF559),NOT(ISNA(AF559))),VLOOKUP(AF559,'ESO zone constants'!$A$5:$D$10001,4,FALSE),"")</f>
        <v/>
      </c>
      <c r="AH559" s="42"/>
      <c r="AI559" s="39"/>
      <c r="AJ559" s="39"/>
      <c r="AK559" s="3" t="str">
        <f>IF(AND(G559&lt;&gt;"LIBSETS_SETTYPE_BATTLEGROUND",G559&lt;&gt;"LIBSETS_SETTYPE_SPECIAL"),IF(AL559&lt;&gt;"",VLOOKUP(AL559,'ESO zone constants'!$D$5:$H$4955,5,FALSE),""),"")</f>
        <v/>
      </c>
      <c r="AN559" s="39"/>
      <c r="AO559" s="39"/>
      <c r="AP559" s="3" t="str">
        <f>IF(AND(G559&lt;&gt;"LIBSETS_SETTYPE_BATTLEGROUND",G559&lt;&gt;"LIBSETS_SETTYPE_SPECIAL"),IF(AQ559&lt;&gt;"",VLOOKUP(AQ559,'ESO zone constants'!$D$5:$H$4955,5,FALSE),""),"")</f>
        <v/>
      </c>
      <c r="AS559" s="39"/>
      <c r="AT559" s="39"/>
      <c r="AU559" s="3" t="str">
        <f>IF(AND(G559&lt;&gt;"LIBSETS_SETTYPE_BATTLEGROUND",G559&lt;&gt;"LIBSETS_SETTYPE_SPECIAL"),IF(AV559&lt;&gt;"",VLOOKUP(AV559,'ESO zone constants'!$D$5:$H$4955,5,FALSE),""),"")</f>
        <v/>
      </c>
      <c r="AX559" s="39"/>
      <c r="AY559" s="39"/>
      <c r="AZ559" s="79" t="s">
        <v>2658</v>
      </c>
      <c r="BA559" s="79"/>
      <c r="BB559" s="79"/>
      <c r="BC559" s="79"/>
      <c r="BD559" s="21" t="str">
        <f t="shared" si="54"/>
        <v>[636] = {wayshrines={-1,-1,-1,}, dlcId=DLC_ASCENDING_TIDE</v>
      </c>
      <c r="BE559" s="21" t="str">
        <f t="shared" si="55"/>
        <v>, zoneIds={584,643}, veteran=false</v>
      </c>
      <c r="BF559" s="21" t="str">
        <f t="shared" si="53"/>
        <v>, setType=LIBSETS_SETTYPE_IMPERIALCITY_MONSTER</v>
      </c>
      <c r="BG559" s="21" t="str">
        <f t="shared" si="56"/>
        <v>, dropMechanic={LIBSETS_DROP_MECHANIC_MONSTER_NAME,LIBSETS_DROP_MECHANIC_TELVAR_EQUIPMENT_LOCKBOX_MERCHANT}, dropMechanicDropLocationNames={['en']={'Baron Thirsk Nobles district, south-west)','','','','','',},['de']={'Baron Thirsk (Adelsbezirk, Süd-Westen)','','','','','',},}</v>
      </c>
      <c r="BH559" s="21" t="str">
        <f t="shared" si="57"/>
        <v>}, --Baron Thirsk / Baron Thirsk   [Imperial City, Imperial Sewers]</v>
      </c>
    </row>
    <row r="560" spans="1:60" x14ac:dyDescent="0.25">
      <c r="A560" s="94">
        <v>640</v>
      </c>
      <c r="B560" t="s">
        <v>3479</v>
      </c>
      <c r="C560" t="s">
        <v>3418</v>
      </c>
      <c r="D560" s="3">
        <f t="shared" si="52"/>
        <v>640</v>
      </c>
      <c r="G560" s="3" t="s">
        <v>1472</v>
      </c>
      <c r="I560" t="s">
        <v>91</v>
      </c>
      <c r="J560" t="s">
        <v>91</v>
      </c>
      <c r="K560">
        <v>503</v>
      </c>
      <c r="L560">
        <v>503</v>
      </c>
      <c r="M560">
        <v>503</v>
      </c>
      <c r="N560">
        <v>3</v>
      </c>
      <c r="Q560" s="3">
        <f>IF(AND(P560&lt;&gt;"",ISNUMBER(P560),NOT(ISNA(P560))),P560,IF(R560&lt;&gt;"",VLOOKUP(R560,'ESO zone constants'!$D$5:$H$10003,5,FALSE),""))</f>
        <v>1318</v>
      </c>
      <c r="R560" t="str">
        <f>IF(AND(O560&lt;&gt;"",NOT(ISERROR(O560))),O560,
IF(AND(P560&lt;&gt;"",ISNUMBER(P560),P560&gt;0,NOT(ISNA(P560))),VLOOKUP(P560,'ESO zone constants'!$A$5:$D$10001,4,FALSE),
IF(AND(K560&lt;&gt;"",K560&gt;0,NOT(ISERROR(K560))),VLOOKUP(K560,'ESO dumped WayshrineInfo'!$K$3:$N$9996,4,FALSE),"")))</f>
        <v>High Isle</v>
      </c>
      <c r="T560" s="19" t="str">
        <f>IF(AND(S560&lt;&gt;"",NOT(ISERROR(S560))),S560,IF(Q560&lt;&gt;"",IF(NOT(ISERROR(VLOOKUP(Q560,'ESO Dungeon constants'!$D$3:$H$9999,5,FALSE))),VLOOKUP(Q560,'ESO Dungeon constants'!$D$3:$I$9999,6,FALSE),VLOOKUP(Q560,'ESO zone constants'!$H$3:$K$9989,4,FALSE)),""))</f>
        <v>DLC_HIGH_ISLE</v>
      </c>
      <c r="U560" s="3" t="str">
        <f>IF(T560&lt;&gt;"",VLOOKUP(T560,'LibSets constants'!$B$4:$C$1012,2,FALSE),"")</f>
        <v>High Isle</v>
      </c>
      <c r="V560" s="33" t="s">
        <v>3335</v>
      </c>
      <c r="W560" s="38"/>
      <c r="X560" s="38"/>
      <c r="Z560" s="3">
        <f>IF(AND(G560&lt;&gt;"LIBSETS_SETTYPE_BATTLEGROUND",G560&lt;&gt;"LIBSETS_SETTYPE_SPECIAL"),
IF(AND(Y560&lt;&gt;"",ISNUMBER(Y560),NOT(ISNA(Y560))),Y560,
   IF(AND(L560&lt;&gt;"",ISNUMBER(L560),L560&gt;0,NOT(ISNA(L560))),VLOOKUP(L560,'ESO dumped WayshrineInfo'!$K$3:$L$9996,2,FALSE),"")
),"")</f>
        <v>1318</v>
      </c>
      <c r="AA560" t="str">
        <f>IF(AND(Z560&lt;&gt;"",ISNUMBER(Z560),NOT(ISNA(Z560))),VLOOKUP(Z560,'ESO zone constants'!$A$5:$D$10001,4,FALSE),"")</f>
        <v>High Isle</v>
      </c>
      <c r="AB560" s="33" t="s">
        <v>3335</v>
      </c>
      <c r="AC560" s="39"/>
      <c r="AD560" s="39"/>
      <c r="AE560" s="39"/>
      <c r="AF560" s="3">
        <f>IF(AND(G560&lt;&gt;"LIBSETS_SETTYPE_BATTLEGROUND",G560&lt;&gt;"LIBSETS_SETTYPE_SPECIAL"),
IF(AND(AE560&lt;&gt;"",ISNUMBER(AE560),NOT(ISNA(AE560))),AE560,
   IF(AND(M560&lt;&gt;"",ISNUMBER(M560),M560&gt;0,NOT(ISNA(M560))),VLOOKUP(M560,'ESO dumped WayshrineInfo'!$K$3:$L$9996,2,FALSE),"")
),"")</f>
        <v>1318</v>
      </c>
      <c r="AG560" t="str">
        <f>IF(AND(AF560&lt;&gt;"",ISNUMBER(AF560),NOT(ISNA(AF560))),VLOOKUP(AF560,'ESO zone constants'!$A$5:$D$10001,4,FALSE),"")</f>
        <v>High Isle</v>
      </c>
      <c r="AH560" s="33" t="s">
        <v>3335</v>
      </c>
      <c r="AI560" s="39"/>
      <c r="AJ560" s="39"/>
      <c r="AK560" s="3" t="str">
        <f>IF(AND(G560&lt;&gt;"LIBSETS_SETTYPE_BATTLEGROUND",G560&lt;&gt;"LIBSETS_SETTYPE_SPECIAL"),IF(AL560&lt;&gt;"",VLOOKUP(AL560,'ESO zone constants'!$D$5:$H$4955,5,FALSE),""),"")</f>
        <v/>
      </c>
      <c r="AN560" s="39"/>
      <c r="AO560" s="39"/>
      <c r="AP560" s="3" t="str">
        <f>IF(AND(G560&lt;&gt;"LIBSETS_SETTYPE_BATTLEGROUND",G560&lt;&gt;"LIBSETS_SETTYPE_SPECIAL"),IF(AQ560&lt;&gt;"",VLOOKUP(AQ560,'ESO zone constants'!$D$5:$H$4955,5,FALSE),""),"")</f>
        <v/>
      </c>
      <c r="AS560" s="39"/>
      <c r="AT560" s="39"/>
      <c r="AU560" s="3" t="str">
        <f>IF(AND(G560&lt;&gt;"LIBSETS_SETTYPE_BATTLEGROUND",G560&lt;&gt;"LIBSETS_SETTYPE_SPECIAL"),IF(AV560&lt;&gt;"",VLOOKUP(AV560,'ESO zone constants'!$D$5:$H$4955,5,FALSE),""),"")</f>
        <v/>
      </c>
      <c r="AX560" s="39"/>
      <c r="AY560" s="39"/>
      <c r="AZ560" s="83"/>
      <c r="BA560" s="83"/>
      <c r="BB560" s="83"/>
      <c r="BC560" s="83"/>
      <c r="BD560" s="21" t="str">
        <f t="shared" si="54"/>
        <v>[640] = {wayshrines={503,503,503,}, traitsNeeded=3, dlcId=DLC_HIGH_ISLE</v>
      </c>
      <c r="BE560" s="21" t="str">
        <f t="shared" si="55"/>
        <v>, zoneIds={1318,1318,1318}, veteran=false</v>
      </c>
      <c r="BF560" s="21" t="str">
        <f t="shared" si="53"/>
        <v>, setType=LIBSETS_SETTYPE_CRAFTED</v>
      </c>
      <c r="BG560" s="21" t="str">
        <f t="shared" si="56"/>
        <v>, dropMechanic={LIBSETS_DROP_MECHANIC_CRAFTED,LIBSETS_DROP_MECHANIC_CRAFTED,LIBSETS_DROP_MECHANIC_CRAFTED}</v>
      </c>
      <c r="BH560" s="21" t="str">
        <f t="shared" si="57"/>
        <v>}, --Order\'s Wrath / Zorn des Ordens   [High Isle, High Isle, High Isle]</v>
      </c>
    </row>
    <row r="561" spans="1:60" x14ac:dyDescent="0.25">
      <c r="A561" s="94">
        <v>641</v>
      </c>
      <c r="B561" t="s">
        <v>3480</v>
      </c>
      <c r="C561" t="s">
        <v>3419</v>
      </c>
      <c r="D561" s="3">
        <f t="shared" si="52"/>
        <v>641</v>
      </c>
      <c r="G561" s="3" t="s">
        <v>1472</v>
      </c>
      <c r="I561" t="s">
        <v>91</v>
      </c>
      <c r="J561" t="s">
        <v>91</v>
      </c>
      <c r="K561">
        <v>506</v>
      </c>
      <c r="L561">
        <v>506</v>
      </c>
      <c r="M561">
        <v>506</v>
      </c>
      <c r="N561">
        <v>5</v>
      </c>
      <c r="Q561" s="3">
        <f>IF(AND(P561&lt;&gt;"",ISNUMBER(P561),NOT(ISNA(P561))),P561,IF(R561&lt;&gt;"",VLOOKUP(R561,'ESO zone constants'!$D$5:$H$10003,5,FALSE),""))</f>
        <v>1318</v>
      </c>
      <c r="R561" t="str">
        <f>IF(AND(O561&lt;&gt;"",NOT(ISERROR(O561))),O561,
IF(AND(P561&lt;&gt;"",ISNUMBER(P561),P561&gt;0,NOT(ISNA(P561))),VLOOKUP(P561,'ESO zone constants'!$A$5:$D$10001,4,FALSE),
IF(AND(K561&lt;&gt;"",K561&gt;0,NOT(ISERROR(K561))),VLOOKUP(K561,'ESO dumped WayshrineInfo'!$K$3:$N$9996,4,FALSE),"")))</f>
        <v>High Isle</v>
      </c>
      <c r="T561" s="19" t="str">
        <f>IF(AND(S561&lt;&gt;"",NOT(ISERROR(S561))),S561,IF(Q561&lt;&gt;"",IF(NOT(ISERROR(VLOOKUP(Q561,'ESO Dungeon constants'!$D$3:$H$9999,5,FALSE))),VLOOKUP(Q561,'ESO Dungeon constants'!$D$3:$I$9999,6,FALSE),VLOOKUP(Q561,'ESO zone constants'!$H$3:$K$9989,4,FALSE)),""))</f>
        <v>DLC_HIGH_ISLE</v>
      </c>
      <c r="U561" s="3" t="str">
        <f>IF(T561&lt;&gt;"",VLOOKUP(T561,'LibSets constants'!$B$4:$C$1012,2,FALSE),"")</f>
        <v>High Isle</v>
      </c>
      <c r="V561" s="33" t="s">
        <v>3335</v>
      </c>
      <c r="Z561" s="3">
        <f>IF(AND(G561&lt;&gt;"LIBSETS_SETTYPE_BATTLEGROUND",G561&lt;&gt;"LIBSETS_SETTYPE_SPECIAL"),
IF(AND(Y561&lt;&gt;"",ISNUMBER(Y561),NOT(ISNA(Y561))),Y561,
   IF(AND(L561&lt;&gt;"",ISNUMBER(L561),L561&gt;0,NOT(ISNA(L561))),VLOOKUP(L561,'ESO dumped WayshrineInfo'!$K$3:$L$9996,2,FALSE),"")
),"")</f>
        <v>1318</v>
      </c>
      <c r="AA561" t="str">
        <f>IF(AND(Z561&lt;&gt;"",ISNUMBER(Z561),NOT(ISNA(Z561))),VLOOKUP(Z561,'ESO zone constants'!$A$5:$D$10001,4,FALSE),"")</f>
        <v>High Isle</v>
      </c>
      <c r="AB561" s="33" t="s">
        <v>3335</v>
      </c>
      <c r="AF561" s="3">
        <f>IF(AND(G561&lt;&gt;"LIBSETS_SETTYPE_BATTLEGROUND",G561&lt;&gt;"LIBSETS_SETTYPE_SPECIAL"),
IF(AND(AE561&lt;&gt;"",ISNUMBER(AE561),NOT(ISNA(AE561))),AE561,
   IF(AND(M561&lt;&gt;"",ISNUMBER(M561),M561&gt;0,NOT(ISNA(M561))),VLOOKUP(M561,'ESO dumped WayshrineInfo'!$K$3:$L$9996,2,FALSE),"")
),"")</f>
        <v>1318</v>
      </c>
      <c r="AG561" t="str">
        <f>IF(AND(AF561&lt;&gt;"",ISNUMBER(AF561),NOT(ISNA(AF561))),VLOOKUP(AF561,'ESO zone constants'!$A$5:$D$10001,4,FALSE),"")</f>
        <v>High Isle</v>
      </c>
      <c r="AH561" s="33" t="s">
        <v>3335</v>
      </c>
      <c r="AK561" s="3" t="str">
        <f>IF(AND(G561&lt;&gt;"LIBSETS_SETTYPE_BATTLEGROUND",G561&lt;&gt;"LIBSETS_SETTYPE_SPECIAL"),IF(AL561&lt;&gt;"",VLOOKUP(AL561,'ESO zone constants'!$D$5:$H$4955,5,FALSE),""),"")</f>
        <v/>
      </c>
      <c r="AP561" s="3" t="str">
        <f>IF(AND(G561&lt;&gt;"LIBSETS_SETTYPE_BATTLEGROUND",G561&lt;&gt;"LIBSETS_SETTYPE_SPECIAL"),IF(AQ561&lt;&gt;"",VLOOKUP(AQ561,'ESO zone constants'!$D$5:$H$4955,5,FALSE),""),"")</f>
        <v/>
      </c>
      <c r="AU561" s="3" t="str">
        <f>IF(AND(G561&lt;&gt;"LIBSETS_SETTYPE_BATTLEGROUND",G561&lt;&gt;"LIBSETS_SETTYPE_SPECIAL"),IF(AV561&lt;&gt;"",VLOOKUP(AV561,'ESO zone constants'!$D$5:$H$4955,5,FALSE),""),"")</f>
        <v/>
      </c>
      <c r="BD561" s="21" t="str">
        <f t="shared" si="54"/>
        <v>[641] = {wayshrines={506,506,506,}, traitsNeeded=5, dlcId=DLC_HIGH_ISLE</v>
      </c>
      <c r="BE561" s="21" t="str">
        <f t="shared" si="55"/>
        <v>, zoneIds={1318,1318,1318}, veteran=false</v>
      </c>
      <c r="BF561" s="21" t="str">
        <f t="shared" si="53"/>
        <v>, setType=LIBSETS_SETTYPE_CRAFTED</v>
      </c>
      <c r="BG561" s="21" t="str">
        <f t="shared" si="56"/>
        <v>, dropMechanic={LIBSETS_DROP_MECHANIC_CRAFTED,LIBSETS_DROP_MECHANIC_CRAFTED,LIBSETS_DROP_MECHANIC_CRAFTED}</v>
      </c>
      <c r="BH561" s="21" t="str">
        <f t="shared" si="57"/>
        <v>}, --Serpent\'s Disdain / Verachtung der Schlange   [High Isle, High Isle, High Isle]</v>
      </c>
    </row>
    <row r="562" spans="1:60" x14ac:dyDescent="0.25">
      <c r="A562" s="94">
        <v>642</v>
      </c>
      <c r="B562" t="s">
        <v>3481</v>
      </c>
      <c r="C562" t="s">
        <v>3420</v>
      </c>
      <c r="D562" s="3">
        <f t="shared" si="52"/>
        <v>642</v>
      </c>
      <c r="G562" s="3" t="s">
        <v>1472</v>
      </c>
      <c r="I562" t="s">
        <v>91</v>
      </c>
      <c r="J562" t="s">
        <v>91</v>
      </c>
      <c r="K562">
        <v>511</v>
      </c>
      <c r="L562">
        <v>511</v>
      </c>
      <c r="M562">
        <v>511</v>
      </c>
      <c r="N562">
        <v>7</v>
      </c>
      <c r="Q562" s="3">
        <f>IF(AND(P562&lt;&gt;"",ISNUMBER(P562),NOT(ISNA(P562))),P562,IF(R562&lt;&gt;"",VLOOKUP(R562,'ESO zone constants'!$D$5:$H$10003,5,FALSE),""))</f>
        <v>1318</v>
      </c>
      <c r="R562" t="str">
        <f>IF(AND(O562&lt;&gt;"",NOT(ISERROR(O562))),O562,
IF(AND(P562&lt;&gt;"",ISNUMBER(P562),P562&gt;0,NOT(ISNA(P562))),VLOOKUP(P562,'ESO zone constants'!$A$5:$D$10001,4,FALSE),
IF(AND(K562&lt;&gt;"",K562&gt;0,NOT(ISERROR(K562))),VLOOKUP(K562,'ESO dumped WayshrineInfo'!$K$3:$N$9996,4,FALSE),"")))</f>
        <v>High Isle</v>
      </c>
      <c r="T562" s="19" t="str">
        <f>IF(AND(S562&lt;&gt;"",NOT(ISERROR(S562))),S562,IF(Q562&lt;&gt;"",IF(NOT(ISERROR(VLOOKUP(Q562,'ESO Dungeon constants'!$D$3:$H$9999,5,FALSE))),VLOOKUP(Q562,'ESO Dungeon constants'!$D$3:$I$9999,6,FALSE),VLOOKUP(Q562,'ESO zone constants'!$H$3:$K$9989,4,FALSE)),""))</f>
        <v>DLC_HIGH_ISLE</v>
      </c>
      <c r="U562" s="3" t="str">
        <f>IF(T562&lt;&gt;"",VLOOKUP(T562,'LibSets constants'!$B$4:$C$1012,2,FALSE),"")</f>
        <v>High Isle</v>
      </c>
      <c r="V562" s="33" t="s">
        <v>3335</v>
      </c>
      <c r="Z562" s="3">
        <f>IF(AND(G562&lt;&gt;"LIBSETS_SETTYPE_BATTLEGROUND",G562&lt;&gt;"LIBSETS_SETTYPE_SPECIAL"),
IF(AND(Y562&lt;&gt;"",ISNUMBER(Y562),NOT(ISNA(Y562))),Y562,
   IF(AND(L562&lt;&gt;"",ISNUMBER(L562),L562&gt;0,NOT(ISNA(L562))),VLOOKUP(L562,'ESO dumped WayshrineInfo'!$K$3:$L$9996,2,FALSE),"")
),"")</f>
        <v>1318</v>
      </c>
      <c r="AA562" t="str">
        <f>IF(AND(Z562&lt;&gt;"",ISNUMBER(Z562),NOT(ISNA(Z562))),VLOOKUP(Z562,'ESO zone constants'!$A$5:$D$10001,4,FALSE),"")</f>
        <v>High Isle</v>
      </c>
      <c r="AB562" s="33" t="s">
        <v>3335</v>
      </c>
      <c r="AF562" s="3">
        <f>IF(AND(G562&lt;&gt;"LIBSETS_SETTYPE_BATTLEGROUND",G562&lt;&gt;"LIBSETS_SETTYPE_SPECIAL"),
IF(AND(AE562&lt;&gt;"",ISNUMBER(AE562),NOT(ISNA(AE562))),AE562,
   IF(AND(M562&lt;&gt;"",ISNUMBER(M562),M562&gt;0,NOT(ISNA(M562))),VLOOKUP(M562,'ESO dumped WayshrineInfo'!$K$3:$L$9996,2,FALSE),"")
),"")</f>
        <v>1318</v>
      </c>
      <c r="AG562" t="str">
        <f>IF(AND(AF562&lt;&gt;"",ISNUMBER(AF562),NOT(ISNA(AF562))),VLOOKUP(AF562,'ESO zone constants'!$A$5:$D$10001,4,FALSE),"")</f>
        <v>High Isle</v>
      </c>
      <c r="AH562" s="33" t="s">
        <v>3335</v>
      </c>
      <c r="AK562" s="3" t="str">
        <f>IF(AND(G562&lt;&gt;"LIBSETS_SETTYPE_BATTLEGROUND",G562&lt;&gt;"LIBSETS_SETTYPE_SPECIAL"),IF(AL562&lt;&gt;"",VLOOKUP(AL562,'ESO zone constants'!$D$5:$H$4955,5,FALSE),""),"")</f>
        <v/>
      </c>
      <c r="AP562" s="3" t="str">
        <f>IF(AND(G562&lt;&gt;"LIBSETS_SETTYPE_BATTLEGROUND",G562&lt;&gt;"LIBSETS_SETTYPE_SPECIAL"),IF(AQ562&lt;&gt;"",VLOOKUP(AQ562,'ESO zone constants'!$D$5:$H$4955,5,FALSE),""),"")</f>
        <v/>
      </c>
      <c r="AU562" s="3" t="str">
        <f>IF(AND(G562&lt;&gt;"LIBSETS_SETTYPE_BATTLEGROUND",G562&lt;&gt;"LIBSETS_SETTYPE_SPECIAL"),IF(AV562&lt;&gt;"",VLOOKUP(AV562,'ESO zone constants'!$D$5:$H$4955,5,FALSE),""),"")</f>
        <v/>
      </c>
      <c r="BD562" s="21" t="str">
        <f t="shared" si="54"/>
        <v>[642] = {wayshrines={511,511,511,}, traitsNeeded=7, dlcId=DLC_HIGH_ISLE</v>
      </c>
      <c r="BE562" s="21" t="str">
        <f t="shared" si="55"/>
        <v>, zoneIds={1318,1318,1318}, veteran=false</v>
      </c>
      <c r="BF562" s="21" t="str">
        <f t="shared" si="53"/>
        <v>, setType=LIBSETS_SETTYPE_CRAFTED</v>
      </c>
      <c r="BG562" s="21" t="str">
        <f t="shared" si="56"/>
        <v>, dropMechanic={LIBSETS_DROP_MECHANIC_CRAFTED,LIBSETS_DROP_MECHANIC_CRAFTED,LIBSETS_DROP_MECHANIC_CRAFTED}</v>
      </c>
      <c r="BH562" s="21" t="str">
        <f t="shared" si="57"/>
        <v>}, --Druid\'s Braid / Druidenflechte   [High Isle, High Isle, High Isle]</v>
      </c>
    </row>
    <row r="563" spans="1:60" x14ac:dyDescent="0.25">
      <c r="A563" s="94">
        <v>643</v>
      </c>
      <c r="B563" t="s">
        <v>3482</v>
      </c>
      <c r="C563" t="s">
        <v>3421</v>
      </c>
      <c r="D563" s="3">
        <f t="shared" si="52"/>
        <v>643</v>
      </c>
      <c r="G563" s="3" t="s">
        <v>1478</v>
      </c>
      <c r="I563" t="s">
        <v>91</v>
      </c>
      <c r="J563" t="s">
        <v>91</v>
      </c>
      <c r="K563">
        <v>512</v>
      </c>
      <c r="L563">
        <v>512</v>
      </c>
      <c r="M563">
        <v>512</v>
      </c>
      <c r="Q563" s="3">
        <f>IF(AND(P563&lt;&gt;"",ISNUMBER(P563),NOT(ISNA(P563))),P563,IF(R563&lt;&gt;"",VLOOKUP(R563,'ESO zone constants'!$D$5:$H$10003,5,FALSE),""))</f>
        <v>1318</v>
      </c>
      <c r="R563" t="str">
        <f>IF(AND(O563&lt;&gt;"",NOT(ISERROR(O563))),O563,
IF(AND(P563&lt;&gt;"",ISNUMBER(P563),P563&gt;0,NOT(ISNA(P563))),VLOOKUP(P563,'ESO zone constants'!$A$5:$D$10001,4,FALSE),
IF(AND(K563&lt;&gt;"",K563&gt;0,NOT(ISERROR(K563))),VLOOKUP(K563,'ESO dumped WayshrineInfo'!$K$3:$N$9996,4,FALSE),"")))</f>
        <v>High Isle</v>
      </c>
      <c r="T563" s="19" t="str">
        <f>IF(AND(S563&lt;&gt;"",NOT(ISERROR(S563))),S563,IF(Q563&lt;&gt;"",IF(NOT(ISERROR(VLOOKUP(Q563,'ESO Dungeon constants'!$D$3:$H$9999,5,FALSE))),VLOOKUP(Q563,'ESO Dungeon constants'!$D$3:$I$9999,6,FALSE),VLOOKUP(Q563,'ESO zone constants'!$H$3:$K$9989,4,FALSE)),""))</f>
        <v>DLC_HIGH_ISLE</v>
      </c>
      <c r="U563" s="3" t="str">
        <f>IF(T563&lt;&gt;"",VLOOKUP(T563,'LibSets constants'!$B$4:$C$1012,2,FALSE),"")</f>
        <v>High Isle</v>
      </c>
      <c r="V563" s="33" t="s">
        <v>1557</v>
      </c>
      <c r="Z563" s="3">
        <f>IF(AND(G563&lt;&gt;"LIBSETS_SETTYPE_BATTLEGROUND",G563&lt;&gt;"LIBSETS_SETTYPE_SPECIAL"),
IF(AND(Y563&lt;&gt;"",ISNUMBER(Y563),NOT(ISNA(Y563))),Y563,
   IF(AND(L563&lt;&gt;"",ISNUMBER(L563),L563&gt;0,NOT(ISNA(L563))),VLOOKUP(L563,'ESO dumped WayshrineInfo'!$K$3:$L$9996,2,FALSE),"")
),"")</f>
        <v>1318</v>
      </c>
      <c r="AA563" t="str">
        <f>IF(AND(Z563&lt;&gt;"",ISNUMBER(Z563),NOT(ISNA(Z563))),VLOOKUP(Z563,'ESO zone constants'!$A$5:$D$10001,4,FALSE),"")</f>
        <v>High Isle</v>
      </c>
      <c r="AB563" s="33" t="s">
        <v>1556</v>
      </c>
      <c r="AF563" s="3">
        <f>IF(AND(G563&lt;&gt;"LIBSETS_SETTYPE_BATTLEGROUND",G563&lt;&gt;"LIBSETS_SETTYPE_SPECIAL"),
IF(AND(AE563&lt;&gt;"",ISNUMBER(AE563),NOT(ISNA(AE563))),AE563,
   IF(AND(M563&lt;&gt;"",ISNUMBER(M563),M563&gt;0,NOT(ISNA(M563))),VLOOKUP(M563,'ESO dumped WayshrineInfo'!$K$3:$L$9996,2,FALSE),"")
),"")</f>
        <v>1318</v>
      </c>
      <c r="AG563" t="str">
        <f>IF(AND(AF563&lt;&gt;"",ISNUMBER(AF563),NOT(ISNA(AF563))),VLOOKUP(AF563,'ESO zone constants'!$A$5:$D$10001,4,FALSE),"")</f>
        <v>High Isle</v>
      </c>
      <c r="AH563" s="42" t="s">
        <v>1559</v>
      </c>
      <c r="AK563" s="3">
        <f>IF(AND(G563&lt;&gt;"LIBSETS_SETTYPE_BATTLEGROUND",G563&lt;&gt;"LIBSETS_SETTYPE_SPECIAL"),IF(AL563&lt;&gt;"",VLOOKUP(AL563,'ESO zone constants'!$D$5:$H$4955,5,FALSE),""),"")</f>
        <v>1318</v>
      </c>
      <c r="AL563" t="s">
        <v>3375</v>
      </c>
      <c r="AM563" s="33" t="s">
        <v>1558</v>
      </c>
      <c r="AP563" s="3">
        <f>IF(AND(G563&lt;&gt;"LIBSETS_SETTYPE_BATTLEGROUND",G563&lt;&gt;"LIBSETS_SETTYPE_SPECIAL"),IF(AQ563&lt;&gt;"",VLOOKUP(AQ563,'ESO zone constants'!$D$5:$H$4955,5,FALSE),""),"")</f>
        <v>1318</v>
      </c>
      <c r="AQ563" t="s">
        <v>3375</v>
      </c>
      <c r="AR563" s="33" t="s">
        <v>3267</v>
      </c>
      <c r="AU563" s="3" t="str">
        <f>IF(AND(G563&lt;&gt;"LIBSETS_SETTYPE_BATTLEGROUND",G563&lt;&gt;"LIBSETS_SETTYPE_SPECIAL"),IF(AV563&lt;&gt;"",VLOOKUP(AV563,'ESO zone constants'!$D$5:$H$4955,5,FALSE),""),"")</f>
        <v/>
      </c>
      <c r="BD563" s="21" t="str">
        <f t="shared" si="54"/>
        <v>[643] = {wayshrines={512,512,512,}, dlcId=DLC_HIGH_ISLE</v>
      </c>
      <c r="BE563" s="21" t="str">
        <f t="shared" si="55"/>
        <v>, zoneIds={1318,1318,1318,1318,1318}, veteran=false</v>
      </c>
      <c r="BF563" s="21" t="str">
        <f t="shared" si="53"/>
        <v>, setType=LIBSETS_SETTYPE_OVERLAND</v>
      </c>
      <c r="BG563" s="21" t="str">
        <f t="shared" si="56"/>
        <v>, dropMechanic={LIBSETS_DROP_MECHANIC_OVERLAND_WORLDBOSS,LIBSETS_DROP_MECHANIC_OVERLAND_BOSS_DELVE,LIBSETS_DROP_MECHANIC_OVERLAND_CHEST,LIBSETS_DROP_MECHANIC_OVERLAND_BOSS_PUBLIC_DUNGEON,LIBSETS_DROP_MECHANIC_OVERLAND_LOOT}</v>
      </c>
      <c r="BH563" s="21" t="str">
        <f t="shared" si="57"/>
        <v>}, --Blessing of High Isle / Segen von Hochinsel   [High Isle, High Isle, High Isle, High Isle, High Isle]</v>
      </c>
    </row>
    <row r="564" spans="1:60" x14ac:dyDescent="0.25">
      <c r="A564" s="94">
        <v>644</v>
      </c>
      <c r="B564" t="s">
        <v>3483</v>
      </c>
      <c r="C564" t="s">
        <v>3422</v>
      </c>
      <c r="D564" s="3">
        <f t="shared" si="52"/>
        <v>644</v>
      </c>
      <c r="G564" s="3" t="s">
        <v>1478</v>
      </c>
      <c r="I564" t="s">
        <v>91</v>
      </c>
      <c r="J564" t="s">
        <v>91</v>
      </c>
      <c r="K564">
        <v>512</v>
      </c>
      <c r="L564">
        <v>512</v>
      </c>
      <c r="M564">
        <v>512</v>
      </c>
      <c r="Q564" s="3">
        <f>IF(AND(P564&lt;&gt;"",ISNUMBER(P564),NOT(ISNA(P564))),P564,IF(R564&lt;&gt;"",VLOOKUP(R564,'ESO zone constants'!$D$5:$H$10003,5,FALSE),""))</f>
        <v>1318</v>
      </c>
      <c r="R564" t="str">
        <f>IF(AND(O564&lt;&gt;"",NOT(ISERROR(O564))),O564,
IF(AND(P564&lt;&gt;"",ISNUMBER(P564),P564&gt;0,NOT(ISNA(P564))),VLOOKUP(P564,'ESO zone constants'!$A$5:$D$10001,4,FALSE),
IF(AND(K564&lt;&gt;"",K564&gt;0,NOT(ISERROR(K564))),VLOOKUP(K564,'ESO dumped WayshrineInfo'!$K$3:$N$9996,4,FALSE),"")))</f>
        <v>High Isle</v>
      </c>
      <c r="T564" s="19" t="str">
        <f>IF(AND(S564&lt;&gt;"",NOT(ISERROR(S564))),S564,IF(Q564&lt;&gt;"",IF(NOT(ISERROR(VLOOKUP(Q564,'ESO Dungeon constants'!$D$3:$H$9999,5,FALSE))),VLOOKUP(Q564,'ESO Dungeon constants'!$D$3:$I$9999,6,FALSE),VLOOKUP(Q564,'ESO zone constants'!$H$3:$K$9989,4,FALSE)),""))</f>
        <v>DLC_HIGH_ISLE</v>
      </c>
      <c r="U564" s="3" t="str">
        <f>IF(T564&lt;&gt;"",VLOOKUP(T564,'LibSets constants'!$B$4:$C$1012,2,FALSE),"")</f>
        <v>High Isle</v>
      </c>
      <c r="V564" s="33" t="s">
        <v>1557</v>
      </c>
      <c r="Z564" s="3">
        <f>IF(AND(G564&lt;&gt;"LIBSETS_SETTYPE_BATTLEGROUND",G564&lt;&gt;"LIBSETS_SETTYPE_SPECIAL"),
IF(AND(Y564&lt;&gt;"",ISNUMBER(Y564),NOT(ISNA(Y564))),Y564,
   IF(AND(L564&lt;&gt;"",ISNUMBER(L564),L564&gt;0,NOT(ISNA(L564))),VLOOKUP(L564,'ESO dumped WayshrineInfo'!$K$3:$L$9996,2,FALSE),"")
),"")</f>
        <v>1318</v>
      </c>
      <c r="AA564" t="str">
        <f>IF(AND(Z564&lt;&gt;"",ISNUMBER(Z564),NOT(ISNA(Z564))),VLOOKUP(Z564,'ESO zone constants'!$A$5:$D$10001,4,FALSE),"")</f>
        <v>High Isle</v>
      </c>
      <c r="AB564" s="33" t="s">
        <v>1556</v>
      </c>
      <c r="AF564" s="3">
        <f>IF(AND(G564&lt;&gt;"LIBSETS_SETTYPE_BATTLEGROUND",G564&lt;&gt;"LIBSETS_SETTYPE_SPECIAL"),
IF(AND(AE564&lt;&gt;"",ISNUMBER(AE564),NOT(ISNA(AE564))),AE564,
   IF(AND(M564&lt;&gt;"",ISNUMBER(M564),M564&gt;0,NOT(ISNA(M564))),VLOOKUP(M564,'ESO dumped WayshrineInfo'!$K$3:$L$9996,2,FALSE),"")
),"")</f>
        <v>1318</v>
      </c>
      <c r="AG564" t="str">
        <f>IF(AND(AF564&lt;&gt;"",ISNUMBER(AF564),NOT(ISNA(AF564))),VLOOKUP(AF564,'ESO zone constants'!$A$5:$D$10001,4,FALSE),"")</f>
        <v>High Isle</v>
      </c>
      <c r="AH564" s="42" t="s">
        <v>1559</v>
      </c>
      <c r="AK564" s="3">
        <f>IF(AND(G564&lt;&gt;"LIBSETS_SETTYPE_BATTLEGROUND",G564&lt;&gt;"LIBSETS_SETTYPE_SPECIAL"),IF(AL564&lt;&gt;"",VLOOKUP(AL564,'ESO zone constants'!$D$5:$H$4955,5,FALSE),""),"")</f>
        <v>1318</v>
      </c>
      <c r="AL564" t="s">
        <v>3375</v>
      </c>
      <c r="AM564" s="33" t="s">
        <v>1558</v>
      </c>
      <c r="AP564" s="3">
        <f>IF(AND(G564&lt;&gt;"LIBSETS_SETTYPE_BATTLEGROUND",G564&lt;&gt;"LIBSETS_SETTYPE_SPECIAL"),IF(AQ564&lt;&gt;"",VLOOKUP(AQ564,'ESO zone constants'!$D$5:$H$4955,5,FALSE),""),"")</f>
        <v>1318</v>
      </c>
      <c r="AQ564" t="s">
        <v>3375</v>
      </c>
      <c r="AR564" s="33" t="s">
        <v>3267</v>
      </c>
      <c r="AU564" s="3" t="str">
        <f>IF(AND(G564&lt;&gt;"LIBSETS_SETTYPE_BATTLEGROUND",G564&lt;&gt;"LIBSETS_SETTYPE_SPECIAL"),IF(AV564&lt;&gt;"",VLOOKUP(AV564,'ESO zone constants'!$D$5:$H$4955,5,FALSE),""),"")</f>
        <v/>
      </c>
      <c r="BD564" s="21" t="str">
        <f t="shared" si="54"/>
        <v>[644] = {wayshrines={512,512,512,}, dlcId=DLC_HIGH_ISLE</v>
      </c>
      <c r="BE564" s="21" t="str">
        <f t="shared" si="55"/>
        <v>, zoneIds={1318,1318,1318,1318,1318}, veteran=false</v>
      </c>
      <c r="BF564" s="21" t="str">
        <f t="shared" si="53"/>
        <v>, setType=LIBSETS_SETTYPE_OVERLAND</v>
      </c>
      <c r="BG564" s="21" t="str">
        <f t="shared" si="56"/>
        <v>, dropMechanic={LIBSETS_DROP_MECHANIC_OVERLAND_WORLDBOSS,LIBSETS_DROP_MECHANIC_OVERLAND_BOSS_DELVE,LIBSETS_DROP_MECHANIC_OVERLAND_CHEST,LIBSETS_DROP_MECHANIC_OVERLAND_BOSS_PUBLIC_DUNGEON,LIBSETS_DROP_MECHANIC_OVERLAND_LOOT}</v>
      </c>
      <c r="BH564" s="21" t="str">
        <f t="shared" si="57"/>
        <v>}, --Steadfast\'s Mettle / Mut der Standhaften   [High Isle, High Isle, High Isle, High Isle, High Isle]</v>
      </c>
    </row>
    <row r="565" spans="1:60" x14ac:dyDescent="0.25">
      <c r="A565" s="94">
        <v>645</v>
      </c>
      <c r="B565" t="s">
        <v>3484</v>
      </c>
      <c r="C565" t="s">
        <v>3423</v>
      </c>
      <c r="D565" s="3">
        <f t="shared" si="52"/>
        <v>645</v>
      </c>
      <c r="G565" s="3" t="s">
        <v>1478</v>
      </c>
      <c r="I565" t="s">
        <v>91</v>
      </c>
      <c r="J565" t="s">
        <v>91</v>
      </c>
      <c r="K565">
        <v>512</v>
      </c>
      <c r="L565">
        <v>512</v>
      </c>
      <c r="M565">
        <v>512</v>
      </c>
      <c r="Q565" s="3">
        <f>IF(AND(P565&lt;&gt;"",ISNUMBER(P565),NOT(ISNA(P565))),P565,IF(R565&lt;&gt;"",VLOOKUP(R565,'ESO zone constants'!$D$5:$H$10003,5,FALSE),""))</f>
        <v>1318</v>
      </c>
      <c r="R565" t="str">
        <f>IF(AND(O565&lt;&gt;"",NOT(ISERROR(O565))),O565,
IF(AND(P565&lt;&gt;"",ISNUMBER(P565),P565&gt;0,NOT(ISNA(P565))),VLOOKUP(P565,'ESO zone constants'!$A$5:$D$10001,4,FALSE),
IF(AND(K565&lt;&gt;"",K565&gt;0,NOT(ISERROR(K565))),VLOOKUP(K565,'ESO dumped WayshrineInfo'!$K$3:$N$9996,4,FALSE),"")))</f>
        <v>High Isle</v>
      </c>
      <c r="T565" s="19" t="str">
        <f>IF(AND(S565&lt;&gt;"",NOT(ISERROR(S565))),S565,IF(Q565&lt;&gt;"",IF(NOT(ISERROR(VLOOKUP(Q565,'ESO Dungeon constants'!$D$3:$H$9999,5,FALSE))),VLOOKUP(Q565,'ESO Dungeon constants'!$D$3:$I$9999,6,FALSE),VLOOKUP(Q565,'ESO zone constants'!$H$3:$K$9989,4,FALSE)),""))</f>
        <v>DLC_HIGH_ISLE</v>
      </c>
      <c r="U565" s="3" t="str">
        <f>IF(T565&lt;&gt;"",VLOOKUP(T565,'LibSets constants'!$B$4:$C$1012,2,FALSE),"")</f>
        <v>High Isle</v>
      </c>
      <c r="V565" s="33" t="s">
        <v>1557</v>
      </c>
      <c r="Z565" s="3">
        <f>IF(AND(G565&lt;&gt;"LIBSETS_SETTYPE_BATTLEGROUND",G565&lt;&gt;"LIBSETS_SETTYPE_SPECIAL"),
IF(AND(Y565&lt;&gt;"",ISNUMBER(Y565),NOT(ISNA(Y565))),Y565,
   IF(AND(L565&lt;&gt;"",ISNUMBER(L565),L565&gt;0,NOT(ISNA(L565))),VLOOKUP(L565,'ESO dumped WayshrineInfo'!$K$3:$L$9996,2,FALSE),"")
),"")</f>
        <v>1318</v>
      </c>
      <c r="AA565" t="str">
        <f>IF(AND(Z565&lt;&gt;"",ISNUMBER(Z565),NOT(ISNA(Z565))),VLOOKUP(Z565,'ESO zone constants'!$A$5:$D$10001,4,FALSE),"")</f>
        <v>High Isle</v>
      </c>
      <c r="AB565" s="33" t="s">
        <v>1556</v>
      </c>
      <c r="AF565" s="3">
        <f>IF(AND(G565&lt;&gt;"LIBSETS_SETTYPE_BATTLEGROUND",G565&lt;&gt;"LIBSETS_SETTYPE_SPECIAL"),
IF(AND(AE565&lt;&gt;"",ISNUMBER(AE565),NOT(ISNA(AE565))),AE565,
   IF(AND(M565&lt;&gt;"",ISNUMBER(M565),M565&gt;0,NOT(ISNA(M565))),VLOOKUP(M565,'ESO dumped WayshrineInfo'!$K$3:$L$9996,2,FALSE),"")
),"")</f>
        <v>1318</v>
      </c>
      <c r="AG565" t="str">
        <f>IF(AND(AF565&lt;&gt;"",ISNUMBER(AF565),NOT(ISNA(AF565))),VLOOKUP(AF565,'ESO zone constants'!$A$5:$D$10001,4,FALSE),"")</f>
        <v>High Isle</v>
      </c>
      <c r="AH565" s="42" t="s">
        <v>1559</v>
      </c>
      <c r="AK565" s="3">
        <f>IF(AND(G565&lt;&gt;"LIBSETS_SETTYPE_BATTLEGROUND",G565&lt;&gt;"LIBSETS_SETTYPE_SPECIAL"),IF(AL565&lt;&gt;"",VLOOKUP(AL565,'ESO zone constants'!$D$5:$H$4955,5,FALSE),""),"")</f>
        <v>1318</v>
      </c>
      <c r="AL565" t="s">
        <v>3375</v>
      </c>
      <c r="AM565" s="33" t="s">
        <v>1558</v>
      </c>
      <c r="AP565" s="3">
        <f>IF(AND(G565&lt;&gt;"LIBSETS_SETTYPE_BATTLEGROUND",G565&lt;&gt;"LIBSETS_SETTYPE_SPECIAL"),IF(AQ565&lt;&gt;"",VLOOKUP(AQ565,'ESO zone constants'!$D$5:$H$4955,5,FALSE),""),"")</f>
        <v>1318</v>
      </c>
      <c r="AQ565" t="s">
        <v>3375</v>
      </c>
      <c r="AR565" s="33" t="s">
        <v>3267</v>
      </c>
      <c r="AU565" s="3" t="str">
        <f>IF(AND(G565&lt;&gt;"LIBSETS_SETTYPE_BATTLEGROUND",G565&lt;&gt;"LIBSETS_SETTYPE_SPECIAL"),IF(AV565&lt;&gt;"",VLOOKUP(AV565,'ESO zone constants'!$D$5:$H$4955,5,FALSE),""),"")</f>
        <v/>
      </c>
      <c r="BD565" s="21" t="str">
        <f t="shared" si="54"/>
        <v>[645] = {wayshrines={512,512,512,}, dlcId=DLC_HIGH_ISLE</v>
      </c>
      <c r="BE565" s="21" t="str">
        <f t="shared" si="55"/>
        <v>, zoneIds={1318,1318,1318,1318,1318}, veteran=false</v>
      </c>
      <c r="BF565" s="21" t="str">
        <f t="shared" si="53"/>
        <v>, setType=LIBSETS_SETTYPE_OVERLAND</v>
      </c>
      <c r="BG565" s="21" t="str">
        <f t="shared" si="56"/>
        <v>, dropMechanic={LIBSETS_DROP_MECHANIC_OVERLAND_WORLDBOSS,LIBSETS_DROP_MECHANIC_OVERLAND_BOSS_DELVE,LIBSETS_DROP_MECHANIC_OVERLAND_CHEST,LIBSETS_DROP_MECHANIC_OVERLAND_BOSS_PUBLIC_DUNGEON,LIBSETS_DROP_MECHANIC_OVERLAND_LOOT}</v>
      </c>
      <c r="BH565" s="21" t="str">
        <f t="shared" si="57"/>
        <v>}, --Systres\' Scowl / Blick der Systren   [High Isle, High Isle, High Isle, High Isle, High Isle]</v>
      </c>
    </row>
    <row r="566" spans="1:60" x14ac:dyDescent="0.25">
      <c r="A566" s="5">
        <v>646</v>
      </c>
      <c r="B566" t="s">
        <v>3485</v>
      </c>
      <c r="C566" t="s">
        <v>3424</v>
      </c>
      <c r="D566" s="3">
        <f t="shared" si="52"/>
        <v>646</v>
      </c>
      <c r="G566" s="3" t="s">
        <v>1479</v>
      </c>
      <c r="I566" t="s">
        <v>91</v>
      </c>
      <c r="J566" t="s">
        <v>91</v>
      </c>
      <c r="K566">
        <v>505</v>
      </c>
      <c r="L566">
        <v>505</v>
      </c>
      <c r="M566">
        <v>505</v>
      </c>
      <c r="O566" s="62" t="s">
        <v>3397</v>
      </c>
      <c r="Q566" s="3">
        <f>IF(AND(P566&lt;&gt;"",ISNUMBER(P566),NOT(ISNA(P566))),P566,IF(R566&lt;&gt;"",VLOOKUP(R566,'ESO zone constants'!$D$5:$H$10003,5,FALSE),""))</f>
        <v>1344</v>
      </c>
      <c r="R566" t="str">
        <f>IF(AND(O566&lt;&gt;"",NOT(ISERROR(O566))),O566,
IF(AND(P566&lt;&gt;"",ISNUMBER(P566),P566&gt;0,NOT(ISNA(P566))),VLOOKUP(P566,'ESO zone constants'!$A$5:$D$10001,4,FALSE),
IF(AND(K566&lt;&gt;"",K566&gt;0,NOT(ISERROR(K566))),VLOOKUP(K566,'ESO dumped WayshrineInfo'!$K$3:$N$9996,4,FALSE),"")))</f>
        <v>Dreadsail Reef</v>
      </c>
      <c r="T566" s="19" t="str">
        <f>IF(AND(S566&lt;&gt;"",NOT(ISERROR(S566))),S566,IF(Q566&lt;&gt;"",IF(NOT(ISERROR(VLOOKUP(Q566,'ESO Dungeon constants'!$D$3:$H$9999,5,FALSE))),VLOOKUP(Q566,'ESO Dungeon constants'!$D$3:$I$9999,6,FALSE),VLOOKUP(Q566,'ESO zone constants'!$H$3:$K$9989,4,FALSE)),""))</f>
        <v>DLC_HIGH_ISLE</v>
      </c>
      <c r="U566" s="3" t="str">
        <f>IF(T566&lt;&gt;"",VLOOKUP(T566,'LibSets constants'!$B$4:$C$1012,2,FALSE),"")</f>
        <v>High Isle</v>
      </c>
      <c r="V566" s="33" t="s">
        <v>3313</v>
      </c>
      <c r="Z566" s="3">
        <f>IF(AND(G566&lt;&gt;"LIBSETS_SETTYPE_BATTLEGROUND",G566&lt;&gt;"LIBSETS_SETTYPE_SPECIAL"),
IF(AND(Y566&lt;&gt;"",ISNUMBER(Y566),NOT(ISNA(Y566))),Y566,
   IF(AND(L566&lt;&gt;"",ISNUMBER(L566),L566&gt;0,NOT(ISNA(L566))),VLOOKUP(L566,'ESO dumped WayshrineInfo'!$K$3:$L$9996,2,FALSE),"")
),"")</f>
        <v>1318</v>
      </c>
      <c r="AA566" t="str">
        <f>IF(AND(Z566&lt;&gt;"",ISNUMBER(Z566),NOT(ISNA(Z566))),VLOOKUP(Z566,'ESO zone constants'!$A$5:$D$10001,4,FALSE),"")</f>
        <v>High Isle</v>
      </c>
      <c r="AB566" s="33" t="s">
        <v>3313</v>
      </c>
      <c r="AC566" s="41" t="str">
        <f>IF(AB566&lt;&gt;"",IF(AB566&lt;&gt;"LIBSETS_DROP_MECHANIC_MONSTER_NAME",VLOOKUP(AB566,'LibSets constants'!$I$4:$L$1012,3,FALSE),""),"")</f>
        <v>Bosses in trial dungeons</v>
      </c>
      <c r="AD566" s="41" t="str">
        <f>IF(AB566&lt;&gt;"",IF(AB566&lt;&gt;"LIBSETS_DROP_MECHANIC_MONSTER_NAME",VLOOKUP(AB566,'LibSets constants'!$I$4:$L$1012,4,FALSE),""),"")</f>
        <v>Bosse in Prüfungen</v>
      </c>
      <c r="AF566" s="3">
        <f>IF(AND(G566&lt;&gt;"LIBSETS_SETTYPE_BATTLEGROUND",G566&lt;&gt;"LIBSETS_SETTYPE_SPECIAL"),
IF(AND(AE566&lt;&gt;"",ISNUMBER(AE566),NOT(ISNA(AE566))),AE566,
   IF(AND(M566&lt;&gt;"",ISNUMBER(M566),M566&gt;0,NOT(ISNA(M566))),VLOOKUP(M566,'ESO dumped WayshrineInfo'!$K$3:$L$9996,2,FALSE),"")
),"")</f>
        <v>1318</v>
      </c>
      <c r="AG566" t="str">
        <f>IF(AND(AF566&lt;&gt;"",ISNUMBER(AF566),NOT(ISNA(AF566))),VLOOKUP(AF566,'ESO zone constants'!$A$5:$D$10001,4,FALSE),"")</f>
        <v>High Isle</v>
      </c>
      <c r="AK566" s="3"/>
      <c r="AU566" s="3" t="str">
        <f>IF(AND(G566&lt;&gt;"LIBSETS_SETTYPE_BATTLEGROUND",G566&lt;&gt;"LIBSETS_SETTYPE_SPECIAL"),IF(AV566&lt;&gt;"",VLOOKUP(AV566,'ESO zone constants'!$D$5:$H$4955,5,FALSE),""),"")</f>
        <v/>
      </c>
      <c r="BD566" s="21" t="str">
        <f t="shared" si="54"/>
        <v>[646] = {wayshrines={505,505,505,}, dlcId=DLC_HIGH_ISLE</v>
      </c>
      <c r="BE566" s="21" t="str">
        <f t="shared" si="55"/>
        <v>, zoneIds={1344,1318,1318}, veteran=false</v>
      </c>
      <c r="BF566" s="21" t="str">
        <f t="shared" si="53"/>
        <v>, setType=LIBSETS_SETTYPE_TRIAL</v>
      </c>
      <c r="BG566" s="21" t="str">
        <f t="shared" si="56"/>
        <v>, dropMechanic={LIBSETS_DROP_MECHANIC_TRIAL_BOSS,LIBSETS_DROP_MECHANIC_TRIAL_BOSS}, dropMechanicDropLocationNames={['en']={'','Bosses in trial dungeons','','','','',},['de']={'','Bosse in Prüfungen','','','','',},}</v>
      </c>
      <c r="BH566" s="21" t="str">
        <f t="shared" si="57"/>
        <v>}, --Whorl of the Depths / Wirbel der Tiefen   [Dreadsail Reef, High Isle, High Isle]</v>
      </c>
    </row>
    <row r="567" spans="1:60" x14ac:dyDescent="0.25">
      <c r="A567" s="5">
        <v>647</v>
      </c>
      <c r="B567" t="s">
        <v>3486</v>
      </c>
      <c r="C567" t="s">
        <v>3425</v>
      </c>
      <c r="D567" s="3">
        <f t="shared" si="52"/>
        <v>647</v>
      </c>
      <c r="G567" s="3" t="s">
        <v>1479</v>
      </c>
      <c r="I567" t="s">
        <v>91</v>
      </c>
      <c r="J567" t="s">
        <v>91</v>
      </c>
      <c r="K567">
        <v>505</v>
      </c>
      <c r="L567">
        <v>505</v>
      </c>
      <c r="M567">
        <v>505</v>
      </c>
      <c r="O567" s="62" t="s">
        <v>3397</v>
      </c>
      <c r="Q567" s="3">
        <f>IF(AND(P567&lt;&gt;"",ISNUMBER(P567),NOT(ISNA(P567))),P567,IF(R567&lt;&gt;"",VLOOKUP(R567,'ESO zone constants'!$D$5:$H$10003,5,FALSE),""))</f>
        <v>1344</v>
      </c>
      <c r="R567" t="str">
        <f>IF(AND(O567&lt;&gt;"",NOT(ISERROR(O567))),O567,
IF(AND(P567&lt;&gt;"",ISNUMBER(P567),P567&gt;0,NOT(ISNA(P567))),VLOOKUP(P567,'ESO zone constants'!$A$5:$D$10001,4,FALSE),
IF(AND(K567&lt;&gt;"",K567&gt;0,NOT(ISERROR(K567))),VLOOKUP(K567,'ESO dumped WayshrineInfo'!$K$3:$N$9996,4,FALSE),"")))</f>
        <v>Dreadsail Reef</v>
      </c>
      <c r="T567" s="19" t="str">
        <f>IF(AND(S567&lt;&gt;"",NOT(ISERROR(S567))),S567,IF(Q567&lt;&gt;"",IF(NOT(ISERROR(VLOOKUP(Q567,'ESO Dungeon constants'!$D$3:$H$9999,5,FALSE))),VLOOKUP(Q567,'ESO Dungeon constants'!$D$3:$I$9999,6,FALSE),VLOOKUP(Q567,'ESO zone constants'!$H$3:$K$9989,4,FALSE)),""))</f>
        <v>DLC_HIGH_ISLE</v>
      </c>
      <c r="U567" s="3" t="str">
        <f>IF(T567&lt;&gt;"",VLOOKUP(T567,'LibSets constants'!$B$4:$C$1012,2,FALSE),"")</f>
        <v>High Isle</v>
      </c>
      <c r="V567" s="33" t="s">
        <v>3313</v>
      </c>
      <c r="Z567" s="3">
        <f>IF(AND(G567&lt;&gt;"LIBSETS_SETTYPE_BATTLEGROUND",G567&lt;&gt;"LIBSETS_SETTYPE_SPECIAL"),
IF(AND(Y567&lt;&gt;"",ISNUMBER(Y567),NOT(ISNA(Y567))),Y567,
   IF(AND(L567&lt;&gt;"",ISNUMBER(L567),L567&gt;0,NOT(ISNA(L567))),VLOOKUP(L567,'ESO dumped WayshrineInfo'!$K$3:$L$9996,2,FALSE),"")
),"")</f>
        <v>1318</v>
      </c>
      <c r="AA567" t="str">
        <f>IF(AND(Z567&lt;&gt;"",ISNUMBER(Z567),NOT(ISNA(Z567))),VLOOKUP(Z567,'ESO zone constants'!$A$5:$D$10001,4,FALSE),"")</f>
        <v>High Isle</v>
      </c>
      <c r="AB567" s="33" t="s">
        <v>3313</v>
      </c>
      <c r="AC567" s="41" t="str">
        <f>IF(AB567&lt;&gt;"",IF(AB567&lt;&gt;"LIBSETS_DROP_MECHANIC_MONSTER_NAME",VLOOKUP(AB567,'LibSets constants'!$I$4:$L$1012,3,FALSE),""),"")</f>
        <v>Bosses in trial dungeons</v>
      </c>
      <c r="AD567" s="41" t="str">
        <f>IF(AB567&lt;&gt;"",IF(AB567&lt;&gt;"LIBSETS_DROP_MECHANIC_MONSTER_NAME",VLOOKUP(AB567,'LibSets constants'!$I$4:$L$1012,4,FALSE),""),"")</f>
        <v>Bosse in Prüfungen</v>
      </c>
      <c r="AF567" s="3">
        <f>IF(AND(G567&lt;&gt;"LIBSETS_SETTYPE_BATTLEGROUND",G567&lt;&gt;"LIBSETS_SETTYPE_SPECIAL"),
IF(AND(AE567&lt;&gt;"",ISNUMBER(AE567),NOT(ISNA(AE567))),AE567,
   IF(AND(M567&lt;&gt;"",ISNUMBER(M567),M567&gt;0,NOT(ISNA(M567))),VLOOKUP(M567,'ESO dumped WayshrineInfo'!$K$3:$L$9996,2,FALSE),"")
),"")</f>
        <v>1318</v>
      </c>
      <c r="AG567" t="str">
        <f>IF(AND(AF567&lt;&gt;"",ISNUMBER(AF567),NOT(ISNA(AF567))),VLOOKUP(AF567,'ESO zone constants'!$A$5:$D$10001,4,FALSE),"")</f>
        <v>High Isle</v>
      </c>
      <c r="AK567" s="3"/>
      <c r="AU567" s="3" t="str">
        <f>IF(AND(G567&lt;&gt;"LIBSETS_SETTYPE_BATTLEGROUND",G567&lt;&gt;"LIBSETS_SETTYPE_SPECIAL"),IF(AV567&lt;&gt;"",VLOOKUP(AV567,'ESO zone constants'!$D$5:$H$4955,5,FALSE),""),"")</f>
        <v/>
      </c>
      <c r="BD567" s="21" t="str">
        <f t="shared" si="54"/>
        <v>[647] = {wayshrines={505,505,505,}, dlcId=DLC_HIGH_ISLE</v>
      </c>
      <c r="BE567" s="21" t="str">
        <f t="shared" si="55"/>
        <v>, zoneIds={1344,1318,1318}, veteran=false</v>
      </c>
      <c r="BF567" s="21" t="str">
        <f t="shared" si="53"/>
        <v>, setType=LIBSETS_SETTYPE_TRIAL</v>
      </c>
      <c r="BG567" s="21" t="str">
        <f t="shared" si="56"/>
        <v>, dropMechanic={LIBSETS_DROP_MECHANIC_TRIAL_BOSS,LIBSETS_DROP_MECHANIC_TRIAL_BOSS}, dropMechanicDropLocationNames={['en']={'','Bosses in trial dungeons','','','','',},['de']={'','Bosse in Prüfungen','','','','',},}</v>
      </c>
      <c r="BH567" s="21" t="str">
        <f t="shared" si="57"/>
        <v>}, --Coral Riptide / Korallenbrandung   [Dreadsail Reef, High Isle, High Isle]</v>
      </c>
    </row>
    <row r="568" spans="1:60" x14ac:dyDescent="0.25">
      <c r="A568" s="5">
        <v>648</v>
      </c>
      <c r="B568" t="s">
        <v>3487</v>
      </c>
      <c r="C568" t="s">
        <v>3426</v>
      </c>
      <c r="D568" s="3">
        <f t="shared" si="52"/>
        <v>648</v>
      </c>
      <c r="G568" s="3" t="s">
        <v>1479</v>
      </c>
      <c r="I568" t="s">
        <v>91</v>
      </c>
      <c r="J568" t="s">
        <v>91</v>
      </c>
      <c r="K568">
        <v>505</v>
      </c>
      <c r="L568">
        <v>505</v>
      </c>
      <c r="M568">
        <v>505</v>
      </c>
      <c r="O568" s="62" t="s">
        <v>3397</v>
      </c>
      <c r="Q568" s="3">
        <f>IF(AND(P568&lt;&gt;"",ISNUMBER(P568),NOT(ISNA(P568))),P568,IF(R568&lt;&gt;"",VLOOKUP(R568,'ESO zone constants'!$D$5:$H$10003,5,FALSE),""))</f>
        <v>1344</v>
      </c>
      <c r="R568" t="str">
        <f>IF(AND(O568&lt;&gt;"",NOT(ISERROR(O568))),O568,
IF(AND(P568&lt;&gt;"",ISNUMBER(P568),P568&gt;0,NOT(ISNA(P568))),VLOOKUP(P568,'ESO zone constants'!$A$5:$D$10001,4,FALSE),
IF(AND(K568&lt;&gt;"",K568&gt;0,NOT(ISERROR(K568))),VLOOKUP(K568,'ESO dumped WayshrineInfo'!$K$3:$N$9996,4,FALSE),"")))</f>
        <v>Dreadsail Reef</v>
      </c>
      <c r="T568" s="19" t="str">
        <f>IF(AND(S568&lt;&gt;"",NOT(ISERROR(S568))),S568,IF(Q568&lt;&gt;"",IF(NOT(ISERROR(VLOOKUP(Q568,'ESO Dungeon constants'!$D$3:$H$9999,5,FALSE))),VLOOKUP(Q568,'ESO Dungeon constants'!$D$3:$I$9999,6,FALSE),VLOOKUP(Q568,'ESO zone constants'!$H$3:$K$9989,4,FALSE)),""))</f>
        <v>DLC_HIGH_ISLE</v>
      </c>
      <c r="U568" s="3" t="str">
        <f>IF(T568&lt;&gt;"",VLOOKUP(T568,'LibSets constants'!$B$4:$C$1012,2,FALSE),"")</f>
        <v>High Isle</v>
      </c>
      <c r="V568" s="33" t="s">
        <v>3313</v>
      </c>
      <c r="Z568" s="3">
        <f>IF(AND(G568&lt;&gt;"LIBSETS_SETTYPE_BATTLEGROUND",G568&lt;&gt;"LIBSETS_SETTYPE_SPECIAL"),
IF(AND(Y568&lt;&gt;"",ISNUMBER(Y568),NOT(ISNA(Y568))),Y568,
   IF(AND(L568&lt;&gt;"",ISNUMBER(L568),L568&gt;0,NOT(ISNA(L568))),VLOOKUP(L568,'ESO dumped WayshrineInfo'!$K$3:$L$9996,2,FALSE),"")
),"")</f>
        <v>1318</v>
      </c>
      <c r="AA568" t="str">
        <f>IF(AND(Z568&lt;&gt;"",ISNUMBER(Z568),NOT(ISNA(Z568))),VLOOKUP(Z568,'ESO zone constants'!$A$5:$D$10001,4,FALSE),"")</f>
        <v>High Isle</v>
      </c>
      <c r="AB568" s="33" t="s">
        <v>3313</v>
      </c>
      <c r="AC568" s="41" t="str">
        <f>IF(AB568&lt;&gt;"",IF(AB568&lt;&gt;"LIBSETS_DROP_MECHANIC_MONSTER_NAME",VLOOKUP(AB568,'LibSets constants'!$I$4:$L$1012,3,FALSE),""),"")</f>
        <v>Bosses in trial dungeons</v>
      </c>
      <c r="AD568" s="41" t="str">
        <f>IF(AB568&lt;&gt;"",IF(AB568&lt;&gt;"LIBSETS_DROP_MECHANIC_MONSTER_NAME",VLOOKUP(AB568,'LibSets constants'!$I$4:$L$1012,4,FALSE),""),"")</f>
        <v>Bosse in Prüfungen</v>
      </c>
      <c r="AF568" s="3">
        <f>IF(AND(G568&lt;&gt;"LIBSETS_SETTYPE_BATTLEGROUND",G568&lt;&gt;"LIBSETS_SETTYPE_SPECIAL"),
IF(AND(AE568&lt;&gt;"",ISNUMBER(AE568),NOT(ISNA(AE568))),AE568,
   IF(AND(M568&lt;&gt;"",ISNUMBER(M568),M568&gt;0,NOT(ISNA(M568))),VLOOKUP(M568,'ESO dumped WayshrineInfo'!$K$3:$L$9996,2,FALSE),"")
),"")</f>
        <v>1318</v>
      </c>
      <c r="AG568" t="str">
        <f>IF(AND(AF568&lt;&gt;"",ISNUMBER(AF568),NOT(ISNA(AF568))),VLOOKUP(AF568,'ESO zone constants'!$A$5:$D$10001,4,FALSE),"")</f>
        <v>High Isle</v>
      </c>
      <c r="AK568" s="3"/>
      <c r="AU568" s="3" t="str">
        <f>IF(AND(G568&lt;&gt;"LIBSETS_SETTYPE_BATTLEGROUND",G568&lt;&gt;"LIBSETS_SETTYPE_SPECIAL"),IF(AV568&lt;&gt;"",VLOOKUP(AV568,'ESO zone constants'!$D$5:$H$4955,5,FALSE),""),"")</f>
        <v/>
      </c>
      <c r="BD568" s="21" t="str">
        <f t="shared" si="54"/>
        <v>[648] = {wayshrines={505,505,505,}, dlcId=DLC_HIGH_ISLE</v>
      </c>
      <c r="BE568" s="21" t="str">
        <f t="shared" si="55"/>
        <v>, zoneIds={1344,1318,1318}, veteran=false</v>
      </c>
      <c r="BF568" s="21" t="str">
        <f t="shared" si="53"/>
        <v>, setType=LIBSETS_SETTYPE_TRIAL</v>
      </c>
      <c r="BG568" s="21" t="str">
        <f t="shared" si="56"/>
        <v>, dropMechanic={LIBSETS_DROP_MECHANIC_TRIAL_BOSS,LIBSETS_DROP_MECHANIC_TRIAL_BOSS}, dropMechanicDropLocationNames={['en']={'','Bosses in trial dungeons','','','','',},['de']={'','Bosse in Prüfungen','','','','',},}</v>
      </c>
      <c r="BH568" s="21" t="str">
        <f t="shared" si="57"/>
        <v>}, --Pearlescent Ward / Perlenglanz-Schutz   [Dreadsail Reef, High Isle, High Isle]</v>
      </c>
    </row>
    <row r="569" spans="1:60" x14ac:dyDescent="0.25">
      <c r="A569" s="5">
        <v>649</v>
      </c>
      <c r="B569" t="s">
        <v>3488</v>
      </c>
      <c r="C569" t="s">
        <v>3427</v>
      </c>
      <c r="D569" s="3">
        <f t="shared" si="52"/>
        <v>649</v>
      </c>
      <c r="G569" s="3" t="s">
        <v>1479</v>
      </c>
      <c r="I569" t="s">
        <v>91</v>
      </c>
      <c r="J569" t="s">
        <v>91</v>
      </c>
      <c r="K569">
        <v>505</v>
      </c>
      <c r="L569">
        <v>505</v>
      </c>
      <c r="M569">
        <v>505</v>
      </c>
      <c r="O569" s="62" t="s">
        <v>3397</v>
      </c>
      <c r="Q569" s="3">
        <f>IF(AND(P569&lt;&gt;"",ISNUMBER(P569),NOT(ISNA(P569))),P569,IF(R569&lt;&gt;"",VLOOKUP(R569,'ESO zone constants'!$D$5:$H$10003,5,FALSE),""))</f>
        <v>1344</v>
      </c>
      <c r="R569" t="str">
        <f>IF(AND(O569&lt;&gt;"",NOT(ISERROR(O569))),O569,
IF(AND(P569&lt;&gt;"",ISNUMBER(P569),P569&gt;0,NOT(ISNA(P569))),VLOOKUP(P569,'ESO zone constants'!$A$5:$D$10001,4,FALSE),
IF(AND(K569&lt;&gt;"",K569&gt;0,NOT(ISERROR(K569))),VLOOKUP(K569,'ESO dumped WayshrineInfo'!$K$3:$N$9996,4,FALSE),"")))</f>
        <v>Dreadsail Reef</v>
      </c>
      <c r="T569" s="19" t="str">
        <f>IF(AND(S569&lt;&gt;"",NOT(ISERROR(S569))),S569,IF(Q569&lt;&gt;"",IF(NOT(ISERROR(VLOOKUP(Q569,'ESO Dungeon constants'!$D$3:$H$9999,5,FALSE))),VLOOKUP(Q569,'ESO Dungeon constants'!$D$3:$I$9999,6,FALSE),VLOOKUP(Q569,'ESO zone constants'!$H$3:$K$9989,4,FALSE)),""))</f>
        <v>DLC_HIGH_ISLE</v>
      </c>
      <c r="U569" s="3" t="str">
        <f>IF(T569&lt;&gt;"",VLOOKUP(T569,'LibSets constants'!$B$4:$C$1012,2,FALSE),"")</f>
        <v>High Isle</v>
      </c>
      <c r="V569" s="33" t="s">
        <v>3313</v>
      </c>
      <c r="Z569" s="3">
        <f>IF(AND(G569&lt;&gt;"LIBSETS_SETTYPE_BATTLEGROUND",G569&lt;&gt;"LIBSETS_SETTYPE_SPECIAL"),
IF(AND(Y569&lt;&gt;"",ISNUMBER(Y569),NOT(ISNA(Y569))),Y569,
   IF(AND(L569&lt;&gt;"",ISNUMBER(L569),L569&gt;0,NOT(ISNA(L569))),VLOOKUP(L569,'ESO dumped WayshrineInfo'!$K$3:$L$9996,2,FALSE),"")
),"")</f>
        <v>1318</v>
      </c>
      <c r="AA569" t="str">
        <f>IF(AND(Z569&lt;&gt;"",ISNUMBER(Z569),NOT(ISNA(Z569))),VLOOKUP(Z569,'ESO zone constants'!$A$5:$D$10001,4,FALSE),"")</f>
        <v>High Isle</v>
      </c>
      <c r="AB569" s="33" t="s">
        <v>3313</v>
      </c>
      <c r="AC569" s="41" t="str">
        <f>IF(AB569&lt;&gt;"",IF(AB569&lt;&gt;"LIBSETS_DROP_MECHANIC_MONSTER_NAME",VLOOKUP(AB569,'LibSets constants'!$I$4:$L$1012,3,FALSE),""),"")</f>
        <v>Bosses in trial dungeons</v>
      </c>
      <c r="AD569" s="41" t="str">
        <f>IF(AB569&lt;&gt;"",IF(AB569&lt;&gt;"LIBSETS_DROP_MECHANIC_MONSTER_NAME",VLOOKUP(AB569,'LibSets constants'!$I$4:$L$1012,4,FALSE),""),"")</f>
        <v>Bosse in Prüfungen</v>
      </c>
      <c r="AF569" s="3">
        <f>IF(AND(G569&lt;&gt;"LIBSETS_SETTYPE_BATTLEGROUND",G569&lt;&gt;"LIBSETS_SETTYPE_SPECIAL"),
IF(AND(AE569&lt;&gt;"",ISNUMBER(AE569),NOT(ISNA(AE569))),AE569,
   IF(AND(M569&lt;&gt;"",ISNUMBER(M569),M569&gt;0,NOT(ISNA(M569))),VLOOKUP(M569,'ESO dumped WayshrineInfo'!$K$3:$L$9996,2,FALSE),"")
),"")</f>
        <v>1318</v>
      </c>
      <c r="AG569" t="str">
        <f>IF(AND(AF569&lt;&gt;"",ISNUMBER(AF569),NOT(ISNA(AF569))),VLOOKUP(AF569,'ESO zone constants'!$A$5:$D$10001,4,FALSE),"")</f>
        <v>High Isle</v>
      </c>
      <c r="AK569" s="3"/>
      <c r="AU569" s="3" t="str">
        <f>IF(AND(G569&lt;&gt;"LIBSETS_SETTYPE_BATTLEGROUND",G569&lt;&gt;"LIBSETS_SETTYPE_SPECIAL"),IF(AV569&lt;&gt;"",VLOOKUP(AV569,'ESO zone constants'!$D$5:$H$4955,5,FALSE),""),"")</f>
        <v/>
      </c>
      <c r="BD569" s="21" t="str">
        <f t="shared" si="54"/>
        <v>[649] = {wayshrines={505,505,505,}, dlcId=DLC_HIGH_ISLE</v>
      </c>
      <c r="BE569" s="21" t="str">
        <f t="shared" si="55"/>
        <v>, zoneIds={1344,1318,1318}, veteran=false</v>
      </c>
      <c r="BF569" s="21" t="str">
        <f t="shared" si="53"/>
        <v>, setType=LIBSETS_SETTYPE_TRIAL</v>
      </c>
      <c r="BG569" s="21" t="str">
        <f t="shared" si="56"/>
        <v>, dropMechanic={LIBSETS_DROP_MECHANIC_TRIAL_BOSS,LIBSETS_DROP_MECHANIC_TRIAL_BOSS}, dropMechanicDropLocationNames={['en']={'','Bosses in trial dungeons','','','','',},['de']={'','Bosse in Prüfungen','','','','',},}</v>
      </c>
      <c r="BH569" s="21" t="str">
        <f t="shared" si="57"/>
        <v>}, --Pillager\'s Profit / Profit des Brandschatzers   [Dreadsail Reef, High Isle, High Isle]</v>
      </c>
    </row>
    <row r="570" spans="1:60" x14ac:dyDescent="0.25">
      <c r="A570" s="5">
        <v>650</v>
      </c>
      <c r="B570" t="s">
        <v>3489</v>
      </c>
      <c r="C570" t="s">
        <v>3428</v>
      </c>
      <c r="D570" s="3">
        <f t="shared" si="52"/>
        <v>650</v>
      </c>
      <c r="G570" s="3" t="s">
        <v>1479</v>
      </c>
      <c r="I570" t="s">
        <v>92</v>
      </c>
      <c r="J570" t="s">
        <v>91</v>
      </c>
      <c r="K570">
        <v>505</v>
      </c>
      <c r="L570">
        <v>505</v>
      </c>
      <c r="M570">
        <v>505</v>
      </c>
      <c r="O570" s="62" t="s">
        <v>3397</v>
      </c>
      <c r="Q570" s="3">
        <f>IF(AND(P570&lt;&gt;"",ISNUMBER(P570),NOT(ISNA(P570))),P570,IF(R570&lt;&gt;"",VLOOKUP(R570,'ESO zone constants'!$D$5:$H$10003,5,FALSE),""))</f>
        <v>1344</v>
      </c>
      <c r="R570" t="str">
        <f>IF(AND(O570&lt;&gt;"",NOT(ISERROR(O570))),O570,
IF(AND(P570&lt;&gt;"",ISNUMBER(P570),P570&gt;0,NOT(ISNA(P570))),VLOOKUP(P570,'ESO zone constants'!$A$5:$D$10001,4,FALSE),
IF(AND(K570&lt;&gt;"",K570&gt;0,NOT(ISERROR(K570))),VLOOKUP(K570,'ESO dumped WayshrineInfo'!$K$3:$N$9996,4,FALSE),"")))</f>
        <v>Dreadsail Reef</v>
      </c>
      <c r="T570" s="19" t="str">
        <f>IF(AND(S570&lt;&gt;"",NOT(ISERROR(S570))),S570,IF(Q570&lt;&gt;"",IF(NOT(ISERROR(VLOOKUP(Q570,'ESO Dungeon constants'!$D$3:$H$9999,5,FALSE))),VLOOKUP(Q570,'ESO Dungeon constants'!$D$3:$I$9999,6,FALSE),VLOOKUP(Q570,'ESO zone constants'!$H$3:$K$9989,4,FALSE)),""))</f>
        <v>DLC_HIGH_ISLE</v>
      </c>
      <c r="U570" s="3" t="str">
        <f>IF(T570&lt;&gt;"",VLOOKUP(T570,'LibSets constants'!$B$4:$C$1012,2,FALSE),"")</f>
        <v>High Isle</v>
      </c>
      <c r="V570" s="33" t="s">
        <v>3313</v>
      </c>
      <c r="Z570" s="3">
        <f>IF(AND(G570&lt;&gt;"LIBSETS_SETTYPE_BATTLEGROUND",G570&lt;&gt;"LIBSETS_SETTYPE_SPECIAL"),
IF(AND(Y570&lt;&gt;"",ISNUMBER(Y570),NOT(ISNA(Y570))),Y570,
   IF(AND(L570&lt;&gt;"",ISNUMBER(L570),L570&gt;0,NOT(ISNA(L570))),VLOOKUP(L570,'ESO dumped WayshrineInfo'!$K$3:$L$9996,2,FALSE),"")
),"")</f>
        <v>1318</v>
      </c>
      <c r="AA570" t="str">
        <f>IF(AND(Z570&lt;&gt;"",ISNUMBER(Z570),NOT(ISNA(Z570))),VLOOKUP(Z570,'ESO zone constants'!$A$5:$D$10001,4,FALSE),"")</f>
        <v>High Isle</v>
      </c>
      <c r="AB570" s="33" t="s">
        <v>3313</v>
      </c>
      <c r="AC570" s="41" t="str">
        <f>IF(AB570&lt;&gt;"",IF(AB570&lt;&gt;"LIBSETS_DROP_MECHANIC_MONSTER_NAME",VLOOKUP(AB570,'LibSets constants'!$I$4:$L$1012,3,FALSE),""),"")</f>
        <v>Bosses in trial dungeons</v>
      </c>
      <c r="AD570" s="41" t="str">
        <f>IF(AB570&lt;&gt;"",IF(AB570&lt;&gt;"LIBSETS_DROP_MECHANIC_MONSTER_NAME",VLOOKUP(AB570,'LibSets constants'!$I$4:$L$1012,4,FALSE),""),"")</f>
        <v>Bosse in Prüfungen</v>
      </c>
      <c r="AF570" s="3">
        <f>IF(AND(G570&lt;&gt;"LIBSETS_SETTYPE_BATTLEGROUND",G570&lt;&gt;"LIBSETS_SETTYPE_SPECIAL"),
IF(AND(AE570&lt;&gt;"",ISNUMBER(AE570),NOT(ISNA(AE570))),AE570,
   IF(AND(M570&lt;&gt;"",ISNUMBER(M570),M570&gt;0,NOT(ISNA(M570))),VLOOKUP(M570,'ESO dumped WayshrineInfo'!$K$3:$L$9996,2,FALSE),"")
),"")</f>
        <v>1318</v>
      </c>
      <c r="AG570" t="str">
        <f>IF(AND(AF570&lt;&gt;"",ISNUMBER(AF570),NOT(ISNA(AF570))),VLOOKUP(AF570,'ESO zone constants'!$A$5:$D$10001,4,FALSE),"")</f>
        <v>High Isle</v>
      </c>
      <c r="AK570" s="3"/>
      <c r="AU570" s="3" t="str">
        <f>IF(AND(G570&lt;&gt;"LIBSETS_SETTYPE_BATTLEGROUND",G570&lt;&gt;"LIBSETS_SETTYPE_SPECIAL"),IF(AV570&lt;&gt;"",VLOOKUP(AV570,'ESO zone constants'!$D$5:$H$4955,5,FALSE),""),"")</f>
        <v/>
      </c>
      <c r="BD570" s="21" t="str">
        <f t="shared" si="54"/>
        <v>[650] = {wayshrines={505,505,505,}, dlcId=DLC_HIGH_ISLE</v>
      </c>
      <c r="BE570" s="21" t="str">
        <f t="shared" si="55"/>
        <v>, zoneIds={1344,1318,1318}, veteran=true</v>
      </c>
      <c r="BF570" s="21" t="str">
        <f t="shared" si="53"/>
        <v>, setType=LIBSETS_SETTYPE_TRIAL</v>
      </c>
      <c r="BG570" s="21" t="str">
        <f t="shared" si="56"/>
        <v>, dropMechanic={LIBSETS_DROP_MECHANIC_TRIAL_BOSS,LIBSETS_DROP_MECHANIC_TRIAL_BOSS}, dropMechanicDropLocationNames={['en']={'','Bosses in trial dungeons','','','','',},['de']={'','Bosse in Prüfungen','','','','',},}</v>
      </c>
      <c r="BH570" s="21" t="str">
        <f t="shared" si="57"/>
        <v>}, --Perfected Pillager\'s Profit / Perfektionierter Profit des Brandschatzers   [Dreadsail Reef, High Isle, High Isle]</v>
      </c>
    </row>
    <row r="571" spans="1:60" x14ac:dyDescent="0.25">
      <c r="A571" s="5">
        <v>651</v>
      </c>
      <c r="B571" t="s">
        <v>3490</v>
      </c>
      <c r="C571" t="s">
        <v>3429</v>
      </c>
      <c r="D571" s="3">
        <f t="shared" si="52"/>
        <v>651</v>
      </c>
      <c r="G571" s="3" t="s">
        <v>1479</v>
      </c>
      <c r="I571" t="s">
        <v>92</v>
      </c>
      <c r="J571" t="s">
        <v>91</v>
      </c>
      <c r="K571">
        <v>505</v>
      </c>
      <c r="L571">
        <v>505</v>
      </c>
      <c r="M571">
        <v>505</v>
      </c>
      <c r="O571" s="62" t="s">
        <v>3397</v>
      </c>
      <c r="Q571" s="3">
        <f>IF(AND(P571&lt;&gt;"",ISNUMBER(P571),NOT(ISNA(P571))),P571,IF(R571&lt;&gt;"",VLOOKUP(R571,'ESO zone constants'!$D$5:$H$10003,5,FALSE),""))</f>
        <v>1344</v>
      </c>
      <c r="R571" t="str">
        <f>IF(AND(O571&lt;&gt;"",NOT(ISERROR(O571))),O571,
IF(AND(P571&lt;&gt;"",ISNUMBER(P571),P571&gt;0,NOT(ISNA(P571))),VLOOKUP(P571,'ESO zone constants'!$A$5:$D$10001,4,FALSE),
IF(AND(K571&lt;&gt;"",K571&gt;0,NOT(ISERROR(K571))),VLOOKUP(K571,'ESO dumped WayshrineInfo'!$K$3:$N$9996,4,FALSE),"")))</f>
        <v>Dreadsail Reef</v>
      </c>
      <c r="T571" s="19" t="str">
        <f>IF(AND(S571&lt;&gt;"",NOT(ISERROR(S571))),S571,IF(Q571&lt;&gt;"",IF(NOT(ISERROR(VLOOKUP(Q571,'ESO Dungeon constants'!$D$3:$H$9999,5,FALSE))),VLOOKUP(Q571,'ESO Dungeon constants'!$D$3:$I$9999,6,FALSE),VLOOKUP(Q571,'ESO zone constants'!$H$3:$K$9989,4,FALSE)),""))</f>
        <v>DLC_HIGH_ISLE</v>
      </c>
      <c r="U571" s="3" t="str">
        <f>IF(T571&lt;&gt;"",VLOOKUP(T571,'LibSets constants'!$B$4:$C$1012,2,FALSE),"")</f>
        <v>High Isle</v>
      </c>
      <c r="V571" s="33" t="s">
        <v>3313</v>
      </c>
      <c r="Z571" s="3">
        <f>IF(AND(G571&lt;&gt;"LIBSETS_SETTYPE_BATTLEGROUND",G571&lt;&gt;"LIBSETS_SETTYPE_SPECIAL"),
IF(AND(Y571&lt;&gt;"",ISNUMBER(Y571),NOT(ISNA(Y571))),Y571,
   IF(AND(L571&lt;&gt;"",ISNUMBER(L571),L571&gt;0,NOT(ISNA(L571))),VLOOKUP(L571,'ESO dumped WayshrineInfo'!$K$3:$L$9996,2,FALSE),"")
),"")</f>
        <v>1318</v>
      </c>
      <c r="AA571" t="str">
        <f>IF(AND(Z571&lt;&gt;"",ISNUMBER(Z571),NOT(ISNA(Z571))),VLOOKUP(Z571,'ESO zone constants'!$A$5:$D$10001,4,FALSE),"")</f>
        <v>High Isle</v>
      </c>
      <c r="AB571" s="33" t="s">
        <v>3313</v>
      </c>
      <c r="AC571" s="41" t="str">
        <f>IF(AB571&lt;&gt;"",IF(AB571&lt;&gt;"LIBSETS_DROP_MECHANIC_MONSTER_NAME",VLOOKUP(AB571,'LibSets constants'!$I$4:$L$1012,3,FALSE),""),"")</f>
        <v>Bosses in trial dungeons</v>
      </c>
      <c r="AD571" s="41" t="str">
        <f>IF(AB571&lt;&gt;"",IF(AB571&lt;&gt;"LIBSETS_DROP_MECHANIC_MONSTER_NAME",VLOOKUP(AB571,'LibSets constants'!$I$4:$L$1012,4,FALSE),""),"")</f>
        <v>Bosse in Prüfungen</v>
      </c>
      <c r="AF571" s="3">
        <f>IF(AND(G571&lt;&gt;"LIBSETS_SETTYPE_BATTLEGROUND",G571&lt;&gt;"LIBSETS_SETTYPE_SPECIAL"),
IF(AND(AE571&lt;&gt;"",ISNUMBER(AE571),NOT(ISNA(AE571))),AE571,
   IF(AND(M571&lt;&gt;"",ISNUMBER(M571),M571&gt;0,NOT(ISNA(M571))),VLOOKUP(M571,'ESO dumped WayshrineInfo'!$K$3:$L$9996,2,FALSE),"")
),"")</f>
        <v>1318</v>
      </c>
      <c r="AG571" t="str">
        <f>IF(AND(AF571&lt;&gt;"",ISNUMBER(AF571),NOT(ISNA(AF571))),VLOOKUP(AF571,'ESO zone constants'!$A$5:$D$10001,4,FALSE),"")</f>
        <v>High Isle</v>
      </c>
      <c r="AK571" s="3"/>
      <c r="AU571" s="3" t="str">
        <f>IF(AND(G571&lt;&gt;"LIBSETS_SETTYPE_BATTLEGROUND",G571&lt;&gt;"LIBSETS_SETTYPE_SPECIAL"),IF(AV571&lt;&gt;"",VLOOKUP(AV571,'ESO zone constants'!$D$5:$H$4955,5,FALSE),""),"")</f>
        <v/>
      </c>
      <c r="BD571" s="21" t="str">
        <f t="shared" si="54"/>
        <v>[651] = {wayshrines={505,505,505,}, dlcId=DLC_HIGH_ISLE</v>
      </c>
      <c r="BE571" s="21" t="str">
        <f t="shared" si="55"/>
        <v>, zoneIds={1344,1318,1318}, veteran=true</v>
      </c>
      <c r="BF571" s="21" t="str">
        <f t="shared" si="53"/>
        <v>, setType=LIBSETS_SETTYPE_TRIAL</v>
      </c>
      <c r="BG571" s="21" t="str">
        <f t="shared" si="56"/>
        <v>, dropMechanic={LIBSETS_DROP_MECHANIC_TRIAL_BOSS,LIBSETS_DROP_MECHANIC_TRIAL_BOSS}, dropMechanicDropLocationNames={['en']={'','Bosses in trial dungeons','','','','',},['de']={'','Bosse in Prüfungen','','','','',},}</v>
      </c>
      <c r="BH571" s="21" t="str">
        <f t="shared" si="57"/>
        <v>}, --Perfected Pearlescent Ward / Perfektionierter Perlenglanz-Schutz   [Dreadsail Reef, High Isle, High Isle]</v>
      </c>
    </row>
    <row r="572" spans="1:60" x14ac:dyDescent="0.25">
      <c r="A572" s="5">
        <v>652</v>
      </c>
      <c r="B572" t="s">
        <v>3491</v>
      </c>
      <c r="C572" t="s">
        <v>3430</v>
      </c>
      <c r="D572" s="3">
        <f t="shared" si="52"/>
        <v>652</v>
      </c>
      <c r="G572" s="3" t="s">
        <v>1479</v>
      </c>
      <c r="I572" t="s">
        <v>92</v>
      </c>
      <c r="J572" t="s">
        <v>91</v>
      </c>
      <c r="K572">
        <v>505</v>
      </c>
      <c r="L572">
        <v>505</v>
      </c>
      <c r="M572">
        <v>505</v>
      </c>
      <c r="O572" s="62" t="s">
        <v>3397</v>
      </c>
      <c r="Q572" s="3">
        <f>IF(AND(P572&lt;&gt;"",ISNUMBER(P572),NOT(ISNA(P572))),P572,IF(R572&lt;&gt;"",VLOOKUP(R572,'ESO zone constants'!$D$5:$H$10003,5,FALSE),""))</f>
        <v>1344</v>
      </c>
      <c r="R572" t="str">
        <f>IF(AND(O572&lt;&gt;"",NOT(ISERROR(O572))),O572,
IF(AND(P572&lt;&gt;"",ISNUMBER(P572),P572&gt;0,NOT(ISNA(P572))),VLOOKUP(P572,'ESO zone constants'!$A$5:$D$10001,4,FALSE),
IF(AND(K572&lt;&gt;"",K572&gt;0,NOT(ISERROR(K572))),VLOOKUP(K572,'ESO dumped WayshrineInfo'!$K$3:$N$9996,4,FALSE),"")))</f>
        <v>Dreadsail Reef</v>
      </c>
      <c r="T572" s="19" t="str">
        <f>IF(AND(S572&lt;&gt;"",NOT(ISERROR(S572))),S572,IF(Q572&lt;&gt;"",IF(NOT(ISERROR(VLOOKUP(Q572,'ESO Dungeon constants'!$D$3:$H$9999,5,FALSE))),VLOOKUP(Q572,'ESO Dungeon constants'!$D$3:$I$9999,6,FALSE),VLOOKUP(Q572,'ESO zone constants'!$H$3:$K$9989,4,FALSE)),""))</f>
        <v>DLC_HIGH_ISLE</v>
      </c>
      <c r="U572" s="3" t="str">
        <f>IF(T572&lt;&gt;"",VLOOKUP(T572,'LibSets constants'!$B$4:$C$1012,2,FALSE),"")</f>
        <v>High Isle</v>
      </c>
      <c r="V572" s="33" t="s">
        <v>3313</v>
      </c>
      <c r="Z572" s="3">
        <f>IF(AND(G572&lt;&gt;"LIBSETS_SETTYPE_BATTLEGROUND",G572&lt;&gt;"LIBSETS_SETTYPE_SPECIAL"),
IF(AND(Y572&lt;&gt;"",ISNUMBER(Y572),NOT(ISNA(Y572))),Y572,
   IF(AND(L572&lt;&gt;"",ISNUMBER(L572),L572&gt;0,NOT(ISNA(L572))),VLOOKUP(L572,'ESO dumped WayshrineInfo'!$K$3:$L$9996,2,FALSE),"")
),"")</f>
        <v>1318</v>
      </c>
      <c r="AA572" t="str">
        <f>IF(AND(Z572&lt;&gt;"",ISNUMBER(Z572),NOT(ISNA(Z572))),VLOOKUP(Z572,'ESO zone constants'!$A$5:$D$10001,4,FALSE),"")</f>
        <v>High Isle</v>
      </c>
      <c r="AB572" s="33" t="s">
        <v>3313</v>
      </c>
      <c r="AC572" s="41" t="str">
        <f>IF(AB572&lt;&gt;"",IF(AB572&lt;&gt;"LIBSETS_DROP_MECHANIC_MONSTER_NAME",VLOOKUP(AB572,'LibSets constants'!$I$4:$L$1012,3,FALSE),""),"")</f>
        <v>Bosses in trial dungeons</v>
      </c>
      <c r="AD572" s="41" t="str">
        <f>IF(AB572&lt;&gt;"",IF(AB572&lt;&gt;"LIBSETS_DROP_MECHANIC_MONSTER_NAME",VLOOKUP(AB572,'LibSets constants'!$I$4:$L$1012,4,FALSE),""),"")</f>
        <v>Bosse in Prüfungen</v>
      </c>
      <c r="AF572" s="3">
        <f>IF(AND(G572&lt;&gt;"LIBSETS_SETTYPE_BATTLEGROUND",G572&lt;&gt;"LIBSETS_SETTYPE_SPECIAL"),
IF(AND(AE572&lt;&gt;"",ISNUMBER(AE572),NOT(ISNA(AE572))),AE572,
   IF(AND(M572&lt;&gt;"",ISNUMBER(M572),M572&gt;0,NOT(ISNA(M572))),VLOOKUP(M572,'ESO dumped WayshrineInfo'!$K$3:$L$9996,2,FALSE),"")
),"")</f>
        <v>1318</v>
      </c>
      <c r="AG572" t="str">
        <f>IF(AND(AF572&lt;&gt;"",ISNUMBER(AF572),NOT(ISNA(AF572))),VLOOKUP(AF572,'ESO zone constants'!$A$5:$D$10001,4,FALSE),"")</f>
        <v>High Isle</v>
      </c>
      <c r="AK572" s="3"/>
      <c r="AU572" s="3" t="str">
        <f>IF(AND(G572&lt;&gt;"LIBSETS_SETTYPE_BATTLEGROUND",G572&lt;&gt;"LIBSETS_SETTYPE_SPECIAL"),IF(AV572&lt;&gt;"",VLOOKUP(AV572,'ESO zone constants'!$D$5:$H$4955,5,FALSE),""),"")</f>
        <v/>
      </c>
      <c r="BD572" s="21" t="str">
        <f t="shared" si="54"/>
        <v>[652] = {wayshrines={505,505,505,}, dlcId=DLC_HIGH_ISLE</v>
      </c>
      <c r="BE572" s="21" t="str">
        <f t="shared" si="55"/>
        <v>, zoneIds={1344,1318,1318}, veteran=true</v>
      </c>
      <c r="BF572" s="21" t="str">
        <f t="shared" si="53"/>
        <v>, setType=LIBSETS_SETTYPE_TRIAL</v>
      </c>
      <c r="BG572" s="21" t="str">
        <f t="shared" si="56"/>
        <v>, dropMechanic={LIBSETS_DROP_MECHANIC_TRIAL_BOSS,LIBSETS_DROP_MECHANIC_TRIAL_BOSS}, dropMechanicDropLocationNames={['en']={'','Bosses in trial dungeons','','','','',},['de']={'','Bosse in Prüfungen','','','','',},}</v>
      </c>
      <c r="BH572" s="21" t="str">
        <f t="shared" si="57"/>
        <v>}, --Perfected Coral Riptide / Perfektionierte Korallenbrandung   [Dreadsail Reef, High Isle, High Isle]</v>
      </c>
    </row>
    <row r="573" spans="1:60" x14ac:dyDescent="0.25">
      <c r="A573" s="5">
        <v>653</v>
      </c>
      <c r="B573" t="s">
        <v>3492</v>
      </c>
      <c r="C573" t="s">
        <v>3431</v>
      </c>
      <c r="D573" s="3">
        <f t="shared" si="52"/>
        <v>653</v>
      </c>
      <c r="G573" s="3" t="s">
        <v>1479</v>
      </c>
      <c r="I573" t="s">
        <v>92</v>
      </c>
      <c r="J573" t="s">
        <v>91</v>
      </c>
      <c r="K573">
        <v>505</v>
      </c>
      <c r="L573">
        <v>505</v>
      </c>
      <c r="M573">
        <v>505</v>
      </c>
      <c r="O573" s="62" t="s">
        <v>3397</v>
      </c>
      <c r="Q573" s="3">
        <f>IF(AND(P573&lt;&gt;"",ISNUMBER(P573),NOT(ISNA(P573))),P573,IF(R573&lt;&gt;"",VLOOKUP(R573,'ESO zone constants'!$D$5:$H$10003,5,FALSE),""))</f>
        <v>1344</v>
      </c>
      <c r="R573" t="str">
        <f>IF(AND(O573&lt;&gt;"",NOT(ISERROR(O573))),O573,
IF(AND(P573&lt;&gt;"",ISNUMBER(P573),P573&gt;0,NOT(ISNA(P573))),VLOOKUP(P573,'ESO zone constants'!$A$5:$D$10001,4,FALSE),
IF(AND(K573&lt;&gt;"",K573&gt;0,NOT(ISERROR(K573))),VLOOKUP(K573,'ESO dumped WayshrineInfo'!$K$3:$N$9996,4,FALSE),"")))</f>
        <v>Dreadsail Reef</v>
      </c>
      <c r="T573" s="19" t="str">
        <f>IF(AND(S573&lt;&gt;"",NOT(ISERROR(S573))),S573,IF(Q573&lt;&gt;"",IF(NOT(ISERROR(VLOOKUP(Q573,'ESO Dungeon constants'!$D$3:$H$9999,5,FALSE))),VLOOKUP(Q573,'ESO Dungeon constants'!$D$3:$I$9999,6,FALSE),VLOOKUP(Q573,'ESO zone constants'!$H$3:$K$9989,4,FALSE)),""))</f>
        <v>DLC_HIGH_ISLE</v>
      </c>
      <c r="U573" s="3" t="str">
        <f>IF(T573&lt;&gt;"",VLOOKUP(T573,'LibSets constants'!$B$4:$C$1012,2,FALSE),"")</f>
        <v>High Isle</v>
      </c>
      <c r="V573" s="33" t="s">
        <v>3313</v>
      </c>
      <c r="Z573" s="3">
        <f>IF(AND(G573&lt;&gt;"LIBSETS_SETTYPE_BATTLEGROUND",G573&lt;&gt;"LIBSETS_SETTYPE_SPECIAL"),
IF(AND(Y573&lt;&gt;"",ISNUMBER(Y573),NOT(ISNA(Y573))),Y573,
   IF(AND(L573&lt;&gt;"",ISNUMBER(L573),L573&gt;0,NOT(ISNA(L573))),VLOOKUP(L573,'ESO dumped WayshrineInfo'!$K$3:$L$9996,2,FALSE),"")
),"")</f>
        <v>1318</v>
      </c>
      <c r="AA573" t="str">
        <f>IF(AND(Z573&lt;&gt;"",ISNUMBER(Z573),NOT(ISNA(Z573))),VLOOKUP(Z573,'ESO zone constants'!$A$5:$D$10001,4,FALSE),"")</f>
        <v>High Isle</v>
      </c>
      <c r="AB573" s="33" t="s">
        <v>3313</v>
      </c>
      <c r="AC573" s="41" t="str">
        <f>IF(AB573&lt;&gt;"",IF(AB573&lt;&gt;"LIBSETS_DROP_MECHANIC_MONSTER_NAME",VLOOKUP(AB573,'LibSets constants'!$I$4:$L$1012,3,FALSE),""),"")</f>
        <v>Bosses in trial dungeons</v>
      </c>
      <c r="AD573" s="41" t="str">
        <f>IF(AB573&lt;&gt;"",IF(AB573&lt;&gt;"LIBSETS_DROP_MECHANIC_MONSTER_NAME",VLOOKUP(AB573,'LibSets constants'!$I$4:$L$1012,4,FALSE),""),"")</f>
        <v>Bosse in Prüfungen</v>
      </c>
      <c r="AF573" s="3">
        <f>IF(AND(G573&lt;&gt;"LIBSETS_SETTYPE_BATTLEGROUND",G573&lt;&gt;"LIBSETS_SETTYPE_SPECIAL"),
IF(AND(AE573&lt;&gt;"",ISNUMBER(AE573),NOT(ISNA(AE573))),AE573,
   IF(AND(M573&lt;&gt;"",ISNUMBER(M573),M573&gt;0,NOT(ISNA(M573))),VLOOKUP(M573,'ESO dumped WayshrineInfo'!$K$3:$L$9996,2,FALSE),"")
),"")</f>
        <v>1318</v>
      </c>
      <c r="AG573" t="str">
        <f>IF(AND(AF573&lt;&gt;"",ISNUMBER(AF573),NOT(ISNA(AF573))),VLOOKUP(AF573,'ESO zone constants'!$A$5:$D$10001,4,FALSE),"")</f>
        <v>High Isle</v>
      </c>
      <c r="AK573" s="3"/>
      <c r="AU573" s="3" t="str">
        <f>IF(AND(G573&lt;&gt;"LIBSETS_SETTYPE_BATTLEGROUND",G573&lt;&gt;"LIBSETS_SETTYPE_SPECIAL"),IF(AV573&lt;&gt;"",VLOOKUP(AV573,'ESO zone constants'!$D$5:$H$4955,5,FALSE),""),"")</f>
        <v/>
      </c>
      <c r="BD573" s="21" t="str">
        <f t="shared" si="54"/>
        <v>[653] = {wayshrines={505,505,505,}, dlcId=DLC_HIGH_ISLE</v>
      </c>
      <c r="BE573" s="21" t="str">
        <f t="shared" si="55"/>
        <v>, zoneIds={1344,1318,1318}, veteran=true</v>
      </c>
      <c r="BF573" s="21" t="str">
        <f t="shared" si="53"/>
        <v>, setType=LIBSETS_SETTYPE_TRIAL</v>
      </c>
      <c r="BG573" s="21" t="str">
        <f t="shared" si="56"/>
        <v>, dropMechanic={LIBSETS_DROP_MECHANIC_TRIAL_BOSS,LIBSETS_DROP_MECHANIC_TRIAL_BOSS}, dropMechanicDropLocationNames={['en']={'','Bosses in trial dungeons','','','','',},['de']={'','Bosse in Prüfungen','','','','',},}</v>
      </c>
      <c r="BH573" s="21" t="str">
        <f t="shared" si="57"/>
        <v>}, --Perfected Whorl of the Depths / Perfektionierter Wirbel der Tiefen   [Dreadsail Reef, High Isle, High Isle]</v>
      </c>
    </row>
    <row r="574" spans="1:60" x14ac:dyDescent="0.25">
      <c r="A574" s="5">
        <v>654</v>
      </c>
      <c r="B574" t="s">
        <v>3493</v>
      </c>
      <c r="C574" s="87" t="s">
        <v>3542</v>
      </c>
      <c r="D574" s="3">
        <f t="shared" si="52"/>
        <v>654</v>
      </c>
      <c r="G574" s="96" t="s">
        <v>1680</v>
      </c>
      <c r="I574" t="s">
        <v>91</v>
      </c>
      <c r="J574" t="s">
        <v>91</v>
      </c>
      <c r="K574">
        <v>479</v>
      </c>
      <c r="L574">
        <v>156</v>
      </c>
      <c r="M574">
        <v>479</v>
      </c>
      <c r="Q574" s="3">
        <f>IF(AND(P574&lt;&gt;"",ISNUMBER(P574),NOT(ISNA(P574))),P574,IF(R574&lt;&gt;"",VLOOKUP(R574,'ESO zone constants'!$D$5:$H$10003,5,FALSE),""))</f>
        <v>1286</v>
      </c>
      <c r="R574" t="str">
        <f>IF(AND(O574&lt;&gt;"",NOT(ISERROR(O574))),O574,
IF(AND(P574&lt;&gt;"",ISNUMBER(P574),P574&gt;0,NOT(ISNA(P574))),VLOOKUP(P574,'ESO zone constants'!$A$5:$D$10001,4,FALSE),
IF(AND(K574&lt;&gt;"",K574&gt;0,NOT(ISERROR(K574))),VLOOKUP(K574,'ESO dumped WayshrineInfo'!$K$3:$N$9996,4,FALSE),"")))</f>
        <v>The Deadlands</v>
      </c>
      <c r="S574" s="62" t="s">
        <v>3376</v>
      </c>
      <c r="T574" s="19" t="str">
        <f>IF(AND(S574&lt;&gt;"",NOT(ISERROR(S574))),S574,IF(Q574&lt;&gt;"",IF(NOT(ISERROR(VLOOKUP(Q574,'ESO Dungeon constants'!$D$3:$H$9999,5,FALSE))),VLOOKUP(Q574,'ESO Dungeon constants'!$D$3:$I$9999,6,FALSE),VLOOKUP(Q574,'ESO zone constants'!$H$3:$K$9989,4,FALSE)),""))</f>
        <v>DLC_HIGH_ISLE</v>
      </c>
      <c r="U574" s="3" t="str">
        <f>IF(T574&lt;&gt;"",VLOOKUP(T574,'LibSets constants'!$B$4:$C$1012,2,FALSE),"")</f>
        <v>High Isle</v>
      </c>
      <c r="V574" s="33" t="s">
        <v>3316</v>
      </c>
      <c r="W574" s="3" t="s">
        <v>3544</v>
      </c>
      <c r="X574" s="3" t="s">
        <v>3545</v>
      </c>
      <c r="Z574" s="3">
        <f>IF(AND(G574&lt;&gt;"LIBSETS_SETTYPE_BATTLEGROUND",G574&lt;&gt;"LIBSETS_SETTYPE_SPECIAL"),
IF(AND(Y574&lt;&gt;"",ISNUMBER(Y574),NOT(ISNA(Y574))),Y574,
   IF(AND(L574&lt;&gt;"",ISNUMBER(L574),L574&gt;0,NOT(ISNA(L574))),VLOOKUP(L574,'ESO dumped WayshrineInfo'!$K$3:$L$9996,2,FALSE),"")
),"")</f>
        <v>382</v>
      </c>
      <c r="AA574" t="str">
        <f>IF(AND(Z574&lt;&gt;"",ISNUMBER(Z574),NOT(ISNA(Z574))),VLOOKUP(Z574,'ESO zone constants'!$A$5:$D$10001,4,FALSE),"")</f>
        <v>Reaper's March</v>
      </c>
      <c r="AB574" s="33" t="s">
        <v>3607</v>
      </c>
      <c r="AC574" s="3" t="s">
        <v>3549</v>
      </c>
      <c r="AD574" s="3" t="s">
        <v>3550</v>
      </c>
      <c r="AF574" s="3">
        <f>IF(AND(G574&lt;&gt;"LIBSETS_SETTYPE_BATTLEGROUND",G574&lt;&gt;"LIBSETS_SETTYPE_SPECIAL"),
IF(AND(AE574&lt;&gt;"",ISNUMBER(AE574),NOT(ISNA(AE574))),AE574,
   IF(AND(M574&lt;&gt;"",ISNUMBER(M574),M574&gt;0,NOT(ISNA(M574))),VLOOKUP(M574,'ESO dumped WayshrineInfo'!$K$3:$L$9996,2,FALSE),"")
),"")</f>
        <v>1286</v>
      </c>
      <c r="AG574" t="str">
        <f>IF(AND(AF574&lt;&gt;"",ISNUMBER(AF574),NOT(ISNA(AF574))),VLOOKUP(AF574,'ESO zone constants'!$A$5:$D$10001,4,FALSE),"")</f>
        <v>The Deadlands</v>
      </c>
      <c r="AH574" s="33" t="s">
        <v>3316</v>
      </c>
      <c r="AI574" s="3" t="s">
        <v>3551</v>
      </c>
      <c r="AJ574" s="3" t="s">
        <v>3552</v>
      </c>
      <c r="AK574" s="3">
        <f>IF(AND(G574&lt;&gt;"LIBSETS_SETTYPE_BATTLEGROUND",G574&lt;&gt;"LIBSETS_SETTYPE_SPECIAL"),IF(AL574&lt;&gt;"",VLOOKUP(AL574,'ESO zone constants'!$D$5:$H$4955,5,FALSE),""),"")</f>
        <v>1272</v>
      </c>
      <c r="AL574" t="s">
        <v>3344</v>
      </c>
      <c r="AM574" s="33" t="s">
        <v>3650</v>
      </c>
      <c r="AN574" s="3" t="s">
        <v>3656</v>
      </c>
      <c r="AO574" s="3" t="s">
        <v>3657</v>
      </c>
      <c r="AP574" s="3">
        <f>IF(AND(G574&lt;&gt;"LIBSETS_SETTYPE_BATTLEGROUND",G574&lt;&gt;"LIBSETS_SETTYPE_SPECIAL"),IF(AQ574&lt;&gt;"",VLOOKUP(AQ574,'ESO zone constants'!$D$5:$H$4955,5,FALSE),""),"")</f>
        <v>678</v>
      </c>
      <c r="AQ574" t="s">
        <v>52</v>
      </c>
      <c r="AR574" s="33" t="s">
        <v>3332</v>
      </c>
      <c r="AS574" s="3" t="s">
        <v>3553</v>
      </c>
      <c r="AT574" s="3" t="s">
        <v>3554</v>
      </c>
      <c r="AU574" s="3" t="str">
        <f>IF(AND(G574&lt;&gt;"LIBSETS_SETTYPE_BATTLEGROUND",G574&lt;&gt;"LIBSETS_SETTYPE_SPECIAL"),IF(AV574&lt;&gt;"",VLOOKUP(AV574,'ESO zone constants'!$D$5:$H$4955,5,FALSE),""),"")</f>
        <v/>
      </c>
      <c r="BA574" s="97" t="s">
        <v>3568</v>
      </c>
      <c r="BB574" s="97" t="s">
        <v>3568</v>
      </c>
      <c r="BC574" s="97"/>
      <c r="BD574" s="21" t="str">
        <f t="shared" si="54"/>
        <v>[654] = {wayshrines={479,156,479,}, dlcId=DLC_HIGH_ISLE</v>
      </c>
      <c r="BE574" s="21" t="str">
        <f t="shared" si="55"/>
        <v>, zoneIds={1286,382,1286,1272,678}, veteran=false</v>
      </c>
      <c r="BF574" s="21" t="str">
        <f t="shared" si="53"/>
        <v>, setType=LIBSETS_SETTYPE_MYTHIC</v>
      </c>
      <c r="BG574" s="21" t="str">
        <f t="shared" si="56"/>
        <v>, dropMechanic={LIBSETS_DROP_MECHANIC_MOB_TYPE,LIBSETS_DROP_MECHANIC_PUBLIC_DUNGEON_CHEST   ,LIBSETS_DROP_MECHANIC_MOB_TYPE,LIBSETS_DROP_MECHANIC_HARVEST_NODES,LIBSETS_DROP_MECHANIC_GROUP_DUNGEON_BOSS}, dropMechanicDropLocationNames={['en']={'Watcher','Vile Manse Public Dungeon','Watchlings','Clothing','Watcher \'The Gravelight Sentry\'','',},['de']={'Beobachter','Düsteres Herrenhaus','Wächter','Schneider','Beobachter \'Grablichtwache\'','',},}</v>
      </c>
      <c r="BH574" s="21" t="str">
        <f t="shared" si="57"/>
        <v>, addTooltip={['en']='https://en.uesp.net/wiki/Online:Mora%27s_Whispers',},}, --Mora\'s Whispers / Moras Flüstern   [The Deadlands, Reaper's March, The Deadlands, Deadlands, Imperial City Prison]</v>
      </c>
    </row>
    <row r="575" spans="1:60" x14ac:dyDescent="0.25">
      <c r="A575" s="5">
        <v>655</v>
      </c>
      <c r="B575" t="s">
        <v>3494</v>
      </c>
      <c r="C575" s="87" t="s">
        <v>3432</v>
      </c>
      <c r="D575" s="3">
        <f t="shared" si="52"/>
        <v>655</v>
      </c>
      <c r="G575" s="96" t="s">
        <v>1680</v>
      </c>
      <c r="I575" t="s">
        <v>91</v>
      </c>
      <c r="J575" t="s">
        <v>91</v>
      </c>
      <c r="K575" s="36">
        <v>383</v>
      </c>
      <c r="L575" s="36">
        <v>402</v>
      </c>
      <c r="M575" s="36">
        <v>-1</v>
      </c>
      <c r="Q575" s="3">
        <f>IF(AND(P575&lt;&gt;"",ISNUMBER(P575),NOT(ISNA(P575))),P575,IF(R575&lt;&gt;"",VLOOKUP(R575,'ESO zone constants'!$D$5:$H$10003,5,FALSE),""))</f>
        <v>1086</v>
      </c>
      <c r="R575" t="str">
        <f>IF(AND(O575&lt;&gt;"",NOT(ISERROR(O575))),O575,
IF(AND(P575&lt;&gt;"",ISNUMBER(P575),P575&gt;0,NOT(ISNA(P575))),VLOOKUP(P575,'ESO zone constants'!$A$5:$D$10001,4,FALSE),
IF(AND(K575&lt;&gt;"",K575&gt;0,NOT(ISERROR(K575))),VLOOKUP(K575,'ESO dumped WayshrineInfo'!$K$3:$N$9996,4,FALSE),"")))</f>
        <v>Northern Elsweyr</v>
      </c>
      <c r="S575" s="62" t="s">
        <v>3376</v>
      </c>
      <c r="T575" s="19" t="str">
        <f>IF(AND(S575&lt;&gt;"",NOT(ISERROR(S575))),S575,IF(Q575&lt;&gt;"",IF(NOT(ISERROR(VLOOKUP(Q575,'ESO Dungeon constants'!$D$3:$H$9999,5,FALSE))),VLOOKUP(Q575,'ESO Dungeon constants'!$D$3:$I$9999,6,FALSE),VLOOKUP(Q575,'ESO zone constants'!$H$3:$K$9989,4,FALSE)),""))</f>
        <v>DLC_HIGH_ISLE</v>
      </c>
      <c r="U575" s="3" t="str">
        <f>IF(T575&lt;&gt;"",VLOOKUP(T575,'LibSets constants'!$B$4:$C$1012,2,FALSE),"")</f>
        <v>High Isle</v>
      </c>
      <c r="V575" s="33" t="s">
        <v>3267</v>
      </c>
      <c r="W575" s="3" t="s">
        <v>3276</v>
      </c>
      <c r="X575" s="3" t="s">
        <v>3277</v>
      </c>
      <c r="Z575" s="3">
        <f>IF(AND(G575&lt;&gt;"LIBSETS_SETTYPE_BATTLEGROUND",G575&lt;&gt;"LIBSETS_SETTYPE_SPECIAL"),
IF(AND(Y575&lt;&gt;"",ISNUMBER(Y575),NOT(ISNA(Y575))),Y575,
   IF(AND(L575&lt;&gt;"",ISNUMBER(L575),L575&gt;0,NOT(ISNA(L575))),VLOOKUP(L575,'ESO dumped WayshrineInfo'!$K$3:$L$9996,2,FALSE),"")
),"")</f>
        <v>1133</v>
      </c>
      <c r="AA575" t="str">
        <f>IF(AND(Z575&lt;&gt;"",ISNUMBER(Z575),NOT(ISNA(Z575))),VLOOKUP(Z575,'ESO zone constants'!$A$5:$D$10001,4,FALSE),"")</f>
        <v>Southern Elsweyr</v>
      </c>
      <c r="AB575" s="33" t="s">
        <v>3267</v>
      </c>
      <c r="AC575" s="3" t="s">
        <v>3555</v>
      </c>
      <c r="AD575" s="3" t="s">
        <v>3556</v>
      </c>
      <c r="AF575" s="3">
        <v>1121</v>
      </c>
      <c r="AG575" t="s">
        <v>1345</v>
      </c>
      <c r="AH575" s="33" t="s">
        <v>3316</v>
      </c>
      <c r="AI575" s="3" t="s">
        <v>3557</v>
      </c>
      <c r="AJ575" s="3" t="s">
        <v>3558</v>
      </c>
      <c r="AK575" s="3">
        <f>IF(AND(G575&lt;&gt;"LIBSETS_SETTYPE_BATTLEGROUND",G575&lt;&gt;"LIBSETS_SETTYPE_SPECIAL"),IF(AL575&lt;&gt;"",VLOOKUP(AL575,'ESO zone constants'!$D$5:$H$4955,5,FALSE),""),"")</f>
        <v>1123</v>
      </c>
      <c r="AL575" t="s">
        <v>1485</v>
      </c>
      <c r="AM575" s="33" t="s">
        <v>3332</v>
      </c>
      <c r="AN575" s="3" t="s">
        <v>1506</v>
      </c>
      <c r="AO575" s="3" t="s">
        <v>1506</v>
      </c>
      <c r="AP575" s="3">
        <f>IF(AND(G575&lt;&gt;"LIBSETS_SETTYPE_BATTLEGROUND",G575&lt;&gt;"LIBSETS_SETTYPE_SPECIAL"),IF(AQ575&lt;&gt;"",VLOOKUP(AQ575,'ESO zone constants'!$D$5:$H$4955,5,FALSE),""),"")</f>
        <v>1122</v>
      </c>
      <c r="AQ575" t="s">
        <v>1484</v>
      </c>
      <c r="AR575" s="33" t="s">
        <v>3316</v>
      </c>
      <c r="AS575" s="3" t="s">
        <v>3559</v>
      </c>
      <c r="AT575" s="3" t="s">
        <v>3560</v>
      </c>
      <c r="AU575" s="3" t="str">
        <f>IF(AND(G575&lt;&gt;"LIBSETS_SETTYPE_BATTLEGROUND",G575&lt;&gt;"LIBSETS_SETTYPE_SPECIAL"),IF(AV575&lt;&gt;"",VLOOKUP(AV575,'ESO zone constants'!$D$5:$H$4955,5,FALSE),""),"")</f>
        <v/>
      </c>
      <c r="BA575" s="97" t="s">
        <v>3569</v>
      </c>
      <c r="BB575" s="97" t="s">
        <v>3569</v>
      </c>
      <c r="BC575" s="97"/>
      <c r="BD575" s="21" t="str">
        <f t="shared" si="54"/>
        <v>[655] = {wayshrines={383,402,-1,}, dlcId=DLC_HIGH_ISLE</v>
      </c>
      <c r="BE575" s="21" t="str">
        <f t="shared" si="55"/>
        <v>, zoneIds={1086,1133,1121,1123,1122}, veteran=false</v>
      </c>
      <c r="BF575" s="21" t="str">
        <f t="shared" si="53"/>
        <v>, setType=LIBSETS_SETTYPE_MYTHIC</v>
      </c>
      <c r="BG575" s="21" t="str">
        <f t="shared" si="56"/>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H575" s="21" t="str">
        <f t="shared" si="57"/>
        <v>, addTooltip={['en']='https://en.uesp.net/wiki/Online:Dov-rha_Sabatons',},}, --Dov-rha Sabatons / Dov-rha-Panzerschuhe   [Northern Elsweyr, Southern Elsweyr, Sunspire, Lair of Maarselok, Moongrave Fane]</v>
      </c>
    </row>
    <row r="576" spans="1:60" x14ac:dyDescent="0.25">
      <c r="A576" s="5">
        <v>656</v>
      </c>
      <c r="B576" t="s">
        <v>3495</v>
      </c>
      <c r="C576" s="87" t="s">
        <v>3561</v>
      </c>
      <c r="D576" s="3">
        <f t="shared" si="52"/>
        <v>656</v>
      </c>
      <c r="G576" s="96" t="s">
        <v>1680</v>
      </c>
      <c r="I576" t="s">
        <v>91</v>
      </c>
      <c r="J576" t="s">
        <v>91</v>
      </c>
      <c r="K576" s="36">
        <v>354</v>
      </c>
      <c r="L576" s="36">
        <v>519</v>
      </c>
      <c r="M576" s="36">
        <v>43</v>
      </c>
      <c r="Q576" s="3">
        <f>IF(AND(P576&lt;&gt;"",ISNUMBER(P576),NOT(ISNA(P576))),P576,IF(R576&lt;&gt;"",VLOOKUP(R576,'ESO zone constants'!$D$5:$H$10003,5,FALSE),""))</f>
        <v>1011</v>
      </c>
      <c r="R576" t="str">
        <f>IF(AND(O576&lt;&gt;"",NOT(ISERROR(O576))),O576,
IF(AND(P576&lt;&gt;"",ISNUMBER(P576),P576&gt;0,NOT(ISNA(P576))),VLOOKUP(P576,'ESO zone constants'!$A$5:$D$10001,4,FALSE),
IF(AND(K576&lt;&gt;"",K576&gt;0,NOT(ISERROR(K576))),VLOOKUP(K576,'ESO dumped WayshrineInfo'!$K$3:$N$9996,4,FALSE),"")))</f>
        <v>Summerset</v>
      </c>
      <c r="S576" s="62" t="s">
        <v>3376</v>
      </c>
      <c r="T576" s="19" t="str">
        <f>IF(AND(S576&lt;&gt;"",NOT(ISERROR(S576))),S576,IF(Q576&lt;&gt;"",IF(NOT(ISERROR(VLOOKUP(Q576,'ESO Dungeon constants'!$D$3:$H$9999,5,FALSE))),VLOOKUP(Q576,'ESO Dungeon constants'!$D$3:$I$9999,6,FALSE),VLOOKUP(Q576,'ESO zone constants'!$H$3:$K$9989,4,FALSE)),""))</f>
        <v>DLC_HIGH_ISLE</v>
      </c>
      <c r="U576" s="3" t="str">
        <f>IF(T576&lt;&gt;"",VLOOKUP(T576,'LibSets constants'!$B$4:$C$1012,2,FALSE),"")</f>
        <v>High Isle</v>
      </c>
      <c r="V576" s="33" t="s">
        <v>3316</v>
      </c>
      <c r="W576" s="3" t="s">
        <v>3562</v>
      </c>
      <c r="X576" s="3" t="s">
        <v>3563</v>
      </c>
      <c r="Z576" s="3">
        <f>IF(AND(G576&lt;&gt;"LIBSETS_SETTYPE_BATTLEGROUND",G576&lt;&gt;"LIBSETS_SETTYPE_SPECIAL"),
IF(AND(Y576&lt;&gt;"",ISNUMBER(Y576),NOT(ISNA(Y576))),Y576,
   IF(AND(L576&lt;&gt;"",ISNUMBER(L576),L576&gt;0,NOT(ISNA(L576))),VLOOKUP(L576,'ESO dumped WayshrineInfo'!$K$3:$L$9996,2,FALSE),"")
),"")</f>
        <v>1318</v>
      </c>
      <c r="AA576" t="str">
        <f>IF(AND(Z576&lt;&gt;"",ISNUMBER(Z576),NOT(ISNA(Z576))),VLOOKUP(Z576,'ESO zone constants'!$A$5:$D$10001,4,FALSE),"")</f>
        <v>High Isle</v>
      </c>
      <c r="AB576" s="33" t="s">
        <v>1557</v>
      </c>
      <c r="AC576" s="3" t="s">
        <v>3564</v>
      </c>
      <c r="AD576" s="3" t="s">
        <v>3565</v>
      </c>
      <c r="AF576" s="3">
        <f>IF(AND(G576&lt;&gt;"LIBSETS_SETTYPE_BATTLEGROUND",G576&lt;&gt;"LIBSETS_SETTYPE_SPECIAL"),
IF(AND(AE576&lt;&gt;"",ISNUMBER(AE576),NOT(ISNA(AE576))),AE576,
   IF(AND(M576&lt;&gt;"",ISNUMBER(M576),M576&gt;0,NOT(ISNA(M576))),VLOOKUP(M576,'ESO dumped WayshrineInfo'!$K$3:$L$9996,2,FALSE),"")
),"")</f>
        <v>104</v>
      </c>
      <c r="AG576" t="str">
        <f>IF(AND(AF576&lt;&gt;"",ISNUMBER(AF576),NOT(ISNA(AF576))),VLOOKUP(AF576,'ESO zone constants'!$A$5:$D$10001,4,FALSE),"")</f>
        <v>Alik'r Desert</v>
      </c>
      <c r="AH576" s="33" t="s">
        <v>1559</v>
      </c>
      <c r="AK576" s="3">
        <f>IF(AND(G576&lt;&gt;"LIBSETS_SETTYPE_BATTLEGROUND",G576&lt;&gt;"LIBSETS_SETTYPE_SPECIAL"),IF(AL576&lt;&gt;"",VLOOKUP(AL576,'ESO zone constants'!$D$5:$H$4955,5,FALSE),""),"")</f>
        <v>0</v>
      </c>
      <c r="AL576" t="s">
        <v>2230</v>
      </c>
      <c r="AM576" s="33" t="s">
        <v>3335</v>
      </c>
      <c r="AN576" s="3" t="s">
        <v>3907</v>
      </c>
      <c r="AO576" s="3" t="s">
        <v>3908</v>
      </c>
      <c r="AP576" s="3">
        <f>IF(AND(G576&lt;&gt;"LIBSETS_SETTYPE_BATTLEGROUND",G576&lt;&gt;"LIBSETS_SETTYPE_SPECIAL"),IF(AQ576&lt;&gt;"",VLOOKUP(AQ576,'ESO zone constants'!$D$5:$H$4955,5,FALSE),""),"")</f>
        <v>1011</v>
      </c>
      <c r="AQ576" t="s">
        <v>79</v>
      </c>
      <c r="AR576" s="33" t="s">
        <v>3282</v>
      </c>
      <c r="AS576" s="3" t="s">
        <v>3566</v>
      </c>
      <c r="AT576" s="3" t="s">
        <v>3567</v>
      </c>
      <c r="AU576" s="3" t="str">
        <f>IF(AND(G576&lt;&gt;"LIBSETS_SETTYPE_BATTLEGROUND",G576&lt;&gt;"LIBSETS_SETTYPE_SPECIAL"),IF(AV576&lt;&gt;"",VLOOKUP(AV576,'ESO zone constants'!$D$5:$H$4955,5,FALSE),""),"")</f>
        <v/>
      </c>
      <c r="BA576" s="97" t="s">
        <v>3569</v>
      </c>
      <c r="BB576" s="97" t="s">
        <v>3569</v>
      </c>
      <c r="BC576" s="97"/>
      <c r="BD576" s="21" t="str">
        <f t="shared" si="54"/>
        <v>[656] = {wayshrines={354,519,43,}, dlcId=DLC_HIGH_ISLE</v>
      </c>
      <c r="BE576" s="21" t="str">
        <f t="shared" si="55"/>
        <v>, zoneIds={1011,1318,104,0,1011}, veteran=false</v>
      </c>
      <c r="BF576" s="21" t="str">
        <f t="shared" si="53"/>
        <v>, setType=LIBSETS_SETTYPE_MYTHIC</v>
      </c>
      <c r="BG576" s="21" t="str">
        <f t="shared" si="56"/>
        <v>, dropMechanic={LIBSETS_DROP_MECHANIC_MOB_TYPE,LIBSETS_DROP_MECHANIC_OVERLAND_WORLDBOSS,LIBSETS_DROP_MECHANIC_OVERLAND_CHEST,LIBSETS_DROP_MECHANIC_CRAFTED,LIBSETS_DROP_MECHANIC_DOLMEN_HARROWSTORM_MAGICAL_ANOMALIES}, dropMechanicDropLocationNames={['en']={'Lesser Sea Adders','Mornard Falls','','Jewelry crafting writ','Shell Trove','',},['de']={'Kleine Seeotter','Hadolid Matrone','','Schmuck Handwerksschrieb','Muschel Fund','',},}</v>
      </c>
      <c r="BH576" s="21" t="str">
        <f t="shared" si="57"/>
        <v>, addTooltip={['en']='https://en.uesp.net/wiki/Online:Dov-rha_Sabatons',},}, --Lefthander\'s Aegis Belt / Ägisriemen der Linkshänder   [Summerset, High Isle, Alik'r Desert, Tamriel Map, Summerset]</v>
      </c>
    </row>
    <row r="577" spans="1:60" x14ac:dyDescent="0.25">
      <c r="A577" s="5">
        <v>657</v>
      </c>
      <c r="B577" t="s">
        <v>3496</v>
      </c>
      <c r="C577" s="87" t="s">
        <v>3543</v>
      </c>
      <c r="D577" s="3">
        <f t="shared" si="52"/>
        <v>657</v>
      </c>
      <c r="G577" s="96" t="s">
        <v>1680</v>
      </c>
      <c r="I577" t="s">
        <v>91</v>
      </c>
      <c r="J577" t="s">
        <v>91</v>
      </c>
      <c r="K577" s="36">
        <v>511</v>
      </c>
      <c r="L577" s="36">
        <v>117</v>
      </c>
      <c r="M577" s="36">
        <v>502</v>
      </c>
      <c r="Q577" s="3">
        <f>IF(AND(P577&lt;&gt;"",ISNUMBER(P577),NOT(ISNA(P577))),P577,IF(R577&lt;&gt;"",VLOOKUP(R577,'ESO zone constants'!$D$5:$H$10003,5,FALSE),""))</f>
        <v>1318</v>
      </c>
      <c r="R577" t="str">
        <f>IF(AND(O577&lt;&gt;"",NOT(ISERROR(O577))),O577,
IF(AND(P577&lt;&gt;"",ISNUMBER(P577),P577&gt;0,NOT(ISNA(P577))),VLOOKUP(P577,'ESO zone constants'!$A$5:$D$10001,4,FALSE),
IF(AND(K577&lt;&gt;"",K577&gt;0,NOT(ISERROR(K577))),VLOOKUP(K577,'ESO dumped WayshrineInfo'!$K$3:$N$9996,4,FALSE),"")))</f>
        <v>High Isle</v>
      </c>
      <c r="S577" s="62" t="s">
        <v>3376</v>
      </c>
      <c r="T577" s="19" t="str">
        <f>IF(AND(S577&lt;&gt;"",NOT(ISERROR(S577))),S577,IF(Q577&lt;&gt;"",IF(NOT(ISERROR(VLOOKUP(Q577,'ESO Dungeon constants'!$D$3:$H$9999,5,FALSE))),VLOOKUP(Q577,'ESO Dungeon constants'!$D$3:$I$9999,6,FALSE),VLOOKUP(Q577,'ESO zone constants'!$H$3:$K$9989,4,FALSE)),""))</f>
        <v>DLC_HIGH_ISLE</v>
      </c>
      <c r="U577" s="3" t="str">
        <f>IF(T577&lt;&gt;"",VLOOKUP(T577,'LibSets constants'!$B$4:$C$1012,2,FALSE),"")</f>
        <v>High Isle</v>
      </c>
      <c r="V577" s="33" t="s">
        <v>3267</v>
      </c>
      <c r="W577" s="3" t="s">
        <v>3572</v>
      </c>
      <c r="X577" s="3" t="s">
        <v>3573</v>
      </c>
      <c r="Z577" s="3">
        <f>IF(AND(G577&lt;&gt;"LIBSETS_SETTYPE_BATTLEGROUND",G577&lt;&gt;"LIBSETS_SETTYPE_SPECIAL"),
IF(AND(Y577&lt;&gt;"",ISNUMBER(Y577),NOT(ISNA(Y577))),Y577,
   IF(AND(L577&lt;&gt;"",ISNUMBER(L577),L577&gt;0,NOT(ISNA(L577))),VLOOKUP(L577,'ESO dumped WayshrineInfo'!$K$3:$L$9996,2,FALSE),"")
),"")</f>
        <v>103</v>
      </c>
      <c r="AA577" t="str">
        <f>IF(AND(Z577&lt;&gt;"",ISNUMBER(Z577),NOT(ISNA(Z577))),VLOOKUP(Z577,'ESO zone constants'!$A$5:$D$10001,4,FALSE),"")</f>
        <v>The Rift</v>
      </c>
      <c r="AB577" s="33" t="s">
        <v>1557</v>
      </c>
      <c r="AC577" s="3" t="s">
        <v>3574</v>
      </c>
      <c r="AD577" s="3" t="s">
        <v>3575</v>
      </c>
      <c r="AF577" s="3">
        <f>IF(AND(G577&lt;&gt;"LIBSETS_SETTYPE_BATTLEGROUND",G577&lt;&gt;"LIBSETS_SETTYPE_SPECIAL"),
IF(AND(AE577&lt;&gt;"",ISNUMBER(AE577),NOT(ISNA(AE577))),AE577,
   IF(AND(M577&lt;&gt;"",ISNUMBER(M577),M577&gt;0,NOT(ISNA(M577))),VLOOKUP(M577,'ESO dumped WayshrineInfo'!$K$3:$L$9996,2,FALSE),"")
),"")</f>
        <v>1318</v>
      </c>
      <c r="AG577" t="str">
        <f>IF(AND(AF577&lt;&gt;"",ISNUMBER(AF577),NOT(ISNA(AF577))),VLOOKUP(AF577,'ESO zone constants'!$A$5:$D$10001,4,FALSE),"")</f>
        <v>High Isle</v>
      </c>
      <c r="AH577" s="33" t="s">
        <v>1557</v>
      </c>
      <c r="AI577" s="3" t="s">
        <v>3576</v>
      </c>
      <c r="AJ577" s="3" t="s">
        <v>3577</v>
      </c>
      <c r="AK577" s="3">
        <f>IF(AND(G577&lt;&gt;"LIBSETS_SETTYPE_BATTLEGROUND",G577&lt;&gt;"LIBSETS_SETTYPE_SPECIAL"),IF(AL577&lt;&gt;"",VLOOKUP(AL577,'ESO zone constants'!$D$5:$H$4955,5,FALSE),""),"")</f>
        <v>0</v>
      </c>
      <c r="AL577" t="s">
        <v>2230</v>
      </c>
      <c r="AM577" s="33" t="s">
        <v>3267</v>
      </c>
      <c r="AN577" s="3" t="s">
        <v>3578</v>
      </c>
      <c r="AO577" s="3" t="s">
        <v>3579</v>
      </c>
      <c r="AP577" s="3">
        <f>IF(AND(G577&lt;&gt;"LIBSETS_SETTYPE_BATTLEGROUND",G577&lt;&gt;"LIBSETS_SETTYPE_SPECIAL"),IF(AQ577&lt;&gt;"",VLOOKUP(AQ577,'ESO zone constants'!$D$5:$H$4955,5,FALSE),""),"")</f>
        <v>57</v>
      </c>
      <c r="AQ577" t="s">
        <v>107</v>
      </c>
      <c r="AR577" s="33" t="s">
        <v>3580</v>
      </c>
      <c r="AS577" s="3" t="s">
        <v>3581</v>
      </c>
      <c r="AT577" s="3" t="s">
        <v>3582</v>
      </c>
      <c r="AU577" s="3">
        <f>IF(AND(G577&lt;&gt;"LIBSETS_SETTYPE_BATTLEGROUND",G577&lt;&gt;"LIBSETS_SETTYPE_SPECIAL"),IF(AV577&lt;&gt;"",VLOOKUP(AV577,'ESO zone constants'!$D$5:$H$4955,5,FALSE),""),"")</f>
        <v>383</v>
      </c>
      <c r="AV577" t="s">
        <v>266</v>
      </c>
      <c r="AW577" s="33" t="s">
        <v>3580</v>
      </c>
      <c r="AX577" s="3" t="s">
        <v>3581</v>
      </c>
      <c r="AY577" s="3" t="s">
        <v>3582</v>
      </c>
      <c r="BA577" s="97" t="s">
        <v>3570</v>
      </c>
      <c r="BB577" s="97" t="s">
        <v>3570</v>
      </c>
      <c r="BC577" s="97"/>
      <c r="BD577" s="21" t="str">
        <f t="shared" si="54"/>
        <v>[657] = {wayshrines={511,117,502,}, dlcId=DLC_HIGH_ISLE</v>
      </c>
      <c r="BE577" s="21" t="str">
        <f t="shared" si="55"/>
        <v>, zoneIds={1318,103,1318,0,57,383}, veteran=false</v>
      </c>
      <c r="BF577" s="21" t="str">
        <f t="shared" si="53"/>
        <v>, setType=LIBSETS_SETTYPE_MYTHIC</v>
      </c>
      <c r="BG577" s="21" t="str">
        <f t="shared" si="56"/>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H577" s="21" t="str">
        <f t="shared" si="57"/>
        <v>, addTooltip={['en']='https://en.uesp.net/wiki/Online:Sea-Serpent%27s_Coil',},}, --Sea-Serpent\'s Coil / Wicklung der Seeschlange   [High Isle, The Rift, High Isle, Tamriel Map, Deshaan, Grahtwood]</v>
      </c>
    </row>
    <row r="578" spans="1:60" x14ac:dyDescent="0.25">
      <c r="A578" s="5">
        <v>658</v>
      </c>
      <c r="B578" t="s">
        <v>3497</v>
      </c>
      <c r="C578" s="87" t="s">
        <v>3433</v>
      </c>
      <c r="D578" s="3">
        <f t="shared" si="52"/>
        <v>658</v>
      </c>
      <c r="G578" s="96" t="s">
        <v>1680</v>
      </c>
      <c r="I578" t="s">
        <v>91</v>
      </c>
      <c r="J578" t="s">
        <v>91</v>
      </c>
      <c r="K578" s="36">
        <v>518</v>
      </c>
      <c r="L578" s="36">
        <v>18</v>
      </c>
      <c r="M578" s="36">
        <v>100</v>
      </c>
      <c r="Q578" s="3">
        <f>IF(AND(P578&lt;&gt;"",ISNUMBER(P578),NOT(ISNA(P578))),P578,IF(R578&lt;&gt;"",VLOOKUP(R578,'ESO zone constants'!$D$5:$H$10003,5,FALSE),""))</f>
        <v>1318</v>
      </c>
      <c r="R578" t="str">
        <f>IF(AND(O578&lt;&gt;"",NOT(ISERROR(O578))),O578,
IF(AND(P578&lt;&gt;"",ISNUMBER(P578),P578&gt;0,NOT(ISNA(P578))),VLOOKUP(P578,'ESO zone constants'!$A$5:$D$10001,4,FALSE),
IF(AND(K578&lt;&gt;"",K578&gt;0,NOT(ISERROR(K578))),VLOOKUP(K578,'ESO dumped WayshrineInfo'!$K$3:$N$9996,4,FALSE),"")))</f>
        <v>High Isle</v>
      </c>
      <c r="S578" s="62" t="s">
        <v>3376</v>
      </c>
      <c r="T578" s="19" t="str">
        <f>IF(AND(S578&lt;&gt;"",NOT(ISERROR(S578))),S578,IF(Q578&lt;&gt;"",IF(NOT(ISERROR(VLOOKUP(Q578,'ESO Dungeon constants'!$D$3:$H$9999,5,FALSE))),VLOOKUP(Q578,'ESO Dungeon constants'!$D$3:$I$9999,6,FALSE),VLOOKUP(Q578,'ESO zone constants'!$H$3:$K$9989,4,FALSE)),""))</f>
        <v>DLC_HIGH_ISLE</v>
      </c>
      <c r="U578" s="3" t="str">
        <f>IF(T578&lt;&gt;"",VLOOKUP(T578,'LibSets constants'!$B$4:$C$1012,2,FALSE),"")</f>
        <v>High Isle</v>
      </c>
      <c r="V578" s="42" t="s">
        <v>3282</v>
      </c>
      <c r="W578" s="3" t="s">
        <v>3583</v>
      </c>
      <c r="X578" s="3" t="s">
        <v>3584</v>
      </c>
      <c r="Z578" s="3">
        <f>IF(AND(G578&lt;&gt;"LIBSETS_SETTYPE_BATTLEGROUND",G578&lt;&gt;"LIBSETS_SETTYPE_SPECIAL"),
IF(AND(Y578&lt;&gt;"",ISNUMBER(Y578),NOT(ISNA(Y578))),Y578,
   IF(AND(L578&lt;&gt;"",ISNUMBER(L578),L578&gt;0,NOT(ISNA(L578))),VLOOKUP(L578,'ESO dumped WayshrineInfo'!$K$3:$L$9996,2,FALSE),"")
),"")</f>
        <v>19</v>
      </c>
      <c r="AA578" t="str">
        <f>IF(AND(Z578&lt;&gt;"",ISNUMBER(Z578),NOT(ISNA(Z578))),VLOOKUP(Z578,'ESO zone constants'!$A$5:$D$10001,4,FALSE),"")</f>
        <v>Stormhaven</v>
      </c>
      <c r="AB578" s="33" t="s">
        <v>1557</v>
      </c>
      <c r="AC578" s="3" t="s">
        <v>3585</v>
      </c>
      <c r="AD578" s="3" t="s">
        <v>3586</v>
      </c>
      <c r="AF578" s="3">
        <f>IF(AND(G578&lt;&gt;"LIBSETS_SETTYPE_BATTLEGROUND",G578&lt;&gt;"LIBSETS_SETTYPE_SPECIAL"),
IF(AND(AE578&lt;&gt;"",ISNUMBER(AE578),NOT(ISNA(AE578))),AE578,
   IF(AND(M578&lt;&gt;"",ISNUMBER(M578),M578&gt;0,NOT(ISNA(M578))),VLOOKUP(M578,'ESO dumped WayshrineInfo'!$K$3:$L$9996,2,FALSE),"")
),"")</f>
        <v>58</v>
      </c>
      <c r="AG578" t="str">
        <f>IF(AND(AF578&lt;&gt;"",ISNUMBER(AF578),NOT(ISNA(AF578))),VLOOKUP(AF578,'ESO zone constants'!$A$5:$D$10001,4,FALSE),"")</f>
        <v>Malabal Tor</v>
      </c>
      <c r="AH578" s="33" t="s">
        <v>3316</v>
      </c>
      <c r="AI578" s="3" t="s">
        <v>3587</v>
      </c>
      <c r="AJ578" s="3" t="s">
        <v>3588</v>
      </c>
      <c r="AK578" s="3">
        <f>IF(AND(G578&lt;&gt;"LIBSETS_SETTYPE_BATTLEGROUND",G578&lt;&gt;"LIBSETS_SETTYPE_SPECIAL"),IF(AL578&lt;&gt;"",VLOOKUP(AL578,'ESO zone constants'!$D$5:$H$4955,5,FALSE),""),"")</f>
        <v>3</v>
      </c>
      <c r="AL578" t="s">
        <v>103</v>
      </c>
      <c r="AM578" s="33" t="s">
        <v>3650</v>
      </c>
      <c r="AN578" s="3" t="s">
        <v>3658</v>
      </c>
      <c r="AO578" s="3" t="s">
        <v>3659</v>
      </c>
      <c r="AP578" s="3">
        <f>IF(AND(G578&lt;&gt;"LIBSETS_SETTYPE_BATTLEGROUND",G578&lt;&gt;"LIBSETS_SETTYPE_SPECIAL"),IF(AQ578&lt;&gt;"",VLOOKUP(AQ578,'ESO zone constants'!$D$5:$H$4955,5,FALSE),""),"")</f>
        <v>726</v>
      </c>
      <c r="AQ578" t="s">
        <v>80</v>
      </c>
      <c r="AR578" s="33" t="s">
        <v>3267</v>
      </c>
      <c r="AS578" s="3" t="s">
        <v>3589</v>
      </c>
      <c r="AT578" s="3" t="s">
        <v>3590</v>
      </c>
      <c r="AU578" s="3" t="str">
        <f>IF(AND(G578&lt;&gt;"LIBSETS_SETTYPE_BATTLEGROUND",G578&lt;&gt;"LIBSETS_SETTYPE_SPECIAL"),IF(AV578&lt;&gt;"",VLOOKUP(AV578,'ESO zone constants'!$D$5:$H$4955,5,FALSE),""),"")</f>
        <v/>
      </c>
      <c r="BA578" s="97" t="s">
        <v>3571</v>
      </c>
      <c r="BB578" s="97" t="s">
        <v>3571</v>
      </c>
      <c r="BC578" s="97"/>
      <c r="BD578" s="21" t="str">
        <f t="shared" si="54"/>
        <v>[658] = {wayshrines={518,18,100,}, dlcId=DLC_HIGH_ISLE</v>
      </c>
      <c r="BE578" s="21" t="str">
        <f t="shared" si="55"/>
        <v>, zoneIds={1318,19,58,3,726}, veteran=false</v>
      </c>
      <c r="BF578" s="21" t="str">
        <f t="shared" si="53"/>
        <v>, setType=LIBSETS_SETTYPE_MYTHIC</v>
      </c>
      <c r="BG578" s="21" t="str">
        <f t="shared" si="56"/>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H578" s="21" t="str">
        <f t="shared" si="57"/>
        <v>, addTooltip={['en']='https://en.uesp.net/wiki/Online:Oakensoul_Ring',},}, --Oakensoul Ring / Eichenseelenring   [High Isle, Stormhaven, Malabal Tor, Glenumbra, Murkmire]</v>
      </c>
    </row>
    <row r="579" spans="1:60" x14ac:dyDescent="0.25">
      <c r="A579" s="5">
        <v>660</v>
      </c>
      <c r="B579" t="s">
        <v>3449</v>
      </c>
      <c r="C579" t="s">
        <v>3440</v>
      </c>
      <c r="D579" s="3">
        <f t="shared" ref="D579:D589" si="58">A579</f>
        <v>660</v>
      </c>
      <c r="G579" s="8" t="s">
        <v>1475</v>
      </c>
      <c r="I579" t="s">
        <v>91</v>
      </c>
      <c r="J579" t="s">
        <v>91</v>
      </c>
      <c r="K579" s="95">
        <v>520</v>
      </c>
      <c r="L579" s="95">
        <v>520</v>
      </c>
      <c r="M579" s="95">
        <v>520</v>
      </c>
      <c r="O579" s="62" t="s">
        <v>3436</v>
      </c>
      <c r="Q579" s="3">
        <f>IF(AND(P579&lt;&gt;"",ISNUMBER(P579),NOT(ISNA(P579))),P579,IF(R579&lt;&gt;"",VLOOKUP(R579,'ESO zone constants'!$D$5:$H$10003,5,FALSE),""))</f>
        <v>1360</v>
      </c>
      <c r="R579" t="str">
        <f>IF(AND(O579&lt;&gt;"",NOT(ISERROR(O579))),O579,
IF(AND(P579&lt;&gt;"",ISNUMBER(P579),P579&gt;0,NOT(ISNA(P579))),VLOOKUP(P579,'ESO zone constants'!$A$5:$D$10001,4,FALSE),
IF(AND(K579&lt;&gt;"",K579&gt;0,NOT(ISERROR(K579))),VLOOKUP(K579,'ESO dumped WayshrineInfo'!$K$3:$N$9996,4,FALSE),"")))</f>
        <v>Earthen Root Enclave</v>
      </c>
      <c r="T579" s="19" t="str">
        <f>IF(AND(S579&lt;&gt;"",NOT(ISERROR(S579))),S579,IF(Q579&lt;&gt;"",IF(NOT(ISERROR(VLOOKUP(Q579,'ESO Dungeon constants'!$D$3:$H$9999,5,FALSE))),VLOOKUP(Q579,'ESO Dungeon constants'!$D$3:$I$9999,6,FALSE),VLOOKUP(Q579,'ESO zone constants'!$H$3:$K$9989,4,FALSE)),""))</f>
        <v>DLC_LOST_DEPTHS</v>
      </c>
      <c r="U579" s="3" t="str">
        <f>IF(T579&lt;&gt;"",VLOOKUP(T579,'LibSets constants'!$B$4:$C$1012,2,FALSE),"")</f>
        <v>Lost Depths</v>
      </c>
      <c r="V579" s="90" t="s">
        <v>3332</v>
      </c>
      <c r="Z579" s="3">
        <f>IF(AND(G579&lt;&gt;"LIBSETS_SETTYPE_BATTLEGROUND",G579&lt;&gt;"LIBSETS_SETTYPE_SPECIAL"),
IF(AND(Y579&lt;&gt;"",ISNUMBER(Y579),NOT(ISNA(Y579))),Y579,
   IF(AND(L579&lt;&gt;"",ISNUMBER(L579),L579&gt;0,NOT(ISNA(L579))),VLOOKUP(L579,'ESO dumped WayshrineInfo'!$K$3:$L$9996,2,FALSE),"")
),"")</f>
        <v>1318</v>
      </c>
      <c r="AA579" t="str">
        <f>IF(AND(Z579&lt;&gt;"",ISNUMBER(Z579),NOT(ISNA(Z579))),VLOOKUP(Z579,'ESO zone constants'!$A$5:$D$10001,4,FALSE),"")</f>
        <v>High Isle</v>
      </c>
      <c r="AF579" s="3">
        <f>IF(AND(G579&lt;&gt;"LIBSETS_SETTYPE_BATTLEGROUND",G579&lt;&gt;"LIBSETS_SETTYPE_SPECIAL"),
IF(AND(AE579&lt;&gt;"",ISNUMBER(AE579),NOT(ISNA(AE579))),AE579,
   IF(AND(M579&lt;&gt;"",ISNUMBER(M579),M579&gt;0,NOT(ISNA(M579))),VLOOKUP(M579,'ESO dumped WayshrineInfo'!$K$3:$L$9996,2,FALSE),"")
),"")</f>
        <v>1318</v>
      </c>
      <c r="AG579" t="str">
        <f>IF(AND(AF579&lt;&gt;"",ISNUMBER(AF579),NOT(ISNA(AF579))),VLOOKUP(AF579,'ESO zone constants'!$A$5:$D$10001,4,FALSE),"")</f>
        <v>High Isle</v>
      </c>
      <c r="AH579" s="42"/>
      <c r="AK579" s="3" t="str">
        <f>IF(AND(G579&lt;&gt;"LIBSETS_SETTYPE_BATTLEGROUND",G579&lt;&gt;"LIBSETS_SETTYPE_SPECIAL"),IF(AL579&lt;&gt;"",VLOOKUP(AL579,'ESO zone constants'!$D$5:$H$4955,5,FALSE),""),"")</f>
        <v/>
      </c>
      <c r="AP579" s="3" t="str">
        <f>IF(AND(G579&lt;&gt;"LIBSETS_SETTYPE_BATTLEGROUND",G579&lt;&gt;"LIBSETS_SETTYPE_SPECIAL"),IF(AQ579&lt;&gt;"",VLOOKUP(AQ579,'ESO zone constants'!$D$5:$H$4955,5,FALSE),""),"")</f>
        <v/>
      </c>
      <c r="AU579" s="3" t="str">
        <f>IF(AND(G579&lt;&gt;"LIBSETS_SETTYPE_BATTLEGROUND",G579&lt;&gt;"LIBSETS_SETTYPE_SPECIAL"),IF(AV579&lt;&gt;"",VLOOKUP(AV579,'ESO zone constants'!$D$5:$H$4955,5,FALSE),""),"")</f>
        <v/>
      </c>
      <c r="BD579" s="21" t="str">
        <f t="shared" si="54"/>
        <v>[660] = {wayshrines={520,520,520,}, dlcId=DLC_LOST_DEPTHS</v>
      </c>
      <c r="BE579" s="21" t="str">
        <f t="shared" si="55"/>
        <v>, zoneIds={1360,1318,1318}, veteran=false</v>
      </c>
      <c r="BF579" s="21" t="str">
        <f t="shared" ref="BF579:BF636" si="59">IF(A579&lt;&gt;"",IF(F579&lt;&gt;"Not in the game (anymore)",IF(A579&lt;&gt;"",", setType="&amp;G579,"")&amp;IF(G579="LIBSETS_SETTYPE_CLASS",", classId="&amp;BC579,"")&amp;IF(J579="true",", multiTrialSet=true",""),"")
&amp; IF(AND(H579&lt;&gt;"",ISNUMBER(H579)),", undauntedChestId=" &amp; H579,""),"")</f>
        <v>, setType=LIBSETS_SETTYPE_DUNGEON</v>
      </c>
      <c r="BG579" s="21" t="str">
        <f t="shared" si="56"/>
        <v>, dropMechanic={LIBSETS_DROP_MECHANIC_GROUP_DUNGEON_BOSS}</v>
      </c>
      <c r="BH579" s="21" t="str">
        <f t="shared" si="57"/>
        <v>}, --Deeproot Zeal / Tiefwurz-Eifer   [Earthen Root Enclave, High Isle, High Isle]</v>
      </c>
    </row>
    <row r="580" spans="1:60" x14ac:dyDescent="0.25">
      <c r="A580" s="5">
        <v>661</v>
      </c>
      <c r="B580" t="s">
        <v>3450</v>
      </c>
      <c r="C580" t="s">
        <v>3438</v>
      </c>
      <c r="D580" s="3">
        <f t="shared" si="58"/>
        <v>661</v>
      </c>
      <c r="G580" s="8" t="s">
        <v>1475</v>
      </c>
      <c r="I580" t="s">
        <v>91</v>
      </c>
      <c r="J580" t="s">
        <v>91</v>
      </c>
      <c r="K580" s="95">
        <v>520</v>
      </c>
      <c r="L580" s="95">
        <v>520</v>
      </c>
      <c r="M580" s="95">
        <v>520</v>
      </c>
      <c r="O580" s="62" t="s">
        <v>3436</v>
      </c>
      <c r="Q580" s="3">
        <f>IF(AND(P580&lt;&gt;"",ISNUMBER(P580),NOT(ISNA(P580))),P580,IF(R580&lt;&gt;"",VLOOKUP(R580,'ESO zone constants'!$D$5:$H$10003,5,FALSE),""))</f>
        <v>1360</v>
      </c>
      <c r="R580" t="str">
        <f>IF(AND(O580&lt;&gt;"",NOT(ISERROR(O580))),O580,
IF(AND(P580&lt;&gt;"",ISNUMBER(P580),P580&gt;0,NOT(ISNA(P580))),VLOOKUP(P580,'ESO zone constants'!$A$5:$D$10001,4,FALSE),
IF(AND(K580&lt;&gt;"",K580&gt;0,NOT(ISERROR(K580))),VLOOKUP(K580,'ESO dumped WayshrineInfo'!$K$3:$N$9996,4,FALSE),"")))</f>
        <v>Earthen Root Enclave</v>
      </c>
      <c r="T580" s="19" t="str">
        <f>IF(AND(S580&lt;&gt;"",NOT(ISERROR(S580))),S580,IF(Q580&lt;&gt;"",IF(NOT(ISERROR(VLOOKUP(Q580,'ESO Dungeon constants'!$D$3:$H$9999,5,FALSE))),VLOOKUP(Q580,'ESO Dungeon constants'!$D$3:$I$9999,6,FALSE),VLOOKUP(Q580,'ESO zone constants'!$H$3:$K$9989,4,FALSE)),""))</f>
        <v>DLC_LOST_DEPTHS</v>
      </c>
      <c r="U580" s="3" t="str">
        <f>IF(T580&lt;&gt;"",VLOOKUP(T580,'LibSets constants'!$B$4:$C$1012,2,FALSE),"")</f>
        <v>Lost Depths</v>
      </c>
      <c r="V580" s="90" t="s">
        <v>3332</v>
      </c>
      <c r="Z580" s="3">
        <f>IF(AND(G580&lt;&gt;"LIBSETS_SETTYPE_BATTLEGROUND",G580&lt;&gt;"LIBSETS_SETTYPE_SPECIAL"),
IF(AND(Y580&lt;&gt;"",ISNUMBER(Y580),NOT(ISNA(Y580))),Y580,
   IF(AND(L580&lt;&gt;"",ISNUMBER(L580),L580&gt;0,NOT(ISNA(L580))),VLOOKUP(L580,'ESO dumped WayshrineInfo'!$K$3:$L$9996,2,FALSE),"")
),"")</f>
        <v>1318</v>
      </c>
      <c r="AA580" t="str">
        <f>IF(AND(Z580&lt;&gt;"",ISNUMBER(Z580),NOT(ISNA(Z580))),VLOOKUP(Z580,'ESO zone constants'!$A$5:$D$10001,4,FALSE),"")</f>
        <v>High Isle</v>
      </c>
      <c r="AF580" s="3">
        <f>IF(AND(G580&lt;&gt;"LIBSETS_SETTYPE_BATTLEGROUND",G580&lt;&gt;"LIBSETS_SETTYPE_SPECIAL"),
IF(AND(AE580&lt;&gt;"",ISNUMBER(AE580),NOT(ISNA(AE580))),AE580,
   IF(AND(M580&lt;&gt;"",ISNUMBER(M580),M580&gt;0,NOT(ISNA(M580))),VLOOKUP(M580,'ESO dumped WayshrineInfo'!$K$3:$L$9996,2,FALSE),"")
),"")</f>
        <v>1318</v>
      </c>
      <c r="AG580" t="str">
        <f>IF(AND(AF580&lt;&gt;"",ISNUMBER(AF580),NOT(ISNA(AF580))),VLOOKUP(AF580,'ESO zone constants'!$A$5:$D$10001,4,FALSE),"")</f>
        <v>High Isle</v>
      </c>
      <c r="AH580" s="42"/>
      <c r="AK580" s="3" t="str">
        <f>IF(AND(G580&lt;&gt;"LIBSETS_SETTYPE_BATTLEGROUND",G580&lt;&gt;"LIBSETS_SETTYPE_SPECIAL"),IF(AL580&lt;&gt;"",VLOOKUP(AL580,'ESO zone constants'!$D$5:$H$4955,5,FALSE),""),"")</f>
        <v/>
      </c>
      <c r="AP580" s="3" t="str">
        <f>IF(AND(G580&lt;&gt;"LIBSETS_SETTYPE_BATTLEGROUND",G580&lt;&gt;"LIBSETS_SETTYPE_SPECIAL"),IF(AQ580&lt;&gt;"",VLOOKUP(AQ580,'ESO zone constants'!$D$5:$H$4955,5,FALSE),""),"")</f>
        <v/>
      </c>
      <c r="AU580" s="3" t="str">
        <f>IF(AND(G580&lt;&gt;"LIBSETS_SETTYPE_BATTLEGROUND",G580&lt;&gt;"LIBSETS_SETTYPE_SPECIAL"),IF(AV580&lt;&gt;"",VLOOKUP(AV580,'ESO zone constants'!$D$5:$H$4955,5,FALSE),""),"")</f>
        <v/>
      </c>
      <c r="BD580" s="21" t="str">
        <f t="shared" ref="BD580:BD629"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E580" s="21" t="str">
        <f t="shared" ref="BE580:BE629"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F580" s="21" t="str">
        <f t="shared" si="59"/>
        <v>, setType=LIBSETS_SETTYPE_DUNGEON</v>
      </c>
      <c r="BG580" s="21" t="str">
        <f t="shared" ref="BG580:BG629" si="62">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H580" s="21" t="str">
        <f t="shared" ref="BH580:BH629" si="63">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60" x14ac:dyDescent="0.25">
      <c r="A581" s="5">
        <v>662</v>
      </c>
      <c r="B581" t="s">
        <v>3451</v>
      </c>
      <c r="C581" t="s">
        <v>3439</v>
      </c>
      <c r="D581" s="3">
        <f t="shared" si="58"/>
        <v>662</v>
      </c>
      <c r="G581" s="8" t="s">
        <v>1475</v>
      </c>
      <c r="I581" t="s">
        <v>91</v>
      </c>
      <c r="J581" t="s">
        <v>91</v>
      </c>
      <c r="K581" s="95">
        <v>520</v>
      </c>
      <c r="L581" s="95">
        <v>520</v>
      </c>
      <c r="M581" s="95">
        <v>520</v>
      </c>
      <c r="O581" s="62" t="s">
        <v>3436</v>
      </c>
      <c r="Q581" s="3">
        <f>IF(AND(P581&lt;&gt;"",ISNUMBER(P581),NOT(ISNA(P581))),P581,IF(R581&lt;&gt;"",VLOOKUP(R581,'ESO zone constants'!$D$5:$H$10003,5,FALSE),""))</f>
        <v>1360</v>
      </c>
      <c r="R581" t="str">
        <f>IF(AND(O581&lt;&gt;"",NOT(ISERROR(O581))),O581,
IF(AND(P581&lt;&gt;"",ISNUMBER(P581),P581&gt;0,NOT(ISNA(P581))),VLOOKUP(P581,'ESO zone constants'!$A$5:$D$10001,4,FALSE),
IF(AND(K581&lt;&gt;"",K581&gt;0,NOT(ISERROR(K581))),VLOOKUP(K581,'ESO dumped WayshrineInfo'!$K$3:$N$9996,4,FALSE),"")))</f>
        <v>Earthen Root Enclave</v>
      </c>
      <c r="T581" s="19" t="str">
        <f>IF(AND(S581&lt;&gt;"",NOT(ISERROR(S581))),S581,IF(Q581&lt;&gt;"",IF(NOT(ISERROR(VLOOKUP(Q581,'ESO Dungeon constants'!$D$3:$H$9999,5,FALSE))),VLOOKUP(Q581,'ESO Dungeon constants'!$D$3:$I$9999,6,FALSE),VLOOKUP(Q581,'ESO zone constants'!$H$3:$K$9989,4,FALSE)),""))</f>
        <v>DLC_LOST_DEPTHS</v>
      </c>
      <c r="U581" s="3" t="str">
        <f>IF(T581&lt;&gt;"",VLOOKUP(T581,'LibSets constants'!$B$4:$C$1012,2,FALSE),"")</f>
        <v>Lost Depths</v>
      </c>
      <c r="V581" s="90" t="s">
        <v>3332</v>
      </c>
      <c r="Z581" s="3">
        <f>IF(AND(G581&lt;&gt;"LIBSETS_SETTYPE_BATTLEGROUND",G581&lt;&gt;"LIBSETS_SETTYPE_SPECIAL"),
IF(AND(Y581&lt;&gt;"",ISNUMBER(Y581),NOT(ISNA(Y581))),Y581,
   IF(AND(L581&lt;&gt;"",ISNUMBER(L581),L581&gt;0,NOT(ISNA(L581))),VLOOKUP(L581,'ESO dumped WayshrineInfo'!$K$3:$L$9996,2,FALSE),"")
),"")</f>
        <v>1318</v>
      </c>
      <c r="AA581" t="str">
        <f>IF(AND(Z581&lt;&gt;"",ISNUMBER(Z581),NOT(ISNA(Z581))),VLOOKUP(Z581,'ESO zone constants'!$A$5:$D$10001,4,FALSE),"")</f>
        <v>High Isle</v>
      </c>
      <c r="AF581" s="3">
        <f>IF(AND(G581&lt;&gt;"LIBSETS_SETTYPE_BATTLEGROUND",G581&lt;&gt;"LIBSETS_SETTYPE_SPECIAL"),
IF(AND(AE581&lt;&gt;"",ISNUMBER(AE581),NOT(ISNA(AE581))),AE581,
   IF(AND(M581&lt;&gt;"",ISNUMBER(M581),M581&gt;0,NOT(ISNA(M581))),VLOOKUP(M581,'ESO dumped WayshrineInfo'!$K$3:$L$9996,2,FALSE),"")
),"")</f>
        <v>1318</v>
      </c>
      <c r="AG581" t="str">
        <f>IF(AND(AF581&lt;&gt;"",ISNUMBER(AF581),NOT(ISNA(AF581))),VLOOKUP(AF581,'ESO zone constants'!$A$5:$D$10001,4,FALSE),"")</f>
        <v>High Isle</v>
      </c>
      <c r="AH581" s="42"/>
      <c r="AK581" s="3" t="str">
        <f>IF(AND(G581&lt;&gt;"LIBSETS_SETTYPE_BATTLEGROUND",G581&lt;&gt;"LIBSETS_SETTYPE_SPECIAL"),IF(AL581&lt;&gt;"",VLOOKUP(AL581,'ESO zone constants'!$D$5:$H$4955,5,FALSE),""),"")</f>
        <v/>
      </c>
      <c r="AP581" s="3" t="str">
        <f>IF(AND(G581&lt;&gt;"LIBSETS_SETTYPE_BATTLEGROUND",G581&lt;&gt;"LIBSETS_SETTYPE_SPECIAL"),IF(AQ581&lt;&gt;"",VLOOKUP(AQ581,'ESO zone constants'!$D$5:$H$4955,5,FALSE),""),"")</f>
        <v/>
      </c>
      <c r="AU581" s="3" t="str">
        <f>IF(AND(G581&lt;&gt;"LIBSETS_SETTYPE_BATTLEGROUND",G581&lt;&gt;"LIBSETS_SETTYPE_SPECIAL"),IF(AV581&lt;&gt;"",VLOOKUP(AV581,'ESO zone constants'!$D$5:$H$4955,5,FALSE),""),"")</f>
        <v/>
      </c>
      <c r="BD581" s="21" t="str">
        <f t="shared" si="60"/>
        <v>[662] = {wayshrines={520,520,520,}, dlcId=DLC_LOST_DEPTHS</v>
      </c>
      <c r="BE581" s="21" t="str">
        <f t="shared" si="61"/>
        <v>, zoneIds={1360,1318,1318}, veteran=false</v>
      </c>
      <c r="BF581" s="21" t="str">
        <f t="shared" si="59"/>
        <v>, setType=LIBSETS_SETTYPE_DUNGEON</v>
      </c>
      <c r="BG581" s="21" t="str">
        <f t="shared" si="62"/>
        <v>, dropMechanic={LIBSETS_DROP_MECHANIC_GROUP_DUNGEON_BOSS}</v>
      </c>
      <c r="BH581" s="21" t="str">
        <f t="shared" si="63"/>
        <v>}, --Rage of the Ursauk  / Zorns des Ursauk   [Earthen Root Enclave, High Isle, High Isle]</v>
      </c>
    </row>
    <row r="582" spans="1:60" x14ac:dyDescent="0.25">
      <c r="A582" s="5">
        <v>663</v>
      </c>
      <c r="B582" t="s">
        <v>3452</v>
      </c>
      <c r="C582" t="s">
        <v>3444</v>
      </c>
      <c r="D582" s="3">
        <f t="shared" si="58"/>
        <v>663</v>
      </c>
      <c r="G582" s="8" t="s">
        <v>1475</v>
      </c>
      <c r="I582" t="s">
        <v>91</v>
      </c>
      <c r="J582" t="s">
        <v>91</v>
      </c>
      <c r="K582">
        <v>521</v>
      </c>
      <c r="L582">
        <v>521</v>
      </c>
      <c r="M582">
        <v>521</v>
      </c>
      <c r="O582" s="62" t="s">
        <v>3437</v>
      </c>
      <c r="Q582" s="3">
        <f>IF(AND(P582&lt;&gt;"",ISNUMBER(P582),NOT(ISNA(P582))),P582,IF(R582&lt;&gt;"",VLOOKUP(R582,'ESO zone constants'!$D$5:$H$10003,5,FALSE),""))</f>
        <v>1361</v>
      </c>
      <c r="R582" t="str">
        <f>IF(AND(O582&lt;&gt;"",NOT(ISERROR(O582))),O582,
IF(AND(P582&lt;&gt;"",ISNUMBER(P582),P582&gt;0,NOT(ISNA(P582))),VLOOKUP(P582,'ESO zone constants'!$A$5:$D$10001,4,FALSE),
IF(AND(K582&lt;&gt;"",K582&gt;0,NOT(ISERROR(K582))),VLOOKUP(K582,'ESO dumped WayshrineInfo'!$K$3:$N$9996,4,FALSE),"")))</f>
        <v>Graven Deep</v>
      </c>
      <c r="T582" s="19" t="str">
        <f>IF(AND(S582&lt;&gt;"",NOT(ISERROR(S582))),S582,IF(Q582&lt;&gt;"",IF(NOT(ISERROR(VLOOKUP(Q582,'ESO Dungeon constants'!$D$3:$H$9999,5,FALSE))),VLOOKUP(Q582,'ESO Dungeon constants'!$D$3:$I$9999,6,FALSE),VLOOKUP(Q582,'ESO zone constants'!$H$3:$K$9989,4,FALSE)),""))</f>
        <v>DLC_LOST_DEPTHS</v>
      </c>
      <c r="U582" s="3" t="str">
        <f>IF(T582&lt;&gt;"",VLOOKUP(T582,'LibSets constants'!$B$4:$C$1012,2,FALSE),"")</f>
        <v>Lost Depths</v>
      </c>
      <c r="V582" s="90" t="s">
        <v>3332</v>
      </c>
      <c r="Z582" s="3">
        <f>IF(AND(G582&lt;&gt;"LIBSETS_SETTYPE_BATTLEGROUND",G582&lt;&gt;"LIBSETS_SETTYPE_SPECIAL"),
IF(AND(Y582&lt;&gt;"",ISNUMBER(Y582),NOT(ISNA(Y582))),Y582,
   IF(AND(L582&lt;&gt;"",ISNUMBER(L582),L582&gt;0,NOT(ISNA(L582))),VLOOKUP(L582,'ESO dumped WayshrineInfo'!$K$3:$L$9996,2,FALSE),"")
),"")</f>
        <v>1318</v>
      </c>
      <c r="AA582" t="str">
        <f>IF(AND(Z582&lt;&gt;"",ISNUMBER(Z582),NOT(ISNA(Z582))),VLOOKUP(Z582,'ESO zone constants'!$A$5:$D$10001,4,FALSE),"")</f>
        <v>High Isle</v>
      </c>
      <c r="AF582" s="3">
        <f>IF(AND(G582&lt;&gt;"LIBSETS_SETTYPE_BATTLEGROUND",G582&lt;&gt;"LIBSETS_SETTYPE_SPECIAL"),
IF(AND(AE582&lt;&gt;"",ISNUMBER(AE582),NOT(ISNA(AE582))),AE582,
   IF(AND(M582&lt;&gt;"",ISNUMBER(M582),M582&gt;0,NOT(ISNA(M582))),VLOOKUP(M582,'ESO dumped WayshrineInfo'!$K$3:$L$9996,2,FALSE),"")
),"")</f>
        <v>1318</v>
      </c>
      <c r="AG582" t="str">
        <f>IF(AND(AF582&lt;&gt;"",ISNUMBER(AF582),NOT(ISNA(AF582))),VLOOKUP(AF582,'ESO zone constants'!$A$5:$D$10001,4,FALSE),"")</f>
        <v>High Isle</v>
      </c>
      <c r="AH582" s="42"/>
      <c r="AK582" s="3" t="str">
        <f>IF(AND(G582&lt;&gt;"LIBSETS_SETTYPE_BATTLEGROUND",G582&lt;&gt;"LIBSETS_SETTYPE_SPECIAL"),IF(AL582&lt;&gt;"",VLOOKUP(AL582,'ESO zone constants'!$D$5:$H$4955,5,FALSE),""),"")</f>
        <v/>
      </c>
      <c r="AP582" s="3" t="str">
        <f>IF(AND(G582&lt;&gt;"LIBSETS_SETTYPE_BATTLEGROUND",G582&lt;&gt;"LIBSETS_SETTYPE_SPECIAL"),IF(AQ582&lt;&gt;"",VLOOKUP(AQ582,'ESO zone constants'!$D$5:$H$4955,5,FALSE),""),"")</f>
        <v/>
      </c>
      <c r="AU582" s="3" t="str">
        <f>IF(AND(G582&lt;&gt;"LIBSETS_SETTYPE_BATTLEGROUND",G582&lt;&gt;"LIBSETS_SETTYPE_SPECIAL"),IF(AV582&lt;&gt;"",VLOOKUP(AV582,'ESO zone constants'!$D$5:$H$4955,5,FALSE),""),"")</f>
        <v/>
      </c>
      <c r="BD582" s="21" t="str">
        <f t="shared" si="60"/>
        <v>[663] = {wayshrines={521,521,521,}, dlcId=DLC_LOST_DEPTHS</v>
      </c>
      <c r="BE582" s="21" t="str">
        <f t="shared" si="61"/>
        <v>, zoneIds={1361,1318,1318}, veteran=false</v>
      </c>
      <c r="BF582" s="21" t="str">
        <f t="shared" si="59"/>
        <v>, setType=LIBSETS_SETTYPE_DUNGEON</v>
      </c>
      <c r="BG582" s="21" t="str">
        <f t="shared" si="62"/>
        <v>, dropMechanic={LIBSETS_DROP_MECHANIC_GROUP_DUNGEON_BOSS}</v>
      </c>
      <c r="BH582" s="21" t="str">
        <f t="shared" si="63"/>
        <v>}, --Pangrit Denmother / Pangrit-Baumutter   [Graven Deep, High Isle, High Isle]</v>
      </c>
    </row>
    <row r="583" spans="1:60" x14ac:dyDescent="0.25">
      <c r="A583" s="5">
        <v>664</v>
      </c>
      <c r="B583" t="s">
        <v>3459</v>
      </c>
      <c r="C583" t="s">
        <v>3442</v>
      </c>
      <c r="D583" s="3">
        <f t="shared" si="58"/>
        <v>664</v>
      </c>
      <c r="G583" s="8" t="s">
        <v>1475</v>
      </c>
      <c r="I583" t="s">
        <v>91</v>
      </c>
      <c r="J583" t="s">
        <v>91</v>
      </c>
      <c r="K583">
        <v>521</v>
      </c>
      <c r="L583">
        <v>521</v>
      </c>
      <c r="M583">
        <v>521</v>
      </c>
      <c r="O583" s="62" t="s">
        <v>3437</v>
      </c>
      <c r="Q583" s="3">
        <f>IF(AND(P583&lt;&gt;"",ISNUMBER(P583),NOT(ISNA(P583))),P583,IF(R583&lt;&gt;"",VLOOKUP(R583,'ESO zone constants'!$D$5:$H$10003,5,FALSE),""))</f>
        <v>1361</v>
      </c>
      <c r="R583" t="str">
        <f>IF(AND(O583&lt;&gt;"",NOT(ISERROR(O583))),O583,
IF(AND(P583&lt;&gt;"",ISNUMBER(P583),P583&gt;0,NOT(ISNA(P583))),VLOOKUP(P583,'ESO zone constants'!$A$5:$D$10001,4,FALSE),
IF(AND(K583&lt;&gt;"",K583&gt;0,NOT(ISERROR(K583))),VLOOKUP(K583,'ESO dumped WayshrineInfo'!$K$3:$N$9996,4,FALSE),"")))</f>
        <v>Graven Deep</v>
      </c>
      <c r="T583" s="19" t="str">
        <f>IF(AND(S583&lt;&gt;"",NOT(ISERROR(S583))),S583,IF(Q583&lt;&gt;"",IF(NOT(ISERROR(VLOOKUP(Q583,'ESO Dungeon constants'!$D$3:$H$9999,5,FALSE))),VLOOKUP(Q583,'ESO Dungeon constants'!$D$3:$I$9999,6,FALSE),VLOOKUP(Q583,'ESO zone constants'!$H$3:$K$9989,4,FALSE)),""))</f>
        <v>DLC_LOST_DEPTHS</v>
      </c>
      <c r="U583" s="3" t="str">
        <f>IF(T583&lt;&gt;"",VLOOKUP(T583,'LibSets constants'!$B$4:$C$1012,2,FALSE),"")</f>
        <v>Lost Depths</v>
      </c>
      <c r="V583" s="90" t="s">
        <v>3332</v>
      </c>
      <c r="Z583" s="3">
        <f>IF(AND(G583&lt;&gt;"LIBSETS_SETTYPE_BATTLEGROUND",G583&lt;&gt;"LIBSETS_SETTYPE_SPECIAL"),
IF(AND(Y583&lt;&gt;"",ISNUMBER(Y583),NOT(ISNA(Y583))),Y583,
   IF(AND(L583&lt;&gt;"",ISNUMBER(L583),L583&gt;0,NOT(ISNA(L583))),VLOOKUP(L583,'ESO dumped WayshrineInfo'!$K$3:$L$9996,2,FALSE),"")
),"")</f>
        <v>1318</v>
      </c>
      <c r="AA583" t="str">
        <f>IF(AND(Z583&lt;&gt;"",ISNUMBER(Z583),NOT(ISNA(Z583))),VLOOKUP(Z583,'ESO zone constants'!$A$5:$D$10001,4,FALSE),"")</f>
        <v>High Isle</v>
      </c>
      <c r="AF583" s="3">
        <f>IF(AND(G583&lt;&gt;"LIBSETS_SETTYPE_BATTLEGROUND",G583&lt;&gt;"LIBSETS_SETTYPE_SPECIAL"),
IF(AND(AE583&lt;&gt;"",ISNUMBER(AE583),NOT(ISNA(AE583))),AE583,
   IF(AND(M583&lt;&gt;"",ISNUMBER(M583),M583&gt;0,NOT(ISNA(M583))),VLOOKUP(M583,'ESO dumped WayshrineInfo'!$K$3:$L$9996,2,FALSE),"")
),"")</f>
        <v>1318</v>
      </c>
      <c r="AG583" t="str">
        <f>IF(AND(AF583&lt;&gt;"",ISNUMBER(AF583),NOT(ISNA(AF583))),VLOOKUP(AF583,'ESO zone constants'!$A$5:$D$10001,4,FALSE),"")</f>
        <v>High Isle</v>
      </c>
      <c r="AH583" s="42"/>
      <c r="AK583" s="3" t="str">
        <f>IF(AND(G583&lt;&gt;"LIBSETS_SETTYPE_BATTLEGROUND",G583&lt;&gt;"LIBSETS_SETTYPE_SPECIAL"),IF(AL583&lt;&gt;"",VLOOKUP(AL583,'ESO zone constants'!$D$5:$H$4955,5,FALSE),""),"")</f>
        <v/>
      </c>
      <c r="AP583" s="3" t="str">
        <f>IF(AND(G583&lt;&gt;"LIBSETS_SETTYPE_BATTLEGROUND",G583&lt;&gt;"LIBSETS_SETTYPE_SPECIAL"),IF(AQ583&lt;&gt;"",VLOOKUP(AQ583,'ESO zone constants'!$D$5:$H$4955,5,FALSE),""),"")</f>
        <v/>
      </c>
      <c r="AU583" s="3" t="str">
        <f>IF(AND(G583&lt;&gt;"LIBSETS_SETTYPE_BATTLEGROUND",G583&lt;&gt;"LIBSETS_SETTYPE_SPECIAL"),IF(AV583&lt;&gt;"",VLOOKUP(AV583,'ESO zone constants'!$D$5:$H$4955,5,FALSE),""),"")</f>
        <v/>
      </c>
      <c r="BD583" s="21" t="str">
        <f t="shared" si="60"/>
        <v>[664] = {wayshrines={521,521,521,}, dlcId=DLC_LOST_DEPTHS</v>
      </c>
      <c r="BE583" s="21" t="str">
        <f t="shared" si="61"/>
        <v>, zoneIds={1361,1318,1318}, veteran=false</v>
      </c>
      <c r="BF583" s="21" t="str">
        <f t="shared" si="59"/>
        <v>, setType=LIBSETS_SETTYPE_DUNGEON</v>
      </c>
      <c r="BG583" s="21" t="str">
        <f t="shared" si="62"/>
        <v>, dropMechanic={LIBSETS_DROP_MECHANIC_GROUP_DUNGEON_BOSS}</v>
      </c>
      <c r="BH583" s="21" t="str">
        <f t="shared" si="63"/>
        <v>}, --Grave Inevitability / Unvermeidlichkeit des Grabs   [Graven Deep, High Isle, High Isle]</v>
      </c>
    </row>
    <row r="584" spans="1:60" x14ac:dyDescent="0.25">
      <c r="A584" s="5">
        <v>665</v>
      </c>
      <c r="B584" t="s">
        <v>3458</v>
      </c>
      <c r="C584" t="s">
        <v>3443</v>
      </c>
      <c r="D584" s="3">
        <f t="shared" si="58"/>
        <v>665</v>
      </c>
      <c r="G584" s="8" t="s">
        <v>1475</v>
      </c>
      <c r="I584" t="s">
        <v>91</v>
      </c>
      <c r="J584" t="s">
        <v>91</v>
      </c>
      <c r="K584">
        <v>521</v>
      </c>
      <c r="L584">
        <v>521</v>
      </c>
      <c r="M584">
        <v>521</v>
      </c>
      <c r="O584" s="62" t="s">
        <v>3437</v>
      </c>
      <c r="Q584" s="3">
        <f>IF(AND(P584&lt;&gt;"",ISNUMBER(P584),NOT(ISNA(P584))),P584,IF(R584&lt;&gt;"",VLOOKUP(R584,'ESO zone constants'!$D$5:$H$10003,5,FALSE),""))</f>
        <v>1361</v>
      </c>
      <c r="R584" t="str">
        <f>IF(AND(O584&lt;&gt;"",NOT(ISERROR(O584))),O584,
IF(AND(P584&lt;&gt;"",ISNUMBER(P584),P584&gt;0,NOT(ISNA(P584))),VLOOKUP(P584,'ESO zone constants'!$A$5:$D$10001,4,FALSE),
IF(AND(K584&lt;&gt;"",K584&gt;0,NOT(ISERROR(K584))),VLOOKUP(K584,'ESO dumped WayshrineInfo'!$K$3:$N$9996,4,FALSE),"")))</f>
        <v>Graven Deep</v>
      </c>
      <c r="T584" s="19" t="str">
        <f>IF(AND(S584&lt;&gt;"",NOT(ISERROR(S584))),S584,IF(Q584&lt;&gt;"",IF(NOT(ISERROR(VLOOKUP(Q584,'ESO Dungeon constants'!$D$3:$H$9999,5,FALSE))),VLOOKUP(Q584,'ESO Dungeon constants'!$D$3:$I$9999,6,FALSE),VLOOKUP(Q584,'ESO zone constants'!$H$3:$K$9989,4,FALSE)),""))</f>
        <v>DLC_LOST_DEPTHS</v>
      </c>
      <c r="U584" s="3" t="str">
        <f>IF(T584&lt;&gt;"",VLOOKUP(T584,'LibSets constants'!$B$4:$C$1012,2,FALSE),"")</f>
        <v>Lost Depths</v>
      </c>
      <c r="V584" s="90" t="s">
        <v>3332</v>
      </c>
      <c r="Z584" s="3">
        <f>IF(AND(G584&lt;&gt;"LIBSETS_SETTYPE_BATTLEGROUND",G584&lt;&gt;"LIBSETS_SETTYPE_SPECIAL"),
IF(AND(Y584&lt;&gt;"",ISNUMBER(Y584),NOT(ISNA(Y584))),Y584,
   IF(AND(L584&lt;&gt;"",ISNUMBER(L584),L584&gt;0,NOT(ISNA(L584))),VLOOKUP(L584,'ESO dumped WayshrineInfo'!$K$3:$L$9996,2,FALSE),"")
),"")</f>
        <v>1318</v>
      </c>
      <c r="AA584" t="str">
        <f>IF(AND(Z584&lt;&gt;"",ISNUMBER(Z584),NOT(ISNA(Z584))),VLOOKUP(Z584,'ESO zone constants'!$A$5:$D$10001,4,FALSE),"")</f>
        <v>High Isle</v>
      </c>
      <c r="AF584" s="3">
        <f>IF(AND(G584&lt;&gt;"LIBSETS_SETTYPE_BATTLEGROUND",G584&lt;&gt;"LIBSETS_SETTYPE_SPECIAL"),
IF(AND(AE584&lt;&gt;"",ISNUMBER(AE584),NOT(ISNA(AE584))),AE584,
   IF(AND(M584&lt;&gt;"",ISNUMBER(M584),M584&gt;0,NOT(ISNA(M584))),VLOOKUP(M584,'ESO dumped WayshrineInfo'!$K$3:$L$9996,2,FALSE),"")
),"")</f>
        <v>1318</v>
      </c>
      <c r="AG584" t="str">
        <f>IF(AND(AF584&lt;&gt;"",ISNUMBER(AF584),NOT(ISNA(AF584))),VLOOKUP(AF584,'ESO zone constants'!$A$5:$D$10001,4,FALSE),"")</f>
        <v>High Isle</v>
      </c>
      <c r="AH584" s="42"/>
      <c r="AK584" s="3" t="str">
        <f>IF(AND(G584&lt;&gt;"LIBSETS_SETTYPE_BATTLEGROUND",G584&lt;&gt;"LIBSETS_SETTYPE_SPECIAL"),IF(AL584&lt;&gt;"",VLOOKUP(AL584,'ESO zone constants'!$D$5:$H$4955,5,FALSE),""),"")</f>
        <v/>
      </c>
      <c r="AP584" s="3" t="str">
        <f>IF(AND(G584&lt;&gt;"LIBSETS_SETTYPE_BATTLEGROUND",G584&lt;&gt;"LIBSETS_SETTYPE_SPECIAL"),IF(AQ584&lt;&gt;"",VLOOKUP(AQ584,'ESO zone constants'!$D$5:$H$4955,5,FALSE),""),"")</f>
        <v/>
      </c>
      <c r="AU584" s="3" t="str">
        <f>IF(AND(G584&lt;&gt;"LIBSETS_SETTYPE_BATTLEGROUND",G584&lt;&gt;"LIBSETS_SETTYPE_SPECIAL"),IF(AV584&lt;&gt;"",VLOOKUP(AV584,'ESO zone constants'!$D$5:$H$4955,5,FALSE),""),"")</f>
        <v/>
      </c>
      <c r="BD584" s="21" t="str">
        <f t="shared" si="60"/>
        <v>[665] = {wayshrines={521,521,521,}, dlcId=DLC_LOST_DEPTHS</v>
      </c>
      <c r="BE584" s="21" t="str">
        <f t="shared" si="61"/>
        <v>, zoneIds={1361,1318,1318}, veteran=false</v>
      </c>
      <c r="BF584" s="21" t="str">
        <f t="shared" si="59"/>
        <v>, setType=LIBSETS_SETTYPE_DUNGEON</v>
      </c>
      <c r="BG584" s="21" t="str">
        <f t="shared" si="62"/>
        <v>, dropMechanic={LIBSETS_DROP_MECHANIC_GROUP_DUNGEON_BOSS}</v>
      </c>
      <c r="BH584" s="21" t="str">
        <f t="shared" si="63"/>
        <v>}, --Phylactery\’s Grasp / Phylakteriumsgriff   [Graven Deep, High Isle, High Isle]</v>
      </c>
    </row>
    <row r="585" spans="1:60" x14ac:dyDescent="0.25">
      <c r="A585" s="5">
        <v>666</v>
      </c>
      <c r="B585" t="s">
        <v>3454</v>
      </c>
      <c r="C585" t="s">
        <v>3441</v>
      </c>
      <c r="D585" s="3">
        <f t="shared" si="58"/>
        <v>666</v>
      </c>
      <c r="G585" s="8" t="s">
        <v>1477</v>
      </c>
      <c r="H585">
        <v>3</v>
      </c>
      <c r="I585" t="s">
        <v>1464</v>
      </c>
      <c r="J585" t="s">
        <v>91</v>
      </c>
      <c r="K585">
        <v>520</v>
      </c>
      <c r="L585">
        <v>520</v>
      </c>
      <c r="M585">
        <v>520</v>
      </c>
      <c r="O585" s="62" t="s">
        <v>3436</v>
      </c>
      <c r="Q585" s="3">
        <f>IF(AND(P585&lt;&gt;"",ISNUMBER(P585),NOT(ISNA(P585))),P585,IF(R585&lt;&gt;"",VLOOKUP(R585,'ESO zone constants'!$D$5:$H$10003,5,FALSE),""))</f>
        <v>1360</v>
      </c>
      <c r="R585" t="str">
        <f>IF(AND(O585&lt;&gt;"",NOT(ISERROR(O585))),O585,
IF(AND(P585&lt;&gt;"",ISNUMBER(P585),P585&gt;0,NOT(ISNA(P585))),VLOOKUP(P585,'ESO zone constants'!$A$5:$D$10001,4,FALSE),
IF(AND(K585&lt;&gt;"",K585&gt;0,NOT(ISERROR(K585))),VLOOKUP(K585,'ESO dumped WayshrineInfo'!$K$3:$N$9996,4,FALSE),"")))</f>
        <v>Earthen Root Enclave</v>
      </c>
      <c r="S585" s="62" t="s">
        <v>3434</v>
      </c>
      <c r="T585" s="19" t="str">
        <f>IF(AND(S585&lt;&gt;"",NOT(ISERROR(S585))),S585,IF(Q585&lt;&gt;"",IF(NOT(ISERROR(VLOOKUP(Q585,'ESO Dungeon constants'!$D$3:$H$9999,5,FALSE))),VLOOKUP(Q585,'ESO Dungeon constants'!$D$3:$I$9999,6,FALSE),VLOOKUP(Q585,'ESO zone constants'!$H$3:$K$9989,4,FALSE)),""))</f>
        <v>DLC_LOST_DEPTHS</v>
      </c>
      <c r="U585" s="3" t="str">
        <f>IF(T585&lt;&gt;"",VLOOKUP(T585,'LibSets constants'!$B$4:$C$1012,2,FALSE),"")</f>
        <v>Lost Depths</v>
      </c>
      <c r="V585" s="33" t="s">
        <v>1540</v>
      </c>
      <c r="W585" s="3" t="s">
        <v>3441</v>
      </c>
      <c r="X585" s="3" t="s">
        <v>3454</v>
      </c>
      <c r="Z585" s="3">
        <f>IF(AND(G585&lt;&gt;"LIBSETS_SETTYPE_BATTLEGROUND",G585&lt;&gt;"LIBSETS_SETTYPE_SPECIAL"),
IF(AND(Y585&lt;&gt;"",ISNUMBER(Y585),NOT(ISNA(Y585))),Y585,
   IF(AND(L585&lt;&gt;"",ISNUMBER(L585),L585&gt;0,NOT(ISNA(L585))),VLOOKUP(L585,'ESO dumped WayshrineInfo'!$K$3:$L$9996,2,FALSE),"")
),"")</f>
        <v>1318</v>
      </c>
      <c r="AA585" t="str">
        <f>IF(AND(Z585&lt;&gt;"",ISNUMBER(Z585),NOT(ISNA(Z585))),VLOOKUP(Z585,'ESO zone constants'!$A$5:$D$10001,4,FALSE),"")</f>
        <v>High Isle</v>
      </c>
      <c r="AF585" s="3">
        <f>IF(AND(G585&lt;&gt;"LIBSETS_SETTYPE_BATTLEGROUND",G585&lt;&gt;"LIBSETS_SETTYPE_SPECIAL"),
IF(AND(AE585&lt;&gt;"",ISNUMBER(AE585),NOT(ISNA(AE585))),AE585,
   IF(AND(M585&lt;&gt;"",ISNUMBER(M585),M585&gt;0,NOT(ISNA(M585))),VLOOKUP(M585,'ESO dumped WayshrineInfo'!$K$3:$L$9996,2,FALSE),"")
),"")</f>
        <v>1318</v>
      </c>
      <c r="AG585" t="str">
        <f>IF(AND(AF585&lt;&gt;"",ISNUMBER(AF585),NOT(ISNA(AF585))),VLOOKUP(AF585,'ESO zone constants'!$A$5:$D$10001,4,FALSE),"")</f>
        <v>High Isle</v>
      </c>
      <c r="AH585" s="42"/>
      <c r="AK585" s="3" t="str">
        <f>IF(AND(G585&lt;&gt;"LIBSETS_SETTYPE_BATTLEGROUND",G585&lt;&gt;"LIBSETS_SETTYPE_SPECIAL"),IF(AL585&lt;&gt;"",VLOOKUP(AL585,'ESO zone constants'!$D$5:$H$4955,5,FALSE),""),"")</f>
        <v/>
      </c>
      <c r="AP585" s="3" t="str">
        <f>IF(AND(G585&lt;&gt;"LIBSETS_SETTYPE_BATTLEGROUND",G585&lt;&gt;"LIBSETS_SETTYPE_SPECIAL"),IF(AQ585&lt;&gt;"",VLOOKUP(AQ585,'ESO zone constants'!$D$5:$H$4955,5,FALSE),""),"")</f>
        <v/>
      </c>
      <c r="AU585" s="3" t="str">
        <f>IF(AND(G585&lt;&gt;"LIBSETS_SETTYPE_BATTLEGROUND",G585&lt;&gt;"LIBSETS_SETTYPE_SPECIAL"),IF(AV585&lt;&gt;"",VLOOKUP(AV585,'ESO zone constants'!$D$5:$H$4955,5,FALSE),""),"")</f>
        <v/>
      </c>
      <c r="BD585" s="21" t="str">
        <f t="shared" si="60"/>
        <v>[666] = {wayshrines={520,520,520,}, dlcId=DLC_LOST_DEPTHS</v>
      </c>
      <c r="BE585" s="21" t="str">
        <f t="shared" si="61"/>
        <v>, zoneIds={1360,1318,1318}, veteran={[EQUIP_TYPE_HEAD]=true, [EQUIP_TYPE_SHOULDERS]=false}</v>
      </c>
      <c r="BF585" s="21" t="str">
        <f t="shared" si="59"/>
        <v>, setType=LIBSETS_SETTYPE_MONSTER, undauntedChestId=3</v>
      </c>
      <c r="BG585" s="21" t="str">
        <f t="shared" si="62"/>
        <v>, dropMechanic={LIBSETS_DROP_MECHANIC_MONSTER_NAME}, dropMechanicDropLocationNames={['en']={'Archdruid Devyric','','','','','',},['de']={'Erzdruide Devyric','','','','','',},}</v>
      </c>
      <c r="BH585" s="21" t="str">
        <f t="shared" si="63"/>
        <v>}, --Archdruid Devyric / Erzdruide Devyric   [Earthen Root Enclave, High Isle, High Isle]</v>
      </c>
    </row>
    <row r="586" spans="1:60" x14ac:dyDescent="0.25">
      <c r="A586" s="5">
        <v>667</v>
      </c>
      <c r="B586" t="s">
        <v>3453</v>
      </c>
      <c r="C586" t="s">
        <v>3445</v>
      </c>
      <c r="D586" s="3">
        <f t="shared" si="58"/>
        <v>667</v>
      </c>
      <c r="G586" s="8" t="s">
        <v>1477</v>
      </c>
      <c r="H586">
        <v>3</v>
      </c>
      <c r="I586" t="s">
        <v>1464</v>
      </c>
      <c r="J586" t="s">
        <v>91</v>
      </c>
      <c r="K586">
        <v>521</v>
      </c>
      <c r="L586">
        <v>521</v>
      </c>
      <c r="M586">
        <v>521</v>
      </c>
      <c r="O586" s="62" t="s">
        <v>3437</v>
      </c>
      <c r="Q586" s="3">
        <f>IF(AND(P586&lt;&gt;"",ISNUMBER(P586),NOT(ISNA(P586))),P586,IF(R586&lt;&gt;"",VLOOKUP(R586,'ESO zone constants'!$D$5:$H$10003,5,FALSE),""))</f>
        <v>1361</v>
      </c>
      <c r="R586" t="str">
        <f>IF(AND(O586&lt;&gt;"",NOT(ISERROR(O586))),O586,
IF(AND(P586&lt;&gt;"",ISNUMBER(P586),P586&gt;0,NOT(ISNA(P586))),VLOOKUP(P586,'ESO zone constants'!$A$5:$D$10001,4,FALSE),
IF(AND(K586&lt;&gt;"",K586&gt;0,NOT(ISERROR(K586))),VLOOKUP(K586,'ESO dumped WayshrineInfo'!$K$3:$N$9996,4,FALSE),"")))</f>
        <v>Graven Deep</v>
      </c>
      <c r="S586" s="62" t="s">
        <v>3434</v>
      </c>
      <c r="T586" s="19" t="str">
        <f>IF(AND(S586&lt;&gt;"",NOT(ISERROR(S586))),S586,IF(Q586&lt;&gt;"",IF(NOT(ISERROR(VLOOKUP(Q586,'ESO Dungeon constants'!$D$3:$H$9999,5,FALSE))),VLOOKUP(Q586,'ESO Dungeon constants'!$D$3:$I$9999,6,FALSE),VLOOKUP(Q586,'ESO zone constants'!$H$3:$K$9989,4,FALSE)),""))</f>
        <v>DLC_LOST_DEPTHS</v>
      </c>
      <c r="U586" s="3" t="str">
        <f>IF(T586&lt;&gt;"",VLOOKUP(T586,'LibSets constants'!$B$4:$C$1012,2,FALSE),"")</f>
        <v>Lost Depths</v>
      </c>
      <c r="V586" s="33" t="s">
        <v>1540</v>
      </c>
      <c r="W586" s="3" t="s">
        <v>3445</v>
      </c>
      <c r="X586" s="3" t="s">
        <v>3453</v>
      </c>
      <c r="Z586" s="3">
        <f>IF(AND(G586&lt;&gt;"LIBSETS_SETTYPE_BATTLEGROUND",G586&lt;&gt;"LIBSETS_SETTYPE_SPECIAL"),
IF(AND(Y586&lt;&gt;"",ISNUMBER(Y586),NOT(ISNA(Y586))),Y586,
   IF(AND(L586&lt;&gt;"",ISNUMBER(L586),L586&gt;0,NOT(ISNA(L586))),VLOOKUP(L586,'ESO dumped WayshrineInfo'!$K$3:$L$9996,2,FALSE),"")
),"")</f>
        <v>1318</v>
      </c>
      <c r="AA586" t="str">
        <f>IF(AND(Z586&lt;&gt;"",ISNUMBER(Z586),NOT(ISNA(Z586))),VLOOKUP(Z586,'ESO zone constants'!$A$5:$D$10001,4,FALSE),"")</f>
        <v>High Isle</v>
      </c>
      <c r="AF586" s="3">
        <f>IF(AND(G586&lt;&gt;"LIBSETS_SETTYPE_BATTLEGROUND",G586&lt;&gt;"LIBSETS_SETTYPE_SPECIAL"),
IF(AND(AE586&lt;&gt;"",ISNUMBER(AE586),NOT(ISNA(AE586))),AE586,
   IF(AND(M586&lt;&gt;"",ISNUMBER(M586),M586&gt;0,NOT(ISNA(M586))),VLOOKUP(M586,'ESO dumped WayshrineInfo'!$K$3:$L$9996,2,FALSE),"")
),"")</f>
        <v>1318</v>
      </c>
      <c r="AG586" t="str">
        <f>IF(AND(AF586&lt;&gt;"",ISNUMBER(AF586),NOT(ISNA(AF586))),VLOOKUP(AF586,'ESO zone constants'!$A$5:$D$10001,4,FALSE),"")</f>
        <v>High Isle</v>
      </c>
      <c r="AH586" s="42"/>
      <c r="AK586" s="3" t="str">
        <f>IF(AND(G586&lt;&gt;"LIBSETS_SETTYPE_BATTLEGROUND",G586&lt;&gt;"LIBSETS_SETTYPE_SPECIAL"),IF(AL586&lt;&gt;"",VLOOKUP(AL586,'ESO zone constants'!$D$5:$H$4955,5,FALSE),""),"")</f>
        <v/>
      </c>
      <c r="AP586" s="3" t="str">
        <f>IF(AND(G586&lt;&gt;"LIBSETS_SETTYPE_BATTLEGROUND",G586&lt;&gt;"LIBSETS_SETTYPE_SPECIAL"),IF(AQ586&lt;&gt;"",VLOOKUP(AQ586,'ESO zone constants'!$D$5:$H$4955,5,FALSE),""),"")</f>
        <v/>
      </c>
      <c r="AU586" s="3" t="str">
        <f>IF(AND(G586&lt;&gt;"LIBSETS_SETTYPE_BATTLEGROUND",G586&lt;&gt;"LIBSETS_SETTYPE_SPECIAL"),IF(AV586&lt;&gt;"",VLOOKUP(AV586,'ESO zone constants'!$D$5:$H$4955,5,FALSE),""),"")</f>
        <v/>
      </c>
      <c r="BD586" s="21" t="str">
        <f t="shared" si="60"/>
        <v>[667] = {wayshrines={521,521,521,}, dlcId=DLC_LOST_DEPTHS</v>
      </c>
      <c r="BE586" s="21" t="str">
        <f t="shared" si="61"/>
        <v>, zoneIds={1361,1318,1318}, veteran={[EQUIP_TYPE_HEAD]=true, [EQUIP_TYPE_SHOULDERS]=false}</v>
      </c>
      <c r="BF586" s="21" t="str">
        <f t="shared" si="59"/>
        <v>, setType=LIBSETS_SETTYPE_MONSTER, undauntedChestId=3</v>
      </c>
      <c r="BG586" s="21" t="str">
        <f t="shared" si="62"/>
        <v>, dropMechanic={LIBSETS_DROP_MECHANIC_MONSTER_NAME}, dropMechanicDropLocationNames={['en']={'Euphotic Gatekeeper','','','','','',},['de']={'Euphotischer Torhüter','','','','','',},}</v>
      </c>
      <c r="BH586" s="21" t="str">
        <f t="shared" si="63"/>
        <v>}, --Euphotic Gatekeeper / Euphotischer Torhüter   [Graven Deep, High Isle, High Isle]</v>
      </c>
    </row>
    <row r="587" spans="1:60" x14ac:dyDescent="0.25">
      <c r="A587" s="5">
        <v>668</v>
      </c>
      <c r="B587" t="s">
        <v>3457</v>
      </c>
      <c r="C587" t="s">
        <v>3446</v>
      </c>
      <c r="D587" s="3">
        <f t="shared" si="58"/>
        <v>668</v>
      </c>
      <c r="G587" s="3" t="s">
        <v>1473</v>
      </c>
      <c r="I587" t="s">
        <v>91</v>
      </c>
      <c r="J587" t="s">
        <v>91</v>
      </c>
      <c r="K587">
        <v>-1</v>
      </c>
      <c r="L587">
        <v>-1</v>
      </c>
      <c r="M587">
        <v>-1</v>
      </c>
      <c r="O587" s="62" t="s">
        <v>125</v>
      </c>
      <c r="Q587" s="3">
        <f>IF(AND(P587&lt;&gt;"",ISNUMBER(P587),NOT(ISNA(P587))),P587,IF(R587&lt;&gt;"",VLOOKUP(R587,'ESO zone constants'!$D$5:$H$10003,5,FALSE),""))</f>
        <v>181</v>
      </c>
      <c r="R587" t="str">
        <f>IF(AND(O587&lt;&gt;"",NOT(ISERROR(O587))),O587,
IF(AND(P587&lt;&gt;"",ISNUMBER(P587),P587&gt;0,NOT(ISNA(P587))),VLOOKUP(P587,'ESO zone constants'!$A$5:$D$10001,4,FALSE),
IF(AND(K587&lt;&gt;"",K587&gt;0,NOT(ISERROR(K587))),VLOOKUP(K587,'ESO dumped WayshrineInfo'!$K$3:$N$9996,4,FALSE),"")))</f>
        <v>Cyrodiil</v>
      </c>
      <c r="S587" s="62" t="s">
        <v>3434</v>
      </c>
      <c r="T587" s="19" t="str">
        <f>IF(AND(S587&lt;&gt;"",NOT(ISERROR(S587))),S587,IF(Q587&lt;&gt;"",IF(NOT(ISERROR(VLOOKUP(Q587,'ESO Dungeon constants'!$D$3:$H$9999,5,FALSE))),VLOOKUP(Q587,'ESO Dungeon constants'!$D$3:$I$9999,6,FALSE),VLOOKUP(Q587,'ESO zone constants'!$H$3:$K$9989,4,FALSE)),""))</f>
        <v>DLC_LOST_DEPTHS</v>
      </c>
      <c r="U587" s="3" t="str">
        <f>IF(T587&lt;&gt;"",VLOOKUP(T587,'LibSets constants'!$B$4:$C$1012,2,FALSE),"")</f>
        <v>Lost Depths</v>
      </c>
      <c r="V587" s="33" t="s">
        <v>1537</v>
      </c>
      <c r="W587" s="3" t="str">
        <f>IF(V587&lt;&gt;"",IF(V587&lt;&gt;"LIBSETS_DROP_MECHANIC_MONSTER_NAME",VLOOKUP(V587,'LibSets constants'!$I$4:$L$1012,3,FALSE),""),"")</f>
        <v>Rewards for the worthy (Cyrodiil/Battleground mail)</v>
      </c>
      <c r="X587" s="3" t="str">
        <f>IF(V587&lt;&gt;"",IF(V587&lt;&gt;"LIBSETS_DROP_MECHANIC_MONSTER_NAME",VLOOKUP(V587,'LibSets constants'!$I$4:$L$1012,4,FALSE),""),"")</f>
        <v>Gerechter Lohn (Cyrodiil/Schlachtfeld Mail)</v>
      </c>
      <c r="Y587" s="62">
        <v>181</v>
      </c>
      <c r="Z587" s="3">
        <f>IF(AND(G587&lt;&gt;"LIBSETS_SETTYPE_BATTLEGROUND",G587&lt;&gt;"LIBSETS_SETTYPE_SPECIAL"),
IF(AND(Y587&lt;&gt;"",ISNUMBER(Y587),NOT(ISNA(Y587))),Y587,
   IF(AND(L587&lt;&gt;"",ISNUMBER(L587),L587&gt;0,NOT(ISNA(L587))),VLOOKUP(L587,'ESO dumped WayshrineInfo'!$K$3:$L$9996,2,FALSE),"")
),"")</f>
        <v>181</v>
      </c>
      <c r="AA587" t="str">
        <f>IF(AND(Z587&lt;&gt;"",ISNUMBER(Z587),NOT(ISNA(Z587))),VLOOKUP(Z587,'ESO zone constants'!$A$5:$D$10001,4,FALSE),"")</f>
        <v>Cyrodiil</v>
      </c>
      <c r="AB587" s="33" t="s">
        <v>3807</v>
      </c>
      <c r="AC587" s="41" t="str">
        <f>IF(AB587&lt;&gt;"",IF(AB587&lt;&gt;"LIBSETS_DROP_MECHANIC_MONSTER_NAME",VLOOKUP(AB587,'LibSets constants'!$I$4:$L$1012,3,FALSE),""),"")</f>
        <v>Cyrodiil board missions</v>
      </c>
      <c r="AD587" s="41" t="str">
        <f>IF(AB587&lt;&gt;"",IF(AB587&lt;&gt;"LIBSETS_DROP_MECHANIC_MONSTER_NAME",VLOOKUP(AB587,'LibSets constants'!$I$4:$L$1012,4,FALSE),""),"")</f>
        <v>Cyrodiil Auftragstafeln</v>
      </c>
      <c r="AE587" s="62">
        <v>181</v>
      </c>
      <c r="AF587" s="3">
        <f>IF(AND(G587&lt;&gt;"LIBSETS_SETTYPE_BATTLEGROUND",G587&lt;&gt;"LIBSETS_SETTYPE_SPECIAL"),
IF(AND(AE587&lt;&gt;"",ISNUMBER(AE587),NOT(ISNA(AE587))),AE587,
   IF(AND(M587&lt;&gt;"",ISNUMBER(M587),M587&gt;0,NOT(ISNA(M587))),VLOOKUP(M587,'ESO dumped WayshrineInfo'!$K$3:$L$9996,2,FALSE),"")
),"")</f>
        <v>181</v>
      </c>
      <c r="AG587" t="str">
        <f>IF(AND(AF587&lt;&gt;"",ISNUMBER(AF587),NOT(ISNA(AF587))),VLOOKUP(AF587,'ESO zone constants'!$A$5:$D$10001,4,FALSE),"")</f>
        <v>Cyrodiil</v>
      </c>
      <c r="AH587" s="33" t="s">
        <v>2784</v>
      </c>
      <c r="AI587" s="3" t="str">
        <f>IF(AH587&lt;&gt;"",IF(AH587&lt;&gt;"LIBSETS_DROP_MECHANIC_MONSTER_NAME",VLOOKUP(AH587,'LibSets constants'!$I$4:$L$1012,3,FALSE),""),"")</f>
        <v>Alliance points elite gear lockbox merchant, Cyrodiil</v>
      </c>
      <c r="AJ587" s="3" t="str">
        <f>IF(AH587&lt;&gt;"",IF(AH587&lt;&gt;"LIBSETS_DROP_MECHANIC_MONSTER_NAME",VLOOKUP(AH587,'LibSets constants'!$I$4:$L$1012,4,FALSE),""),"")</f>
        <v>Allianzpunkte Elite Gear Box Händler, Cyrodiil</v>
      </c>
      <c r="AK587" s="3">
        <f>IF(AND(G587&lt;&gt;"LIBSETS_SETTYPE_BATTLEGROUND",G587&lt;&gt;"LIBSETS_SETTYPE_SPECIAL"),IF(AL587&lt;&gt;"",VLOOKUP(AL587,'ESO zone constants'!$D$5:$H$4955,5,FALSE),""),"")</f>
        <v>181</v>
      </c>
      <c r="AL587" t="s">
        <v>125</v>
      </c>
      <c r="AM587" s="33" t="s">
        <v>3810</v>
      </c>
      <c r="AN587" s="3" t="str">
        <f>IF(AM587&lt;&gt;"",IF(AM587&lt;&gt;"LIBSETS_DROP_MECHANIC_MONSTER_NAME",VLOOKUP(AM587,'LibSets constants'!$I$4:$L$1012,3,FALSE),""),"")</f>
        <v>Cyrodiil: City Cheydinhal / Weynon Priory, Chorrol</v>
      </c>
      <c r="AO587" s="3" t="str">
        <f>IF(AM587&lt;&gt;"",IF(AM587&lt;&gt;"LIBSETS_DROP_MECHANIC_MONSTER_NAME",VLOOKUP(AM587,'LibSets constants'!$I$4:$L$1012,4,FALSE),""),"")</f>
        <v>Cyrodiil: Stadt Cheydinhal / Weynon Priorei, bei Chorrol</v>
      </c>
      <c r="AP587" s="3">
        <f>IF(AND(G587&lt;&gt;"LIBSETS_SETTYPE_BATTLEGROUND",G587&lt;&gt;"LIBSETS_SETTYPE_SPECIAL"),IF(AQ587&lt;&gt;"",VLOOKUP(AQ587,'ESO zone constants'!$D$5:$H$4955,5,FALSE),""),"")</f>
        <v>181</v>
      </c>
      <c r="AQ587" t="s">
        <v>125</v>
      </c>
      <c r="AR587" s="33" t="s">
        <v>1556</v>
      </c>
      <c r="AS587" s="3" t="str">
        <f>IF(AR587&lt;&gt;"",IF(AR587&lt;&gt;"LIBSETS_DROP_MECHANIC_MONSTER_NAME",VLOOKUP(AR587,'LibSets constants'!$I$4:$L$1012,3,FALSE),""),"")</f>
        <v>Delve bosses have a chance to drop a waist or feet.</v>
      </c>
      <c r="AT587" s="3" t="str">
        <f>IF(AR587&lt;&gt;"",IF(AR587&lt;&gt;"LIBSETS_DROP_MECHANIC_MONSTER_NAME",VLOOKUP(AR587,'LibSets constants'!$I$4:$L$1012,4,FALSE),""),"")</f>
        <v>Bosse in Gewölben haben die Chance, eine Taille oder Füße fallen zu lassen.</v>
      </c>
      <c r="AU587" s="3">
        <f>IF(AND(G587&lt;&gt;"LIBSETS_SETTYPE_BATTLEGROUND",G587&lt;&gt;"LIBSETS_SETTYPE_SPECIAL"),IF(AV587&lt;&gt;"",VLOOKUP(AV587,'ESO zone constants'!$D$5:$H$4955,5,FALSE),""),"")</f>
        <v>181</v>
      </c>
      <c r="AV587" t="s">
        <v>125</v>
      </c>
      <c r="AW587" s="33" t="s">
        <v>3282</v>
      </c>
      <c r="AX587" s="3" t="str">
        <f>IF(AW587&lt;&gt;"",IF(AW587&lt;&gt;"LIBSETS_DROP_MECHANIC_MONSTER_NAME",VLOOKUP(AW587,'LibSets constants'!$I$4:$L$1012,3,FALSE),""),"")</f>
        <v>Rewards of dolmen, harrowstorms or magical anomalies</v>
      </c>
      <c r="AY587" s="3" t="str">
        <f>IF(AW587&lt;&gt;"",IF(AW587&lt;&gt;"LIBSETS_DROP_MECHANIC_MONSTER_NAME",VLOOKUP(AW587,'LibSets constants'!$I$4:$L$1012,4,FALSE),""),"")</f>
        <v>Belohnung von Ankern, Gramstürmen oder Magischen Anomalien</v>
      </c>
      <c r="BD587" s="21" t="str">
        <f t="shared" si="60"/>
        <v>[668] = {wayshrines={-1,-1,-1,}, dlcId=DLC_LOST_DEPTHS</v>
      </c>
      <c r="BE587" s="21" t="str">
        <f t="shared" si="61"/>
        <v>, zoneIds={181,181,181,181,181,181}, veteran=false</v>
      </c>
      <c r="BF587" s="21" t="str">
        <f t="shared" si="59"/>
        <v>, setType=LIBSETS_SETTYPE_CYRODIIL</v>
      </c>
      <c r="BG587" s="21" t="str">
        <f t="shared" si="62"/>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87" s="21" t="str">
        <f t="shared" si="63"/>
        <v>}, --Langour of Peryite / Peryites Entkräftung   [Cyrodiil, Cyrodiil, Cyrodiil, Cyrodiil, Cyrodiil, Cyrodiil]</v>
      </c>
    </row>
    <row r="588" spans="1:60" x14ac:dyDescent="0.25">
      <c r="A588" s="5">
        <v>669</v>
      </c>
      <c r="B588" t="s">
        <v>3455</v>
      </c>
      <c r="C588" t="s">
        <v>3447</v>
      </c>
      <c r="D588" s="3">
        <f t="shared" si="58"/>
        <v>669</v>
      </c>
      <c r="G588" s="3" t="s">
        <v>1473</v>
      </c>
      <c r="I588" t="s">
        <v>91</v>
      </c>
      <c r="J588" t="s">
        <v>91</v>
      </c>
      <c r="K588">
        <v>-1</v>
      </c>
      <c r="L588">
        <v>-1</v>
      </c>
      <c r="M588">
        <v>-1</v>
      </c>
      <c r="O588" s="62" t="s">
        <v>125</v>
      </c>
      <c r="Q588" s="3">
        <f>IF(AND(P588&lt;&gt;"",ISNUMBER(P588),NOT(ISNA(P588))),P588,IF(R588&lt;&gt;"",VLOOKUP(R588,'ESO zone constants'!$D$5:$H$10003,5,FALSE),""))</f>
        <v>181</v>
      </c>
      <c r="R588" t="str">
        <f>IF(AND(O588&lt;&gt;"",NOT(ISERROR(O588))),O588,
IF(AND(P588&lt;&gt;"",ISNUMBER(P588),P588&gt;0,NOT(ISNA(P588))),VLOOKUP(P588,'ESO zone constants'!$A$5:$D$10001,4,FALSE),
IF(AND(K588&lt;&gt;"",K588&gt;0,NOT(ISERROR(K588))),VLOOKUP(K588,'ESO dumped WayshrineInfo'!$K$3:$N$9996,4,FALSE),"")))</f>
        <v>Cyrodiil</v>
      </c>
      <c r="S588" s="62" t="s">
        <v>3434</v>
      </c>
      <c r="T588" s="19" t="str">
        <f>IF(AND(S588&lt;&gt;"",NOT(ISERROR(S588))),S588,IF(Q588&lt;&gt;"",IF(NOT(ISERROR(VLOOKUP(Q588,'ESO Dungeon constants'!$D$3:$H$9999,5,FALSE))),VLOOKUP(Q588,'ESO Dungeon constants'!$D$3:$I$9999,6,FALSE),VLOOKUP(Q588,'ESO zone constants'!$H$3:$K$9989,4,FALSE)),""))</f>
        <v>DLC_LOST_DEPTHS</v>
      </c>
      <c r="U588" s="3" t="str">
        <f>IF(T588&lt;&gt;"",VLOOKUP(T588,'LibSets constants'!$B$4:$C$1012,2,FALSE),"")</f>
        <v>Lost Depths</v>
      </c>
      <c r="V588" s="33" t="s">
        <v>1537</v>
      </c>
      <c r="W588" s="3" t="str">
        <f>IF(V588&lt;&gt;"",IF(V588&lt;&gt;"LIBSETS_DROP_MECHANIC_MONSTER_NAME",VLOOKUP(V588,'LibSets constants'!$I$4:$L$1012,3,FALSE),""),"")</f>
        <v>Rewards for the worthy (Cyrodiil/Battleground mail)</v>
      </c>
      <c r="X588" s="3" t="str">
        <f>IF(V588&lt;&gt;"",IF(V588&lt;&gt;"LIBSETS_DROP_MECHANIC_MONSTER_NAME",VLOOKUP(V588,'LibSets constants'!$I$4:$L$1012,4,FALSE),""),"")</f>
        <v>Gerechter Lohn (Cyrodiil/Schlachtfeld Mail)</v>
      </c>
      <c r="Y588" s="62">
        <v>181</v>
      </c>
      <c r="Z588" s="3">
        <f>IF(AND(G588&lt;&gt;"LIBSETS_SETTYPE_BATTLEGROUND",G588&lt;&gt;"LIBSETS_SETTYPE_SPECIAL"),
IF(AND(Y588&lt;&gt;"",ISNUMBER(Y588),NOT(ISNA(Y588))),Y588,
   IF(AND(L588&lt;&gt;"",ISNUMBER(L588),L588&gt;0,NOT(ISNA(L588))),VLOOKUP(L588,'ESO dumped WayshrineInfo'!$K$3:$L$9996,2,FALSE),"")
),"")</f>
        <v>181</v>
      </c>
      <c r="AA588" t="str">
        <f>IF(AND(Z588&lt;&gt;"",ISNUMBER(Z588),NOT(ISNA(Z588))),VLOOKUP(Z588,'ESO zone constants'!$A$5:$D$10001,4,FALSE),"")</f>
        <v>Cyrodiil</v>
      </c>
      <c r="AB588" s="33" t="s">
        <v>3807</v>
      </c>
      <c r="AC588" s="41" t="str">
        <f>IF(AB588&lt;&gt;"",IF(AB588&lt;&gt;"LIBSETS_DROP_MECHANIC_MONSTER_NAME",VLOOKUP(AB588,'LibSets constants'!$I$4:$L$1012,3,FALSE),""),"")</f>
        <v>Cyrodiil board missions</v>
      </c>
      <c r="AD588" s="41" t="str">
        <f>IF(AB588&lt;&gt;"",IF(AB588&lt;&gt;"LIBSETS_DROP_MECHANIC_MONSTER_NAME",VLOOKUP(AB588,'LibSets constants'!$I$4:$L$1012,4,FALSE),""),"")</f>
        <v>Cyrodiil Auftragstafeln</v>
      </c>
      <c r="AE588" s="62">
        <v>181</v>
      </c>
      <c r="AF588" s="3">
        <f>IF(AND(G588&lt;&gt;"LIBSETS_SETTYPE_BATTLEGROUND",G588&lt;&gt;"LIBSETS_SETTYPE_SPECIAL"),
IF(AND(AE588&lt;&gt;"",ISNUMBER(AE588),NOT(ISNA(AE588))),AE588,
   IF(AND(M588&lt;&gt;"",ISNUMBER(M588),M588&gt;0,NOT(ISNA(M588))),VLOOKUP(M588,'ESO dumped WayshrineInfo'!$K$3:$L$9996,2,FALSE),"")
),"")</f>
        <v>181</v>
      </c>
      <c r="AG588" t="str">
        <f>IF(AND(AF588&lt;&gt;"",ISNUMBER(AF588),NOT(ISNA(AF588))),VLOOKUP(AF588,'ESO zone constants'!$A$5:$D$10001,4,FALSE),"")</f>
        <v>Cyrodiil</v>
      </c>
      <c r="AH588" s="33" t="s">
        <v>2784</v>
      </c>
      <c r="AI588" s="3" t="str">
        <f>IF(AH588&lt;&gt;"",IF(AH588&lt;&gt;"LIBSETS_DROP_MECHANIC_MONSTER_NAME",VLOOKUP(AH588,'LibSets constants'!$I$4:$L$1012,3,FALSE),""),"")</f>
        <v>Alliance points elite gear lockbox merchant, Cyrodiil</v>
      </c>
      <c r="AJ588" s="3" t="str">
        <f>IF(AH588&lt;&gt;"",IF(AH588&lt;&gt;"LIBSETS_DROP_MECHANIC_MONSTER_NAME",VLOOKUP(AH588,'LibSets constants'!$I$4:$L$1012,4,FALSE),""),"")</f>
        <v>Allianzpunkte Elite Gear Box Händler, Cyrodiil</v>
      </c>
      <c r="AK588" s="3">
        <f>IF(AND(G588&lt;&gt;"LIBSETS_SETTYPE_BATTLEGROUND",G588&lt;&gt;"LIBSETS_SETTYPE_SPECIAL"),IF(AL588&lt;&gt;"",VLOOKUP(AL588,'ESO zone constants'!$D$5:$H$4955,5,FALSE),""),"")</f>
        <v>181</v>
      </c>
      <c r="AL588" t="s">
        <v>125</v>
      </c>
      <c r="AM588" s="33" t="s">
        <v>3810</v>
      </c>
      <c r="AN588" s="3" t="str">
        <f>IF(AM588&lt;&gt;"",IF(AM588&lt;&gt;"LIBSETS_DROP_MECHANIC_MONSTER_NAME",VLOOKUP(AM588,'LibSets constants'!$I$4:$L$1012,3,FALSE),""),"")</f>
        <v>Cyrodiil: City Cheydinhal / Weynon Priory, Chorrol</v>
      </c>
      <c r="AO588" s="3" t="str">
        <f>IF(AM588&lt;&gt;"",IF(AM588&lt;&gt;"LIBSETS_DROP_MECHANIC_MONSTER_NAME",VLOOKUP(AM588,'LibSets constants'!$I$4:$L$1012,4,FALSE),""),"")</f>
        <v>Cyrodiil: Stadt Cheydinhal / Weynon Priorei, bei Chorrol</v>
      </c>
      <c r="AP588" s="3">
        <f>IF(AND(G588&lt;&gt;"LIBSETS_SETTYPE_BATTLEGROUND",G588&lt;&gt;"LIBSETS_SETTYPE_SPECIAL"),IF(AQ588&lt;&gt;"",VLOOKUP(AQ588,'ESO zone constants'!$D$5:$H$4955,5,FALSE),""),"")</f>
        <v>181</v>
      </c>
      <c r="AQ588" t="s">
        <v>125</v>
      </c>
      <c r="AR588" s="33" t="s">
        <v>1556</v>
      </c>
      <c r="AS588" s="3" t="str">
        <f>IF(AR588&lt;&gt;"",IF(AR588&lt;&gt;"LIBSETS_DROP_MECHANIC_MONSTER_NAME",VLOOKUP(AR588,'LibSets constants'!$I$4:$L$1012,3,FALSE),""),"")</f>
        <v>Delve bosses have a chance to drop a waist or feet.</v>
      </c>
      <c r="AT588" s="3" t="str">
        <f>IF(AR588&lt;&gt;"",IF(AR588&lt;&gt;"LIBSETS_DROP_MECHANIC_MONSTER_NAME",VLOOKUP(AR588,'LibSets constants'!$I$4:$L$1012,4,FALSE),""),"")</f>
        <v>Bosse in Gewölben haben die Chance, eine Taille oder Füße fallen zu lassen.</v>
      </c>
      <c r="AU588" s="3">
        <f>IF(AND(G588&lt;&gt;"LIBSETS_SETTYPE_BATTLEGROUND",G588&lt;&gt;"LIBSETS_SETTYPE_SPECIAL"),IF(AV588&lt;&gt;"",VLOOKUP(AV588,'ESO zone constants'!$D$5:$H$4955,5,FALSE),""),"")</f>
        <v>181</v>
      </c>
      <c r="AV588" t="s">
        <v>125</v>
      </c>
      <c r="AW588" s="33" t="s">
        <v>3282</v>
      </c>
      <c r="AX588" s="3" t="str">
        <f>IF(AW588&lt;&gt;"",IF(AW588&lt;&gt;"LIBSETS_DROP_MECHANIC_MONSTER_NAME",VLOOKUP(AW588,'LibSets constants'!$I$4:$L$1012,3,FALSE),""),"")</f>
        <v>Rewards of dolmen, harrowstorms or magical anomalies</v>
      </c>
      <c r="AY588" s="3" t="str">
        <f>IF(AW588&lt;&gt;"",IF(AW588&lt;&gt;"LIBSETS_DROP_MECHANIC_MONSTER_NAME",VLOOKUP(AW588,'LibSets constants'!$I$4:$L$1012,4,FALSE),""),"")</f>
        <v>Belohnung von Ankern, Gramstürmen oder Magischen Anomalien</v>
      </c>
      <c r="BD588" s="21" t="str">
        <f t="shared" si="60"/>
        <v>[669] = {wayshrines={-1,-1,-1,}, dlcId=DLC_LOST_DEPTHS</v>
      </c>
      <c r="BE588" s="21" t="str">
        <f t="shared" si="61"/>
        <v>, zoneIds={181,181,181,181,181,181}, veteran=false</v>
      </c>
      <c r="BF588" s="21" t="str">
        <f t="shared" si="59"/>
        <v>, setType=LIBSETS_SETTYPE_CYRODIIL</v>
      </c>
      <c r="BG588" s="21" t="str">
        <f t="shared" si="62"/>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88" s="21" t="str">
        <f t="shared" si="63"/>
        <v>}, --Nocturnal\’s Ploy  / Nocturnals List   [Cyrodiil, Cyrodiil, Cyrodiil, Cyrodiil, Cyrodiil, Cyrodiil]</v>
      </c>
    </row>
    <row r="589" spans="1:60" x14ac:dyDescent="0.25">
      <c r="A589" s="5">
        <v>670</v>
      </c>
      <c r="B589" t="s">
        <v>3456</v>
      </c>
      <c r="C589" t="s">
        <v>3448</v>
      </c>
      <c r="D589" s="3">
        <f t="shared" si="58"/>
        <v>670</v>
      </c>
      <c r="G589" s="3" t="s">
        <v>1473</v>
      </c>
      <c r="I589" t="s">
        <v>91</v>
      </c>
      <c r="J589" t="s">
        <v>91</v>
      </c>
      <c r="K589">
        <v>-1</v>
      </c>
      <c r="L589">
        <v>-1</v>
      </c>
      <c r="M589">
        <v>-1</v>
      </c>
      <c r="O589" s="62" t="s">
        <v>125</v>
      </c>
      <c r="Q589" s="3">
        <f>IF(AND(P589&lt;&gt;"",ISNUMBER(P589),NOT(ISNA(P589))),P589,IF(R589&lt;&gt;"",VLOOKUP(R589,'ESO zone constants'!$D$5:$H$10003,5,FALSE),""))</f>
        <v>181</v>
      </c>
      <c r="R589" t="str">
        <f>IF(AND(O589&lt;&gt;"",NOT(ISERROR(O589))),O589,
IF(AND(P589&lt;&gt;"",ISNUMBER(P589),P589&gt;0,NOT(ISNA(P589))),VLOOKUP(P589,'ESO zone constants'!$A$5:$D$10001,4,FALSE),
IF(AND(K589&lt;&gt;"",K589&gt;0,NOT(ISERROR(K589))),VLOOKUP(K589,'ESO dumped WayshrineInfo'!$K$3:$N$9996,4,FALSE),"")))</f>
        <v>Cyrodiil</v>
      </c>
      <c r="S589" s="62" t="s">
        <v>3434</v>
      </c>
      <c r="T589" s="19" t="str">
        <f>IF(AND(S589&lt;&gt;"",NOT(ISERROR(S589))),S589,IF(Q589&lt;&gt;"",IF(NOT(ISERROR(VLOOKUP(Q589,'ESO Dungeon constants'!$D$3:$H$9999,5,FALSE))),VLOOKUP(Q589,'ESO Dungeon constants'!$D$3:$I$9999,6,FALSE),VLOOKUP(Q589,'ESO zone constants'!$H$3:$K$9989,4,FALSE)),""))</f>
        <v>DLC_LOST_DEPTHS</v>
      </c>
      <c r="U589" s="3" t="str">
        <f>IF(T589&lt;&gt;"",VLOOKUP(T589,'LibSets constants'!$B$4:$C$1012,2,FALSE),"")</f>
        <v>Lost Depths</v>
      </c>
      <c r="V589" s="33" t="s">
        <v>1537</v>
      </c>
      <c r="W589" s="3" t="str">
        <f>IF(V589&lt;&gt;"",IF(V589&lt;&gt;"LIBSETS_DROP_MECHANIC_MONSTER_NAME",VLOOKUP(V589,'LibSets constants'!$I$4:$L$1012,3,FALSE),""),"")</f>
        <v>Rewards for the worthy (Cyrodiil/Battleground mail)</v>
      </c>
      <c r="X589" s="3" t="str">
        <f>IF(V589&lt;&gt;"",IF(V589&lt;&gt;"LIBSETS_DROP_MECHANIC_MONSTER_NAME",VLOOKUP(V589,'LibSets constants'!$I$4:$L$1012,4,FALSE),""),"")</f>
        <v>Gerechter Lohn (Cyrodiil/Schlachtfeld Mail)</v>
      </c>
      <c r="Y589" s="62">
        <v>181</v>
      </c>
      <c r="Z589" s="3">
        <f>IF(AND(G589&lt;&gt;"LIBSETS_SETTYPE_BATTLEGROUND",G589&lt;&gt;"LIBSETS_SETTYPE_SPECIAL"),
IF(AND(Y589&lt;&gt;"",ISNUMBER(Y589),NOT(ISNA(Y589))),Y589,
   IF(AND(L589&lt;&gt;"",ISNUMBER(L589),L589&gt;0,NOT(ISNA(L589))),VLOOKUP(L589,'ESO dumped WayshrineInfo'!$K$3:$L$9996,2,FALSE),"")
),"")</f>
        <v>181</v>
      </c>
      <c r="AA589" t="str">
        <f>IF(AND(Z589&lt;&gt;"",ISNUMBER(Z589),NOT(ISNA(Z589))),VLOOKUP(Z589,'ESO zone constants'!$A$5:$D$10001,4,FALSE),"")</f>
        <v>Cyrodiil</v>
      </c>
      <c r="AB589" s="33" t="s">
        <v>3807</v>
      </c>
      <c r="AC589" s="41" t="str">
        <f>IF(AB589&lt;&gt;"",IF(AB589&lt;&gt;"LIBSETS_DROP_MECHANIC_MONSTER_NAME",VLOOKUP(AB589,'LibSets constants'!$I$4:$L$1012,3,FALSE),""),"")</f>
        <v>Cyrodiil board missions</v>
      </c>
      <c r="AD589" s="41" t="str">
        <f>IF(AB589&lt;&gt;"",IF(AB589&lt;&gt;"LIBSETS_DROP_MECHANIC_MONSTER_NAME",VLOOKUP(AB589,'LibSets constants'!$I$4:$L$1012,4,FALSE),""),"")</f>
        <v>Cyrodiil Auftragstafeln</v>
      </c>
      <c r="AE589" s="62">
        <v>181</v>
      </c>
      <c r="AF589" s="3">
        <f>IF(AND(G589&lt;&gt;"LIBSETS_SETTYPE_BATTLEGROUND",G589&lt;&gt;"LIBSETS_SETTYPE_SPECIAL"),
IF(AND(AE589&lt;&gt;"",ISNUMBER(AE589),NOT(ISNA(AE589))),AE589,
   IF(AND(M589&lt;&gt;"",ISNUMBER(M589),M589&gt;0,NOT(ISNA(M589))),VLOOKUP(M589,'ESO dumped WayshrineInfo'!$K$3:$L$9996,2,FALSE),"")
),"")</f>
        <v>181</v>
      </c>
      <c r="AG589" t="str">
        <f>IF(AND(AF589&lt;&gt;"",ISNUMBER(AF589),NOT(ISNA(AF589))),VLOOKUP(AF589,'ESO zone constants'!$A$5:$D$10001,4,FALSE),"")</f>
        <v>Cyrodiil</v>
      </c>
      <c r="AH589" s="33" t="s">
        <v>2784</v>
      </c>
      <c r="AI589" s="3" t="str">
        <f>IF(AH589&lt;&gt;"",IF(AH589&lt;&gt;"LIBSETS_DROP_MECHANIC_MONSTER_NAME",VLOOKUP(AH589,'LibSets constants'!$I$4:$L$1012,3,FALSE),""),"")</f>
        <v>Alliance points elite gear lockbox merchant, Cyrodiil</v>
      </c>
      <c r="AJ589" s="3" t="str">
        <f>IF(AH589&lt;&gt;"",IF(AH589&lt;&gt;"LIBSETS_DROP_MECHANIC_MONSTER_NAME",VLOOKUP(AH589,'LibSets constants'!$I$4:$L$1012,4,FALSE),""),"")</f>
        <v>Allianzpunkte Elite Gear Box Händler, Cyrodiil</v>
      </c>
      <c r="AK589" s="3">
        <f>IF(AND(G589&lt;&gt;"LIBSETS_SETTYPE_BATTLEGROUND",G589&lt;&gt;"LIBSETS_SETTYPE_SPECIAL"),IF(AL589&lt;&gt;"",VLOOKUP(AL589,'ESO zone constants'!$D$5:$H$4955,5,FALSE),""),"")</f>
        <v>181</v>
      </c>
      <c r="AL589" t="s">
        <v>125</v>
      </c>
      <c r="AM589" s="33" t="s">
        <v>3810</v>
      </c>
      <c r="AN589" s="3" t="str">
        <f>IF(AM589&lt;&gt;"",IF(AM589&lt;&gt;"LIBSETS_DROP_MECHANIC_MONSTER_NAME",VLOOKUP(AM589,'LibSets constants'!$I$4:$L$1012,3,FALSE),""),"")</f>
        <v>Cyrodiil: City Cheydinhal / Weynon Priory, Chorrol</v>
      </c>
      <c r="AO589" s="3" t="str">
        <f>IF(AM589&lt;&gt;"",IF(AM589&lt;&gt;"LIBSETS_DROP_MECHANIC_MONSTER_NAME",VLOOKUP(AM589,'LibSets constants'!$I$4:$L$1012,4,FALSE),""),"")</f>
        <v>Cyrodiil: Stadt Cheydinhal / Weynon Priorei, bei Chorrol</v>
      </c>
      <c r="AP589" s="3">
        <f>IF(AND(G589&lt;&gt;"LIBSETS_SETTYPE_BATTLEGROUND",G589&lt;&gt;"LIBSETS_SETTYPE_SPECIAL"),IF(AQ589&lt;&gt;"",VLOOKUP(AQ589,'ESO zone constants'!$D$5:$H$4955,5,FALSE),""),"")</f>
        <v>181</v>
      </c>
      <c r="AQ589" t="s">
        <v>125</v>
      </c>
      <c r="AR589" s="33" t="s">
        <v>1556</v>
      </c>
      <c r="AS589" s="3" t="str">
        <f>IF(AR589&lt;&gt;"",IF(AR589&lt;&gt;"LIBSETS_DROP_MECHANIC_MONSTER_NAME",VLOOKUP(AR589,'LibSets constants'!$I$4:$L$1012,3,FALSE),""),"")</f>
        <v>Delve bosses have a chance to drop a waist or feet.</v>
      </c>
      <c r="AT589" s="3" t="str">
        <f>IF(AR589&lt;&gt;"",IF(AR589&lt;&gt;"LIBSETS_DROP_MECHANIC_MONSTER_NAME",VLOOKUP(AR589,'LibSets constants'!$I$4:$L$1012,4,FALSE),""),"")</f>
        <v>Bosse in Gewölben haben die Chance, eine Taille oder Füße fallen zu lassen.</v>
      </c>
      <c r="AU589" s="3">
        <f>IF(AND(G589&lt;&gt;"LIBSETS_SETTYPE_BATTLEGROUND",G589&lt;&gt;"LIBSETS_SETTYPE_SPECIAL"),IF(AV589&lt;&gt;"",VLOOKUP(AV589,'ESO zone constants'!$D$5:$H$4955,5,FALSE),""),"")</f>
        <v>181</v>
      </c>
      <c r="AV589" t="s">
        <v>125</v>
      </c>
      <c r="AW589" s="33" t="s">
        <v>3282</v>
      </c>
      <c r="AX589" s="3" t="str">
        <f>IF(AW589&lt;&gt;"",IF(AW589&lt;&gt;"LIBSETS_DROP_MECHANIC_MONSTER_NAME",VLOOKUP(AW589,'LibSets constants'!$I$4:$L$1012,3,FALSE),""),"")</f>
        <v>Rewards of dolmen, harrowstorms or magical anomalies</v>
      </c>
      <c r="AY589" s="3" t="str">
        <f>IF(AW589&lt;&gt;"",IF(AW589&lt;&gt;"LIBSETS_DROP_MECHANIC_MONSTER_NAME",VLOOKUP(AW589,'LibSets constants'!$I$4:$L$1012,4,FALSE),""),"")</f>
        <v>Belohnung von Ankern, Gramstürmen oder Magischen Anomalien</v>
      </c>
      <c r="BD589" s="21" t="str">
        <f t="shared" si="60"/>
        <v>[670] = {wayshrines={-1,-1,-1,}, dlcId=DLC_LOST_DEPTHS</v>
      </c>
      <c r="BE589" s="21" t="str">
        <f t="shared" si="61"/>
        <v>, zoneIds={181,181,181,181,181,181}, veteran=false</v>
      </c>
      <c r="BF589" s="21" t="str">
        <f t="shared" si="59"/>
        <v>, setType=LIBSETS_SETTYPE_CYRODIIL</v>
      </c>
      <c r="BG589" s="21" t="str">
        <f t="shared" si="62"/>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89" s="21" t="str">
        <f t="shared" si="63"/>
        <v>}, --Mara\’s Balm / Maras Trost   [Cyrodiil, Cyrodiil, Cyrodiil, Cyrodiil, Cyrodiil, Cyrodiil]</v>
      </c>
    </row>
    <row r="590" spans="1:60" x14ac:dyDescent="0.25">
      <c r="A590" s="5">
        <v>671</v>
      </c>
      <c r="B590" t="s">
        <v>3498</v>
      </c>
      <c r="C590" t="s">
        <v>3468</v>
      </c>
      <c r="D590" s="3">
        <f t="shared" ref="D590:D636" si="64">A590</f>
        <v>671</v>
      </c>
      <c r="G590" s="3" t="s">
        <v>1478</v>
      </c>
      <c r="I590" t="s">
        <v>91</v>
      </c>
      <c r="J590" t="s">
        <v>91</v>
      </c>
      <c r="K590">
        <v>524</v>
      </c>
      <c r="L590">
        <v>524</v>
      </c>
      <c r="M590">
        <v>524</v>
      </c>
      <c r="Q590" s="3">
        <f>IF(AND(P590&lt;&gt;"",ISNUMBER(P590),NOT(ISNA(P590))),P590,IF(R590&lt;&gt;"",VLOOKUP(R590,'ESO zone constants'!$D$5:$H$10003,5,FALSE),""))</f>
        <v>1383</v>
      </c>
      <c r="R590" t="str">
        <f>IF(AND(O590&lt;&gt;"",NOT(ISERROR(O590))),O590,
IF(AND(P590&lt;&gt;"",ISNUMBER(P590),P590&gt;0,NOT(ISNA(P590))),VLOOKUP(P590,'ESO zone constants'!$A$5:$D$10001,4,FALSE),
IF(AND(K590&lt;&gt;"",K590&gt;0,NOT(ISERROR(K590))),VLOOKUP(K590,'ESO dumped WayshrineInfo'!$K$3:$N$9996,4,FALSE),"")))</f>
        <v>Galen</v>
      </c>
      <c r="T590" s="19" t="str">
        <f>IF(AND(S590&lt;&gt;"",NOT(ISERROR(S590))),S590,IF(Q590&lt;&gt;"",IF(NOT(ISERROR(VLOOKUP(Q590,'ESO Dungeon constants'!$D$3:$H$9999,5,FALSE))),VLOOKUP(Q590,'ESO Dungeon constants'!$D$3:$I$9999,6,FALSE),VLOOKUP(Q590,'ESO zone constants'!$H$3:$K$9989,4,FALSE)),""))</f>
        <v>DLC_FIRESONG</v>
      </c>
      <c r="U590" s="3" t="str">
        <f>IF(T590&lt;&gt;"",VLOOKUP(T590,'LibSets constants'!$B$4:$C$1012,2,FALSE),"")</f>
        <v>Firesong</v>
      </c>
      <c r="V590" s="33" t="s">
        <v>1557</v>
      </c>
      <c r="Z590" s="3">
        <f>IF(AND(G590&lt;&gt;"LIBSETS_SETTYPE_BATTLEGROUND",G590&lt;&gt;"LIBSETS_SETTYPE_SPECIAL"),
IF(AND(Y590&lt;&gt;"",ISNUMBER(Y590),NOT(ISNA(Y590))),Y590,
   IF(AND(L590&lt;&gt;"",ISNUMBER(L590),L590&gt;0,NOT(ISNA(L590))),VLOOKUP(L590,'ESO dumped WayshrineInfo'!$K$3:$L$9996,2,FALSE),"")
),"")</f>
        <v>1383</v>
      </c>
      <c r="AA590" t="str">
        <f>IF(AND(Z590&lt;&gt;"",ISNUMBER(Z590),NOT(ISNA(Z590))),VLOOKUP(Z590,'ESO zone constants'!$A$5:$D$10001,4,FALSE),"")</f>
        <v>Galen</v>
      </c>
      <c r="AB590" s="33" t="s">
        <v>1556</v>
      </c>
      <c r="AF590" s="3">
        <f>IF(AND(G590&lt;&gt;"LIBSETS_SETTYPE_BATTLEGROUND",G590&lt;&gt;"LIBSETS_SETTYPE_SPECIAL"),
IF(AND(AE590&lt;&gt;"",ISNUMBER(AE590),NOT(ISNA(AE590))),AE590,
   IF(AND(M590&lt;&gt;"",ISNUMBER(M590),M590&gt;0,NOT(ISNA(M590))),VLOOKUP(M590,'ESO dumped WayshrineInfo'!$K$3:$L$9996,2,FALSE),"")
),"")</f>
        <v>1383</v>
      </c>
      <c r="AG590" t="str">
        <f>IF(AND(AF590&lt;&gt;"",ISNUMBER(AF590),NOT(ISNA(AF590))),VLOOKUP(AF590,'ESO zone constants'!$A$5:$D$10001,4,FALSE),"")</f>
        <v>Galen</v>
      </c>
      <c r="AH590" s="42" t="s">
        <v>1559</v>
      </c>
      <c r="AK590" s="3">
        <f>IF(AND(G590&lt;&gt;"LIBSETS_SETTYPE_BATTLEGROUND",G590&lt;&gt;"LIBSETS_SETTYPE_SPECIAL"),IF(AL590&lt;&gt;"",VLOOKUP(AL590,'ESO zone constants'!$D$5:$H$4955,5,FALSE),""),"")</f>
        <v>1383</v>
      </c>
      <c r="AL590" t="s">
        <v>3521</v>
      </c>
      <c r="AM590" s="33" t="s">
        <v>1558</v>
      </c>
      <c r="AP590" s="3">
        <f>IF(AND(G590&lt;&gt;"LIBSETS_SETTYPE_BATTLEGROUND",G590&lt;&gt;"LIBSETS_SETTYPE_SPECIAL"),IF(AQ590&lt;&gt;"",VLOOKUP(AQ590,'ESO zone constants'!$D$5:$H$4955,5,FALSE),""),"")</f>
        <v>1383</v>
      </c>
      <c r="AQ590" t="s">
        <v>3521</v>
      </c>
      <c r="AR590" s="33" t="s">
        <v>3267</v>
      </c>
      <c r="AU590" s="3" t="str">
        <f>IF(AND(G590&lt;&gt;"LIBSETS_SETTYPE_BATTLEGROUND",G590&lt;&gt;"LIBSETS_SETTYPE_SPECIAL"),IF(AV590&lt;&gt;"",VLOOKUP(AV590,'ESO zone constants'!$D$5:$H$4955,5,FALSE),""),"")</f>
        <v/>
      </c>
      <c r="BD590" s="21" t="str">
        <f t="shared" si="60"/>
        <v>[671] = {wayshrines={524,524,524,}, dlcId=DLC_FIRESONG</v>
      </c>
      <c r="BE590" s="21" t="str">
        <f t="shared" si="61"/>
        <v>, zoneIds={1383,1383,1383,1383,1383}, veteran=false</v>
      </c>
      <c r="BF590" s="21" t="str">
        <f t="shared" si="59"/>
        <v>, setType=LIBSETS_SETTYPE_OVERLAND</v>
      </c>
      <c r="BG590" s="21" t="str">
        <f t="shared" si="62"/>
        <v>, dropMechanic={LIBSETS_DROP_MECHANIC_OVERLAND_WORLDBOSS,LIBSETS_DROP_MECHANIC_OVERLAND_BOSS_DELVE,LIBSETS_DROP_MECHANIC_OVERLAND_CHEST,LIBSETS_DROP_MECHANIC_OVERLAND_BOSS_PUBLIC_DUNGEON,LIBSETS_DROP_MECHANIC_OVERLAND_LOOT}</v>
      </c>
      <c r="BH590" s="21" t="str">
        <f t="shared" si="63"/>
        <v>}, --Back-Alley Gourmand / Hinterhof-Gourmet   [Galen, Galen, Galen, Galen, Galen]</v>
      </c>
    </row>
    <row r="591" spans="1:60" x14ac:dyDescent="0.25">
      <c r="A591" s="5">
        <v>672</v>
      </c>
      <c r="B591" t="s">
        <v>3499</v>
      </c>
      <c r="C591" t="s">
        <v>3469</v>
      </c>
      <c r="D591" s="3">
        <f t="shared" si="64"/>
        <v>672</v>
      </c>
      <c r="G591" s="3" t="s">
        <v>1478</v>
      </c>
      <c r="I591" t="s">
        <v>91</v>
      </c>
      <c r="J591" t="s">
        <v>91</v>
      </c>
      <c r="K591">
        <v>524</v>
      </c>
      <c r="L591">
        <v>524</v>
      </c>
      <c r="M591">
        <v>524</v>
      </c>
      <c r="Q591" s="3">
        <f>IF(AND(P591&lt;&gt;"",ISNUMBER(P591),NOT(ISNA(P591))),P591,IF(R591&lt;&gt;"",VLOOKUP(R591,'ESO zone constants'!$D$5:$H$10003,5,FALSE),""))</f>
        <v>1383</v>
      </c>
      <c r="R591" t="str">
        <f>IF(AND(O591&lt;&gt;"",NOT(ISERROR(O591))),O591,
IF(AND(P591&lt;&gt;"",ISNUMBER(P591),P591&gt;0,NOT(ISNA(P591))),VLOOKUP(P591,'ESO zone constants'!$A$5:$D$10001,4,FALSE),
IF(AND(K591&lt;&gt;"",K591&gt;0,NOT(ISERROR(K591))),VLOOKUP(K591,'ESO dumped WayshrineInfo'!$K$3:$N$9996,4,FALSE),"")))</f>
        <v>Galen</v>
      </c>
      <c r="T591" s="19" t="str">
        <f>IF(AND(S591&lt;&gt;"",NOT(ISERROR(S591))),S591,IF(Q591&lt;&gt;"",IF(NOT(ISERROR(VLOOKUP(Q591,'ESO Dungeon constants'!$D$3:$H$9999,5,FALSE))),VLOOKUP(Q591,'ESO Dungeon constants'!$D$3:$I$9999,6,FALSE),VLOOKUP(Q591,'ESO zone constants'!$H$3:$K$9989,4,FALSE)),""))</f>
        <v>DLC_FIRESONG</v>
      </c>
      <c r="U591" s="3" t="str">
        <f>IF(T591&lt;&gt;"",VLOOKUP(T591,'LibSets constants'!$B$4:$C$1012,2,FALSE),"")</f>
        <v>Firesong</v>
      </c>
      <c r="V591" s="33" t="s">
        <v>1557</v>
      </c>
      <c r="Z591" s="3">
        <f>IF(AND(G591&lt;&gt;"LIBSETS_SETTYPE_BATTLEGROUND",G591&lt;&gt;"LIBSETS_SETTYPE_SPECIAL"),
IF(AND(Y591&lt;&gt;"",ISNUMBER(Y591),NOT(ISNA(Y591))),Y591,
   IF(AND(L591&lt;&gt;"",ISNUMBER(L591),L591&gt;0,NOT(ISNA(L591))),VLOOKUP(L591,'ESO dumped WayshrineInfo'!$K$3:$L$9996,2,FALSE),"")
),"")</f>
        <v>1383</v>
      </c>
      <c r="AA591" t="str">
        <f>IF(AND(Z591&lt;&gt;"",ISNUMBER(Z591),NOT(ISNA(Z591))),VLOOKUP(Z591,'ESO zone constants'!$A$5:$D$10001,4,FALSE),"")</f>
        <v>Galen</v>
      </c>
      <c r="AB591" s="33" t="s">
        <v>1556</v>
      </c>
      <c r="AF591" s="3">
        <f>IF(AND(G591&lt;&gt;"LIBSETS_SETTYPE_BATTLEGROUND",G591&lt;&gt;"LIBSETS_SETTYPE_SPECIAL"),
IF(AND(AE591&lt;&gt;"",ISNUMBER(AE591),NOT(ISNA(AE591))),AE591,
   IF(AND(M591&lt;&gt;"",ISNUMBER(M591),M591&gt;0,NOT(ISNA(M591))),VLOOKUP(M591,'ESO dumped WayshrineInfo'!$K$3:$L$9996,2,FALSE),"")
),"")</f>
        <v>1383</v>
      </c>
      <c r="AG591" t="str">
        <f>IF(AND(AF591&lt;&gt;"",ISNUMBER(AF591),NOT(ISNA(AF591))),VLOOKUP(AF591,'ESO zone constants'!$A$5:$D$10001,4,FALSE),"")</f>
        <v>Galen</v>
      </c>
      <c r="AH591" s="42" t="s">
        <v>1559</v>
      </c>
      <c r="AK591" s="3">
        <f>IF(AND(G591&lt;&gt;"LIBSETS_SETTYPE_BATTLEGROUND",G591&lt;&gt;"LIBSETS_SETTYPE_SPECIAL"),IF(AL591&lt;&gt;"",VLOOKUP(AL591,'ESO zone constants'!$D$5:$H$4955,5,FALSE),""),"")</f>
        <v>1383</v>
      </c>
      <c r="AL591" t="s">
        <v>3521</v>
      </c>
      <c r="AM591" s="33" t="s">
        <v>1558</v>
      </c>
      <c r="AP591" s="3">
        <f>IF(AND(G591&lt;&gt;"LIBSETS_SETTYPE_BATTLEGROUND",G591&lt;&gt;"LIBSETS_SETTYPE_SPECIAL"),IF(AQ591&lt;&gt;"",VLOOKUP(AQ591,'ESO zone constants'!$D$5:$H$4955,5,FALSE),""),"")</f>
        <v>1383</v>
      </c>
      <c r="AQ591" t="s">
        <v>3521</v>
      </c>
      <c r="AR591" s="33" t="s">
        <v>3267</v>
      </c>
      <c r="AU591" s="3" t="str">
        <f>IF(AND(G591&lt;&gt;"LIBSETS_SETTYPE_BATTLEGROUND",G591&lt;&gt;"LIBSETS_SETTYPE_SPECIAL"),IF(AV591&lt;&gt;"",VLOOKUP(AV591,'ESO zone constants'!$D$5:$H$4955,5,FALSE),""),"")</f>
        <v/>
      </c>
      <c r="BD591" s="21" t="str">
        <f t="shared" si="60"/>
        <v>[672] = {wayshrines={524,524,524,}, dlcId=DLC_FIRESONG</v>
      </c>
      <c r="BE591" s="21" t="str">
        <f t="shared" si="61"/>
        <v>, zoneIds={1383,1383,1383,1383,1383}, veteran=false</v>
      </c>
      <c r="BF591" s="21" t="str">
        <f t="shared" si="59"/>
        <v>, setType=LIBSETS_SETTYPE_OVERLAND</v>
      </c>
      <c r="BG591" s="21" t="str">
        <f t="shared" si="62"/>
        <v>, dropMechanic={LIBSETS_DROP_MECHANIC_OVERLAND_WORLDBOSS,LIBSETS_DROP_MECHANIC_OVERLAND_BOSS_DELVE,LIBSETS_DROP_MECHANIC_OVERLAND_CHEST,LIBSETS_DROP_MECHANIC_OVERLAND_BOSS_PUBLIC_DUNGEON,LIBSETS_DROP_MECHANIC_OVERLAND_LOOT}</v>
      </c>
      <c r="BH591" s="21" t="str">
        <f t="shared" si="63"/>
        <v>}, --Phoenix Moth Theurge / Phönixmotten-Theurg   [Galen, Galen, Galen, Galen, Galen]</v>
      </c>
    </row>
    <row r="592" spans="1:60" x14ac:dyDescent="0.25">
      <c r="A592" s="5">
        <v>673</v>
      </c>
      <c r="B592" t="s">
        <v>3500</v>
      </c>
      <c r="C592" t="s">
        <v>3470</v>
      </c>
      <c r="D592" s="3">
        <f t="shared" si="64"/>
        <v>673</v>
      </c>
      <c r="G592" s="3" t="s">
        <v>1478</v>
      </c>
      <c r="I592" t="s">
        <v>91</v>
      </c>
      <c r="J592" t="s">
        <v>91</v>
      </c>
      <c r="K592">
        <v>524</v>
      </c>
      <c r="L592">
        <v>524</v>
      </c>
      <c r="M592">
        <v>524</v>
      </c>
      <c r="Q592" s="3">
        <f>IF(AND(P592&lt;&gt;"",ISNUMBER(P592),NOT(ISNA(P592))),P592,IF(R592&lt;&gt;"",VLOOKUP(R592,'ESO zone constants'!$D$5:$H$10003,5,FALSE),""))</f>
        <v>1383</v>
      </c>
      <c r="R592" t="str">
        <f>IF(AND(O592&lt;&gt;"",NOT(ISERROR(O592))),O592,
IF(AND(P592&lt;&gt;"",ISNUMBER(P592),P592&gt;0,NOT(ISNA(P592))),VLOOKUP(P592,'ESO zone constants'!$A$5:$D$10001,4,FALSE),
IF(AND(K592&lt;&gt;"",K592&gt;0,NOT(ISERROR(K592))),VLOOKUP(K592,'ESO dumped WayshrineInfo'!$K$3:$N$9996,4,FALSE),"")))</f>
        <v>Galen</v>
      </c>
      <c r="T592" s="19" t="str">
        <f>IF(AND(S592&lt;&gt;"",NOT(ISERROR(S592))),S592,IF(Q592&lt;&gt;"",IF(NOT(ISERROR(VLOOKUP(Q592,'ESO Dungeon constants'!$D$3:$H$9999,5,FALSE))),VLOOKUP(Q592,'ESO Dungeon constants'!$D$3:$I$9999,6,FALSE),VLOOKUP(Q592,'ESO zone constants'!$H$3:$K$9989,4,FALSE)),""))</f>
        <v>DLC_FIRESONG</v>
      </c>
      <c r="U592" s="3" t="str">
        <f>IF(T592&lt;&gt;"",VLOOKUP(T592,'LibSets constants'!$B$4:$C$1012,2,FALSE),"")</f>
        <v>Firesong</v>
      </c>
      <c r="V592" s="33" t="s">
        <v>1557</v>
      </c>
      <c r="Z592" s="3">
        <f>IF(AND(G592&lt;&gt;"LIBSETS_SETTYPE_BATTLEGROUND",G592&lt;&gt;"LIBSETS_SETTYPE_SPECIAL"),
IF(AND(Y592&lt;&gt;"",ISNUMBER(Y592),NOT(ISNA(Y592))),Y592,
   IF(AND(L592&lt;&gt;"",ISNUMBER(L592),L592&gt;0,NOT(ISNA(L592))),VLOOKUP(L592,'ESO dumped WayshrineInfo'!$K$3:$L$9996,2,FALSE),"")
),"")</f>
        <v>1383</v>
      </c>
      <c r="AA592" t="str">
        <f>IF(AND(Z592&lt;&gt;"",ISNUMBER(Z592),NOT(ISNA(Z592))),VLOOKUP(Z592,'ESO zone constants'!$A$5:$D$10001,4,FALSE),"")</f>
        <v>Galen</v>
      </c>
      <c r="AB592" s="33" t="s">
        <v>1556</v>
      </c>
      <c r="AF592" s="3">
        <f>IF(AND(G592&lt;&gt;"LIBSETS_SETTYPE_BATTLEGROUND",G592&lt;&gt;"LIBSETS_SETTYPE_SPECIAL"),
IF(AND(AE592&lt;&gt;"",ISNUMBER(AE592),NOT(ISNA(AE592))),AE592,
   IF(AND(M592&lt;&gt;"",ISNUMBER(M592),M592&gt;0,NOT(ISNA(M592))),VLOOKUP(M592,'ESO dumped WayshrineInfo'!$K$3:$L$9996,2,FALSE),"")
),"")</f>
        <v>1383</v>
      </c>
      <c r="AG592" t="str">
        <f>IF(AND(AF592&lt;&gt;"",ISNUMBER(AF592),NOT(ISNA(AF592))),VLOOKUP(AF592,'ESO zone constants'!$A$5:$D$10001,4,FALSE),"")</f>
        <v>Galen</v>
      </c>
      <c r="AH592" s="42" t="s">
        <v>1559</v>
      </c>
      <c r="AK592" s="3">
        <f>IF(AND(G592&lt;&gt;"LIBSETS_SETTYPE_BATTLEGROUND",G592&lt;&gt;"LIBSETS_SETTYPE_SPECIAL"),IF(AL592&lt;&gt;"",VLOOKUP(AL592,'ESO zone constants'!$D$5:$H$4955,5,FALSE),""),"")</f>
        <v>1383</v>
      </c>
      <c r="AL592" t="s">
        <v>3521</v>
      </c>
      <c r="AM592" s="33" t="s">
        <v>1558</v>
      </c>
      <c r="AP592" s="3">
        <f>IF(AND(G592&lt;&gt;"LIBSETS_SETTYPE_BATTLEGROUND",G592&lt;&gt;"LIBSETS_SETTYPE_SPECIAL"),IF(AQ592&lt;&gt;"",VLOOKUP(AQ592,'ESO zone constants'!$D$5:$H$4955,5,FALSE),""),"")</f>
        <v>1383</v>
      </c>
      <c r="AQ592" t="s">
        <v>3521</v>
      </c>
      <c r="AR592" s="33" t="s">
        <v>3267</v>
      </c>
      <c r="AU592" s="3" t="str">
        <f>IF(AND(G592&lt;&gt;"LIBSETS_SETTYPE_BATTLEGROUND",G592&lt;&gt;"LIBSETS_SETTYPE_SPECIAL"),IF(AV592&lt;&gt;"",VLOOKUP(AV592,'ESO zone constants'!$D$5:$H$4955,5,FALSE),""),"")</f>
        <v/>
      </c>
      <c r="BD592" s="21" t="str">
        <f t="shared" si="60"/>
        <v>[673] = {wayshrines={524,524,524,}, dlcId=DLC_FIRESONG</v>
      </c>
      <c r="BE592" s="21" t="str">
        <f t="shared" si="61"/>
        <v>, zoneIds={1383,1383,1383,1383,1383}, veteran=false</v>
      </c>
      <c r="BF592" s="21" t="str">
        <f t="shared" si="59"/>
        <v>, setType=LIBSETS_SETTYPE_OVERLAND</v>
      </c>
      <c r="BG592" s="21" t="str">
        <f t="shared" si="62"/>
        <v>, dropMechanic={LIBSETS_DROP_MECHANIC_OVERLAND_WORLDBOSS,LIBSETS_DROP_MECHANIC_OVERLAND_BOSS_DELVE,LIBSETS_DROP_MECHANIC_OVERLAND_CHEST,LIBSETS_DROP_MECHANIC_OVERLAND_BOSS_PUBLIC_DUNGEON,LIBSETS_DROP_MECHANIC_OVERLAND_LOOT}</v>
      </c>
      <c r="BH592" s="21" t="str">
        <f t="shared" si="63"/>
        <v>}, --Bastion of Draoife / Bastion des Draoife   [Galen, Galen, Galen, Galen, Galen]</v>
      </c>
    </row>
    <row r="593" spans="1:60" x14ac:dyDescent="0.25">
      <c r="A593" s="5">
        <v>674</v>
      </c>
      <c r="B593" t="s">
        <v>3501</v>
      </c>
      <c r="C593" t="s">
        <v>3476</v>
      </c>
      <c r="D593" s="3">
        <f t="shared" si="64"/>
        <v>674</v>
      </c>
      <c r="G593" s="96" t="s">
        <v>1680</v>
      </c>
      <c r="I593" t="s">
        <v>91</v>
      </c>
      <c r="J593" t="s">
        <v>91</v>
      </c>
      <c r="K593" s="36">
        <v>529</v>
      </c>
      <c r="L593" s="36">
        <v>505</v>
      </c>
      <c r="M593" s="36">
        <v>529</v>
      </c>
      <c r="Q593" s="3">
        <f>IF(AND(P593&lt;&gt;"",ISNUMBER(P593),NOT(ISNA(P593))),P593,IF(R593&lt;&gt;"",VLOOKUP(R593,'ESO zone constants'!$D$5:$H$10003,5,FALSE),""))</f>
        <v>1318</v>
      </c>
      <c r="R593" t="str">
        <f>IF(AND(O593&lt;&gt;"",NOT(ISERROR(O593))),O593,
IF(AND(P593&lt;&gt;"",ISNUMBER(P593),P593&gt;0,NOT(ISNA(P593))),VLOOKUP(P593,'ESO zone constants'!$A$5:$D$10001,4,FALSE),
IF(AND(L593&lt;&gt;"",L593&gt;0,NOT(ISERROR(L593))),VLOOKUP(L593,'ESO dumped WayshrineInfo'!$K$3:$N$9996,4,FALSE),"")))</f>
        <v>High Isle</v>
      </c>
      <c r="S593" s="62" t="s">
        <v>3471</v>
      </c>
      <c r="T593" s="19" t="str">
        <f>IF(AND(S593&lt;&gt;"",NOT(ISERROR(S593))),S593,IF(Q593&lt;&gt;"",IF(NOT(ISERROR(VLOOKUP(Q593,'ESO Dungeon constants'!$D$3:$H$9999,5,FALSE))),VLOOKUP(Q593,'ESO Dungeon constants'!$D$3:$I$9999,6,FALSE),VLOOKUP(Q593,'ESO zone constants'!$H$3:$K$9989,4,FALSE)),""))</f>
        <v>DLC_FIRESONG</v>
      </c>
      <c r="U593" s="3" t="str">
        <f>IF(T593&lt;&gt;"",VLOOKUP(T593,'LibSets constants'!$B$4:$C$1012,2,FALSE),"")</f>
        <v>Firesong</v>
      </c>
      <c r="V593" s="42" t="s">
        <v>3267</v>
      </c>
      <c r="W593" s="3" t="s">
        <v>3589</v>
      </c>
      <c r="X593" s="3" t="s">
        <v>3590</v>
      </c>
      <c r="Z593" s="3">
        <f>IF(AND(G593&lt;&gt;"LIBSETS_SETTYPE_BATTLEGROUND",G593&lt;&gt;"LIBSETS_SETTYPE_SPECIAL"),
IF(AND(Y593&lt;&gt;"",ISNUMBER(Y593),NOT(ISNA(Y593))),Y593,
   IF(AND(L593&lt;&gt;"",ISNUMBER(L593),L593&gt;0,NOT(ISNA(L593))),VLOOKUP(L593,'ESO dumped WayshrineInfo'!$K$3:$L$9996,2,FALSE),"")
),"")</f>
        <v>1318</v>
      </c>
      <c r="AA593" t="str">
        <f>IF(AND(Z593&lt;&gt;"",ISNUMBER(Z593),NOT(ISNA(Z593))),VLOOKUP(Z593,'ESO zone constants'!$A$5:$D$10001,4,FALSE),"")</f>
        <v>High Isle</v>
      </c>
      <c r="AB593" s="33" t="s">
        <v>1557</v>
      </c>
      <c r="AC593" s="3" t="s">
        <v>3648</v>
      </c>
      <c r="AD593" s="3" t="s">
        <v>3649</v>
      </c>
      <c r="AF593" s="3">
        <v>1318</v>
      </c>
      <c r="AG593" t="str">
        <f>IF(AND(AF593&lt;&gt;"",ISNUMBER(AF593),NOT(ISNA(AF593))),VLOOKUP(AF593,'ESO zone constants'!$A$5:$D$10001,4,FALSE),"")</f>
        <v>High Isle</v>
      </c>
      <c r="AH593" s="33" t="s">
        <v>3650</v>
      </c>
      <c r="AI593" s="3" t="s">
        <v>3654</v>
      </c>
      <c r="AJ593" s="3" t="s">
        <v>3655</v>
      </c>
      <c r="AK593" s="3">
        <f>IF(AND(G593&lt;&gt;"LIBSETS_SETTYPE_BATTLEGROUND",G593&lt;&gt;"LIBSETS_SETTYPE_SPECIAL"),IF(AL593&lt;&gt;"",VLOOKUP(AL593,'ESO zone constants'!$D$5:$H$4955,5,FALSE),""),"")</f>
        <v>1318</v>
      </c>
      <c r="AL593" t="s">
        <v>3375</v>
      </c>
      <c r="AM593" s="33" t="s">
        <v>3316</v>
      </c>
      <c r="AN593" s="3" t="s">
        <v>3660</v>
      </c>
      <c r="AO593" s="3" t="s">
        <v>3661</v>
      </c>
      <c r="AP593" s="3">
        <f>IF(AND(G593&lt;&gt;"LIBSETS_SETTYPE_BATTLEGROUND",G593&lt;&gt;"LIBSETS_SETTYPE_SPECIAL"),IF(AQ593&lt;&gt;"",VLOOKUP(AQ593,'ESO zone constants'!$D$5:$H$4955,5,FALSE),""),"")</f>
        <v>1334</v>
      </c>
      <c r="AQ593" t="s">
        <v>3411</v>
      </c>
      <c r="AR593" s="33" t="s">
        <v>1556</v>
      </c>
      <c r="AS593" s="3" t="s">
        <v>3662</v>
      </c>
      <c r="AT593" s="3" t="s">
        <v>3662</v>
      </c>
      <c r="AU593" s="3">
        <f>IF(AND(G593&lt;&gt;"LIBSETS_SETTYPE_BATTLEGROUND",G593&lt;&gt;"LIBSETS_SETTYPE_SPECIAL"),IF(AV593&lt;&gt;"",VLOOKUP(AV593,'ESO zone constants'!$D$5:$H$4955,5,FALSE),""),"")</f>
        <v>162</v>
      </c>
      <c r="AV593" t="s">
        <v>121</v>
      </c>
      <c r="AW593" s="33" t="s">
        <v>1558</v>
      </c>
      <c r="AX593" s="3" t="s">
        <v>3663</v>
      </c>
      <c r="AY593" s="3" t="s">
        <v>3664</v>
      </c>
      <c r="BA593" s="97" t="s">
        <v>3645</v>
      </c>
      <c r="BB593" s="97" t="s">
        <v>3645</v>
      </c>
      <c r="BC593" s="97"/>
      <c r="BD593" s="21" t="str">
        <f t="shared" si="60"/>
        <v>[674] = {wayshrines={529,505,529,}, dlcId=DLC_FIRESONG</v>
      </c>
      <c r="BE593" s="21" t="str">
        <f t="shared" si="61"/>
        <v>, zoneIds={1318,1318,1318,1318,1334,162}, veteran=false</v>
      </c>
      <c r="BF593" s="21" t="str">
        <f t="shared" si="59"/>
        <v>, setType=LIBSETS_SETTYPE_MYTHIC</v>
      </c>
      <c r="BG593" s="21" t="str">
        <f t="shared" si="62"/>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Falls','Wood','Hunter','Boss','All bosses',},['de']={'Wertkasetten &amp; Diebesgut','Faunfälle','Holz','Jäger','Boss','Alle Bosse',},}</v>
      </c>
      <c r="BH593" s="21" t="str">
        <f t="shared" si="63"/>
        <v>, addTooltip={['en']='https://en.uesp.net/wiki/Online:Mythic_Items#Faun.27s_Lark_Cladding',},}, --Faun\'s Lark Cladding / Faunstreich   [High Isle, High Isle, High Isle, High Isle, Whalefall, Obsidian Scar]</v>
      </c>
    </row>
    <row r="594" spans="1:60" x14ac:dyDescent="0.25">
      <c r="A594" s="5">
        <v>675</v>
      </c>
      <c r="B594" t="s">
        <v>3502</v>
      </c>
      <c r="C594" t="s">
        <v>3477</v>
      </c>
      <c r="D594" s="3">
        <f t="shared" si="64"/>
        <v>675</v>
      </c>
      <c r="G594" s="96" t="s">
        <v>1680</v>
      </c>
      <c r="I594" t="s">
        <v>91</v>
      </c>
      <c r="J594" t="s">
        <v>91</v>
      </c>
      <c r="K594" s="36">
        <v>176</v>
      </c>
      <c r="L594" s="36">
        <v>527</v>
      </c>
      <c r="M594" s="36">
        <v>527</v>
      </c>
      <c r="Q594" s="3">
        <f>IF(AND(P594&lt;&gt;"",ISNUMBER(P594),NOT(ISNA(P594))),P594,IF(R594&lt;&gt;"",VLOOKUP(R594,'ESO zone constants'!$D$5:$H$10003,5,FALSE),""))</f>
        <v>381</v>
      </c>
      <c r="R594" t="str">
        <f>IF(AND(O594&lt;&gt;"",NOT(ISERROR(O594))),O594,
IF(AND(P594&lt;&gt;"",ISNUMBER(P594),P594&gt;0,NOT(ISNA(P594))),VLOOKUP(P594,'ESO zone constants'!$A$5:$D$10001,4,FALSE),
IF(AND(K594&lt;&gt;"",K594&gt;0,NOT(ISERROR(K594))),VLOOKUP(K594,'ESO dumped WayshrineInfo'!$K$3:$N$9996,4,FALSE),"")))</f>
        <v>Auridon</v>
      </c>
      <c r="S594" s="62" t="s">
        <v>3471</v>
      </c>
      <c r="T594" s="19" t="str">
        <f>IF(AND(S594&lt;&gt;"",NOT(ISERROR(S594))),S594,IF(Q594&lt;&gt;"",IF(NOT(ISERROR(VLOOKUP(Q594,'ESO Dungeon constants'!$D$3:$H$9999,5,FALSE))),VLOOKUP(Q594,'ESO Dungeon constants'!$D$3:$I$9999,6,FALSE),VLOOKUP(Q594,'ESO zone constants'!$H$3:$K$9989,4,FALSE)),""))</f>
        <v>DLC_FIRESONG</v>
      </c>
      <c r="U594" s="3" t="str">
        <f>IF(T594&lt;&gt;"",VLOOKUP(T594,'LibSets constants'!$B$4:$C$1012,2,FALSE),"")</f>
        <v>Firesong</v>
      </c>
      <c r="V594" s="33" t="s">
        <v>1558</v>
      </c>
      <c r="W594" s="3" t="s">
        <v>3665</v>
      </c>
      <c r="X594" s="3" t="s">
        <v>3666</v>
      </c>
      <c r="Z594" s="3">
        <f>IF(AND(G594&lt;&gt;"LIBSETS_SETTYPE_BATTLEGROUND",G594&lt;&gt;"LIBSETS_SETTYPE_SPECIAL"),
IF(AND(Y594&lt;&gt;"",ISNUMBER(Y594),NOT(ISNA(Y594))),Y594,
   IF(AND(L594&lt;&gt;"",ISNUMBER(L594),L594&gt;0,NOT(ISNA(L594))),VLOOKUP(L594,'ESO dumped WayshrineInfo'!$K$3:$L$9996,2,FALSE),"")
),"")</f>
        <v>1383</v>
      </c>
      <c r="AA594" t="str">
        <f>IF(AND(Z594&lt;&gt;"",ISNUMBER(Z594),NOT(ISNA(Z594))),VLOOKUP(Z594,'ESO zone constants'!$A$5:$D$10001,4,FALSE),"")</f>
        <v>Galen</v>
      </c>
      <c r="AB594" s="33" t="s">
        <v>1557</v>
      </c>
      <c r="AC594" s="3" t="s">
        <v>3667</v>
      </c>
      <c r="AD594" s="3" t="s">
        <v>3668</v>
      </c>
      <c r="AF594" s="3">
        <f>IF(AND(G594&lt;&gt;"LIBSETS_SETTYPE_BATTLEGROUND",G594&lt;&gt;"LIBSETS_SETTYPE_SPECIAL"),
IF(AND(AE594&lt;&gt;"",ISNUMBER(AE594),NOT(ISNA(AE594))),AE594,
   IF(AND(M594&lt;&gt;"",ISNUMBER(M594),M594&gt;0,NOT(ISNA(M594))),VLOOKUP(M594,'ESO dumped WayshrineInfo'!$K$3:$L$9996,2,FALSE),"")
),"")</f>
        <v>1383</v>
      </c>
      <c r="AG594" t="str">
        <f>IF(AND(AF594&lt;&gt;"",ISNUMBER(AF594),NOT(ISNA(AF594))),VLOOKUP(AF594,'ESO zone constants'!$A$5:$D$10001,4,FALSE),"")</f>
        <v>Galen</v>
      </c>
      <c r="AH594" s="33" t="s">
        <v>3256</v>
      </c>
      <c r="AI594" s="3" t="s">
        <v>3671</v>
      </c>
      <c r="AJ594" s="3" t="s">
        <v>3672</v>
      </c>
      <c r="AK594" s="3">
        <f>IF(AND(G595&lt;&gt;"LIBSETS_SETTYPE_BATTLEGROUND",G595&lt;&gt;"LIBSETS_SETTYPE_SPECIAL"),IF(AL594&lt;&gt;"",VLOOKUP(AL594,'ESO zone constants'!$D$5:$H$4955,5,FALSE),""),"")</f>
        <v>1383</v>
      </c>
      <c r="AL594" t="s">
        <v>3521</v>
      </c>
      <c r="AM594" s="33" t="s">
        <v>3282</v>
      </c>
      <c r="AN594" s="3" t="s">
        <v>3669</v>
      </c>
      <c r="AO594" s="3" t="s">
        <v>3670</v>
      </c>
      <c r="AP594" s="3">
        <f>IF(AND(G595&lt;&gt;"LIBSETS_SETTYPE_BATTLEGROUND",G595&lt;&gt;"LIBSETS_SETTYPE_SPECIAL"),IF(AQ594&lt;&gt;"",VLOOKUP(AQ594,'ESO zone constants'!$D$5:$H$4955,5,FALSE),""),"")</f>
        <v>1383</v>
      </c>
      <c r="AQ594" t="s">
        <v>3521</v>
      </c>
      <c r="AR594" s="33" t="s">
        <v>3650</v>
      </c>
      <c r="AS594" s="3" t="s">
        <v>3656</v>
      </c>
      <c r="AT594" s="3" t="s">
        <v>3657</v>
      </c>
      <c r="AU594" s="3" t="str">
        <f>IF(AND(G594&lt;&gt;"LIBSETS_SETTYPE_BATTLEGROUND",G594&lt;&gt;"LIBSETS_SETTYPE_SPECIAL"),IF(AV594&lt;&gt;"",VLOOKUP(AV594,'ESO zone constants'!$D$5:$H$4955,5,FALSE),""),"")</f>
        <v/>
      </c>
      <c r="BA594" s="97" t="s">
        <v>3646</v>
      </c>
      <c r="BB594" s="97" t="s">
        <v>3646</v>
      </c>
      <c r="BC594" s="97"/>
      <c r="BD594" s="21" t="str">
        <f t="shared" si="60"/>
        <v>[675] = {wayshrines={176,527,527,}, dlcId=DLC_FIRESONG</v>
      </c>
      <c r="BE594" s="21" t="str">
        <f t="shared" si="61"/>
        <v>, zoneIds={381,1383,1383,1383,1383}, veteran=false</v>
      </c>
      <c r="BF594" s="21" t="str">
        <f t="shared" si="59"/>
        <v>, setType=LIBSETS_SETTYPE_MYTHIC</v>
      </c>
      <c r="BG594" s="21" t="str">
        <f t="shared" si="62"/>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event boss','Valley of the Watcher','Daily delve quest coffer','Volcanic vent','Clothing','',},['de']={'Gruppen Event Boss','Tal des Wächters','Tägliche Verlies Quest Belehnung','Vulkanische Ventile','Schneider','',},}</v>
      </c>
      <c r="BH594" s="21" t="str">
        <f t="shared" si="63"/>
        <v>, addTooltip={['en']='https://en.uesp.net/wiki/Online:Mythic_Items#Stormweaver.27s_Cavort',},}, --Stormweaver\'s Cavort / Sturmwebertollen   [Auridon, Galen, Galen, Galen, Galen]</v>
      </c>
    </row>
    <row r="595" spans="1:60" x14ac:dyDescent="0.25">
      <c r="A595" s="5">
        <v>676</v>
      </c>
      <c r="B595" t="s">
        <v>3503</v>
      </c>
      <c r="C595" t="s">
        <v>3478</v>
      </c>
      <c r="D595" s="3">
        <f t="shared" si="64"/>
        <v>676</v>
      </c>
      <c r="G595" s="96" t="s">
        <v>1680</v>
      </c>
      <c r="I595" t="s">
        <v>91</v>
      </c>
      <c r="J595" t="s">
        <v>91</v>
      </c>
      <c r="K595" s="36">
        <v>529</v>
      </c>
      <c r="L595" s="36">
        <v>350</v>
      </c>
      <c r="M595" s="36">
        <v>529</v>
      </c>
      <c r="Q595" s="3">
        <f>IF(AND(P595&lt;&gt;"",ISNUMBER(P595),NOT(ISNA(P595))),P595,IF(R595&lt;&gt;"",VLOOKUP(R595,'ESO zone constants'!$D$5:$H$10003,5,FALSE),""))</f>
        <v>1383</v>
      </c>
      <c r="R595" t="str">
        <f>IF(AND(O595&lt;&gt;"",NOT(ISERROR(O595))),O595,
IF(AND(P595&lt;&gt;"",ISNUMBER(P595),P595&gt;0,NOT(ISNA(P595))),VLOOKUP(P595,'ESO zone constants'!$A$5:$D$10001,4,FALSE),
IF(AND(K595&lt;&gt;"",K595&gt;0,NOT(ISERROR(K595))),VLOOKUP(K595,'ESO dumped WayshrineInfo'!$K$3:$N$9996,4,FALSE),"")))</f>
        <v>Galen</v>
      </c>
      <c r="S595" s="62" t="s">
        <v>3471</v>
      </c>
      <c r="T595" s="19" t="str">
        <f>IF(AND(S595&lt;&gt;"",NOT(ISERROR(S595))),S595,IF(Q595&lt;&gt;"",IF(NOT(ISERROR(VLOOKUP(Q595,'ESO Dungeon constants'!$D$3:$H$9999,5,FALSE))),VLOOKUP(Q595,'ESO Dungeon constants'!$D$3:$I$9999,6,FALSE),VLOOKUP(Q595,'ESO zone constants'!$H$3:$K$9989,4,FALSE)),""))</f>
        <v>DLC_FIRESONG</v>
      </c>
      <c r="U595" s="3" t="str">
        <f>IF(T595&lt;&gt;"",VLOOKUP(T595,'LibSets constants'!$B$4:$C$1012,2,FALSE),"")</f>
        <v>Firesong</v>
      </c>
      <c r="V595" s="42" t="s">
        <v>3267</v>
      </c>
      <c r="W595" s="3" t="s">
        <v>3673</v>
      </c>
      <c r="X595" s="3" t="s">
        <v>3674</v>
      </c>
      <c r="Z595" s="3">
        <f>IF(AND(G595&lt;&gt;"LIBSETS_SETTYPE_BATTLEGROUND",G595&lt;&gt;"LIBSETS_SETTYPE_SPECIAL"),
IF(AND(Y595&lt;&gt;"",ISNUMBER(Y595),NOT(ISNA(Y595))),Y595,
   IF(AND(L595&lt;&gt;"",ISNUMBER(L595),L595&gt;0,NOT(ISNA(L595))),VLOOKUP(L595,'ESO dumped WayshrineInfo'!$K$3:$L$9996,2,FALSE),"")
),"")</f>
        <v>1011</v>
      </c>
      <c r="AA595" t="str">
        <f>IF(AND(Z595&lt;&gt;"",ISNUMBER(Z595),NOT(ISNA(Z595))),VLOOKUP(Z595,'ESO zone constants'!$A$5:$D$10001,4,FALSE),"")</f>
        <v>Summerset</v>
      </c>
      <c r="AB595" s="33" t="s">
        <v>1557</v>
      </c>
      <c r="AC595" s="3" t="s">
        <v>3676</v>
      </c>
      <c r="AD595" s="3" t="s">
        <v>3675</v>
      </c>
      <c r="AF595" s="3">
        <f>IF(AND(G595&lt;&gt;"LIBSETS_SETTYPE_BATTLEGROUND",G595&lt;&gt;"LIBSETS_SETTYPE_SPECIAL"),
IF(AND(AE595&lt;&gt;"",ISNUMBER(AE595),NOT(ISNA(AE595))),AE595,
   IF(AND(M595&lt;&gt;"",ISNUMBER(M595),M595&gt;0,NOT(ISNA(M595))),VLOOKUP(M595,'ESO dumped WayshrineInfo'!$K$3:$L$9996,2,FALSE),"")
),"")</f>
        <v>1383</v>
      </c>
      <c r="AG595" t="str">
        <f>IF(AND(AF595&lt;&gt;"",ISNUMBER(AF595),NOT(ISNA(AF595))),VLOOKUP(AF595,'ESO zone constants'!$A$5:$D$10001,4,FALSE),"")</f>
        <v>Galen</v>
      </c>
      <c r="AH595" s="33" t="s">
        <v>3261</v>
      </c>
      <c r="AI595" s="3" t="s">
        <v>3677</v>
      </c>
      <c r="AJ595" s="3" t="s">
        <v>3678</v>
      </c>
      <c r="AK595" s="3">
        <f>IF(AND(G596&lt;&gt;"LIBSETS_SETTYPE_BATTLEGROUND",G596&lt;&gt;"LIBSETS_SETTYPE_SPECIAL"),IF(AL595&lt;&gt;"",VLOOKUP(AL595,'ESO zone constants'!$D$5:$H$4955,5,FALSE),""),"")</f>
        <v>1302</v>
      </c>
      <c r="AL595" t="s">
        <v>2731</v>
      </c>
      <c r="AM595" s="33" t="s">
        <v>1540</v>
      </c>
      <c r="AN595" s="3" t="s">
        <v>3679</v>
      </c>
      <c r="AO595" s="3" t="s">
        <v>3680</v>
      </c>
      <c r="AP595" s="3">
        <f>IF(AND(G596&lt;&gt;"LIBSETS_SETTYPE_BATTLEGROUND",G596&lt;&gt;"LIBSETS_SETTYPE_SPECIAL"),IF(AQ595&lt;&gt;"",VLOOKUP(AQ595,'ESO zone constants'!$D$5:$H$4955,5,FALSE),""),"")</f>
        <v>935</v>
      </c>
      <c r="AQ595" t="s">
        <v>97</v>
      </c>
      <c r="AR595" s="33" t="s">
        <v>1540</v>
      </c>
      <c r="AS595" s="3" t="s">
        <v>1362</v>
      </c>
      <c r="AT595" s="3" t="s">
        <v>1634</v>
      </c>
      <c r="AU595" s="3" t="str">
        <f>IF(AND(G595&lt;&gt;"LIBSETS_SETTYPE_BATTLEGROUND",G595&lt;&gt;"LIBSETS_SETTYPE_SPECIAL"),IF(AV595&lt;&gt;"",VLOOKUP(AV595,'ESO zone constants'!$D$5:$H$4955,5,FALSE),""),"")</f>
        <v/>
      </c>
      <c r="BA595" s="97" t="s">
        <v>3647</v>
      </c>
      <c r="BB595" s="97" t="s">
        <v>3647</v>
      </c>
      <c r="BC595" s="97"/>
      <c r="BD595" s="21" t="str">
        <f t="shared" si="60"/>
        <v>[676] = {wayshrines={529,350,529,}, dlcId=DLC_FIRESONG</v>
      </c>
      <c r="BE595" s="21" t="str">
        <f t="shared" si="61"/>
        <v>, zoneIds={1383,1011,1383,1302,935}, veteran=false</v>
      </c>
      <c r="BF595" s="21" t="str">
        <f t="shared" si="59"/>
        <v>, setType=LIBSETS_SETTYPE_MYTHIC</v>
      </c>
      <c r="BG595" s="21" t="str">
        <f t="shared" si="62"/>
        <v>, dropMechanic={LIBSETS_DROP_MECHANIC_OVERLAND_LOOT,LIBSETS_DROP_MECHANIC_OVERLAND_WORLDBOSS,LIBSETS_DROP_MECHANIC_FISHING_HOLE,LIBSETS_DROP_MECHANIC_MONSTER_NAME,LIBSETS_DROP_MECHANIC_MONSTER_NAME}, dropMechanicDropLocationNames={['en']={'Inside Blacksmithing Crate from Blacksmithing Writ Dailies','Indric Frolic','Any','Captain Numirril','High Kinlord Rilis','',},['de']={'In Schmiede-Truhen von Schmied Handwerksschrieben','Indriktollerei','Alle','Kapitän Numirril','Sippenhochfürst Rilis','',},}</v>
      </c>
      <c r="BH595" s="21" t="str">
        <f t="shared" si="63"/>
        <v>, addTooltip={['en']='https://en.uesp.net/wiki/Online:Mythic_Items#Syrabane.27s_Ward',},}, --Syrabane\'s Ward / Syrabanns Schutz   [Galen, Summerset, Galen, Shipwright's Regret, The Banished Cells II]</v>
      </c>
    </row>
    <row r="596" spans="1:60" x14ac:dyDescent="0.25">
      <c r="A596" s="5">
        <v>677</v>
      </c>
      <c r="B596" t="s">
        <v>3504</v>
      </c>
      <c r="C596" s="87" t="s">
        <v>3475</v>
      </c>
      <c r="D596" s="3">
        <f t="shared" si="64"/>
        <v>677</v>
      </c>
      <c r="G596" s="96" t="s">
        <v>1472</v>
      </c>
      <c r="I596" t="s">
        <v>91</v>
      </c>
      <c r="J596" t="s">
        <v>91</v>
      </c>
      <c r="K596">
        <v>528</v>
      </c>
      <c r="L596">
        <v>528</v>
      </c>
      <c r="M596">
        <v>528</v>
      </c>
      <c r="N596">
        <v>3</v>
      </c>
      <c r="Q596" s="3">
        <f>IF(AND(P596&lt;&gt;"",ISNUMBER(P596),NOT(ISNA(P596))),P596,IF(R596&lt;&gt;"",VLOOKUP(R596,'ESO zone constants'!$D$5:$H$10003,5,FALSE),""))</f>
        <v>1383</v>
      </c>
      <c r="R596" t="str">
        <f>IF(AND(O596&lt;&gt;"",NOT(ISERROR(O596))),O596,
IF(AND(P596&lt;&gt;"",ISNUMBER(P596),P596&gt;0,NOT(ISNA(P596))),VLOOKUP(P596,'ESO zone constants'!$A$5:$D$10001,4,FALSE),
IF(AND(K596&lt;&gt;"",K596&gt;0,NOT(ISERROR(K596))),VLOOKUP(K596,'ESO dumped WayshrineInfo'!$K$3:$N$9996,4,FALSE),"")))</f>
        <v>Galen</v>
      </c>
      <c r="T596" s="19" t="str">
        <f>IF(AND(S596&lt;&gt;"",NOT(ISERROR(S596))),S596,IF(Q596&lt;&gt;"",IF(NOT(ISERROR(VLOOKUP(Q596,'ESO Dungeon constants'!$D$3:$H$9999,5,FALSE))),VLOOKUP(Q596,'ESO Dungeon constants'!$D$3:$I$9999,6,FALSE),VLOOKUP(Q596,'ESO zone constants'!$H$3:$K$9989,4,FALSE)),""))</f>
        <v>DLC_FIRESONG</v>
      </c>
      <c r="U596" s="3" t="str">
        <f>IF(T596&lt;&gt;"",VLOOKUP(T596,'LibSets constants'!$B$4:$C$1012,2,FALSE),"")</f>
        <v>Firesong</v>
      </c>
      <c r="V596" s="33" t="s">
        <v>3335</v>
      </c>
      <c r="Z596" s="3">
        <f>IF(AND(G596&lt;&gt;"LIBSETS_SETTYPE_BATTLEGROUND",G596&lt;&gt;"LIBSETS_SETTYPE_SPECIAL"),
IF(AND(Y596&lt;&gt;"",ISNUMBER(Y596),NOT(ISNA(Y596))),Y596,
   IF(AND(L596&lt;&gt;"",ISNUMBER(L596),L596&gt;0,NOT(ISNA(L596))),VLOOKUP(L596,'ESO dumped WayshrineInfo'!$K$3:$L$9996,2,FALSE),"")
),"")</f>
        <v>1383</v>
      </c>
      <c r="AA596" t="str">
        <f>IF(AND(Z596&lt;&gt;"",ISNUMBER(Z596),NOT(ISNA(Z596))),VLOOKUP(Z596,'ESO zone constants'!$A$5:$D$10001,4,FALSE),"")</f>
        <v>Galen</v>
      </c>
      <c r="AF596" s="3">
        <f>IF(AND(G596&lt;&gt;"LIBSETS_SETTYPE_BATTLEGROUND",G596&lt;&gt;"LIBSETS_SETTYPE_SPECIAL"),
IF(AND(AE596&lt;&gt;"",ISNUMBER(AE596),NOT(ISNA(AE596))),AE596,
   IF(AND(M596&lt;&gt;"",ISNUMBER(M596),M596&gt;0,NOT(ISNA(M596))),VLOOKUP(M596,'ESO dumped WayshrineInfo'!$K$3:$L$9996,2,FALSE),"")
),"")</f>
        <v>1383</v>
      </c>
      <c r="AG596" t="str">
        <f>IF(AND(AF596&lt;&gt;"",ISNUMBER(AF596),NOT(ISNA(AF596))),VLOOKUP(AF596,'ESO zone constants'!$A$5:$D$10001,4,FALSE),"")</f>
        <v>Galen</v>
      </c>
      <c r="AH596" s="42"/>
      <c r="AK596" s="3" t="str">
        <f>IF(AND(G596&lt;&gt;"LIBSETS_SETTYPE_BATTLEGROUND",G596&lt;&gt;"LIBSETS_SETTYPE_SPECIAL"),IF(AL596&lt;&gt;"",VLOOKUP(AL596,'ESO zone constants'!$D$5:$H$4955,5,FALSE),""),"")</f>
        <v/>
      </c>
      <c r="AP596" s="3" t="str">
        <f>IF(AND(G596&lt;&gt;"LIBSETS_SETTYPE_BATTLEGROUND",G596&lt;&gt;"LIBSETS_SETTYPE_SPECIAL"),IF(AQ596&lt;&gt;"",VLOOKUP(AQ596,'ESO zone constants'!$D$5:$H$4955,5,FALSE),""),"")</f>
        <v/>
      </c>
      <c r="AU596" s="3" t="str">
        <f>IF(AND(G596&lt;&gt;"LIBSETS_SETTYPE_BATTLEGROUND",G596&lt;&gt;"LIBSETS_SETTYPE_SPECIAL"),IF(AV596&lt;&gt;"",VLOOKUP(AV596,'ESO zone constants'!$D$5:$H$4955,5,FALSE),""),"")</f>
        <v/>
      </c>
      <c r="BD596" s="21" t="str">
        <f t="shared" si="60"/>
        <v>[677] = {wayshrines={528,528,528,}, traitsNeeded=3, dlcId=DLC_FIRESONG</v>
      </c>
      <c r="BE596" s="21" t="str">
        <f t="shared" si="61"/>
        <v>, zoneIds={1383,1383,1383}, veteran=false</v>
      </c>
      <c r="BF596" s="21" t="str">
        <f t="shared" si="59"/>
        <v>, setType=LIBSETS_SETTYPE_CRAFTED</v>
      </c>
      <c r="BG596" s="21" t="str">
        <f t="shared" si="62"/>
        <v>, dropMechanic={LIBSETS_DROP_MECHANIC_CRAFTED}</v>
      </c>
      <c r="BH596" s="21" t="str">
        <f t="shared" si="63"/>
        <v>}, --Chimera\'s Rebuke / Zurechtweisung der Schimäre   [Galen, Galen, Galen]</v>
      </c>
    </row>
    <row r="597" spans="1:60" x14ac:dyDescent="0.25">
      <c r="A597" s="5">
        <v>678</v>
      </c>
      <c r="B597" t="s">
        <v>3505</v>
      </c>
      <c r="C597" s="87" t="s">
        <v>3473</v>
      </c>
      <c r="D597" s="3">
        <f t="shared" si="64"/>
        <v>678</v>
      </c>
      <c r="G597" s="96" t="s">
        <v>1472</v>
      </c>
      <c r="I597" t="s">
        <v>91</v>
      </c>
      <c r="J597" t="s">
        <v>91</v>
      </c>
      <c r="K597">
        <v>530</v>
      </c>
      <c r="L597">
        <v>530</v>
      </c>
      <c r="M597">
        <v>530</v>
      </c>
      <c r="N597">
        <v>3</v>
      </c>
      <c r="Q597" s="3">
        <f>IF(AND(P597&lt;&gt;"",ISNUMBER(P597),NOT(ISNA(P597))),P597,IF(R597&lt;&gt;"",VLOOKUP(R597,'ESO zone constants'!$D$5:$H$10003,5,FALSE),""))</f>
        <v>1383</v>
      </c>
      <c r="R597" t="str">
        <f>IF(AND(O597&lt;&gt;"",NOT(ISERROR(O597))),O597,
IF(AND(P597&lt;&gt;"",ISNUMBER(P597),P597&gt;0,NOT(ISNA(P597))),VLOOKUP(P597,'ESO zone constants'!$A$5:$D$10001,4,FALSE),
IF(AND(K597&lt;&gt;"",K597&gt;0,NOT(ISERROR(K597))),VLOOKUP(K597,'ESO dumped WayshrineInfo'!$K$3:$N$9996,4,FALSE),"")))</f>
        <v>Galen</v>
      </c>
      <c r="T597" s="19" t="str">
        <f>IF(AND(S597&lt;&gt;"",NOT(ISERROR(S597))),S597,IF(Q597&lt;&gt;"",IF(NOT(ISERROR(VLOOKUP(Q597,'ESO Dungeon constants'!$D$3:$H$9999,5,FALSE))),VLOOKUP(Q597,'ESO Dungeon constants'!$D$3:$I$9999,6,FALSE),VLOOKUP(Q597,'ESO zone constants'!$H$3:$K$9989,4,FALSE)),""))</f>
        <v>DLC_FIRESONG</v>
      </c>
      <c r="U597" s="3" t="str">
        <f>IF(T597&lt;&gt;"",VLOOKUP(T597,'LibSets constants'!$B$4:$C$1012,2,FALSE),"")</f>
        <v>Firesong</v>
      </c>
      <c r="V597" s="33" t="s">
        <v>3335</v>
      </c>
      <c r="Z597" s="3">
        <f>IF(AND(G597&lt;&gt;"LIBSETS_SETTYPE_BATTLEGROUND",G597&lt;&gt;"LIBSETS_SETTYPE_SPECIAL"),
IF(AND(Y597&lt;&gt;"",ISNUMBER(Y597),NOT(ISNA(Y597))),Y597,
   IF(AND(L597&lt;&gt;"",ISNUMBER(L597),L597&gt;0,NOT(ISNA(L597))),VLOOKUP(L597,'ESO dumped WayshrineInfo'!$K$3:$L$9996,2,FALSE),"")
),"")</f>
        <v>1383</v>
      </c>
      <c r="AA597" t="str">
        <f>IF(AND(Z597&lt;&gt;"",ISNUMBER(Z597),NOT(ISNA(Z597))),VLOOKUP(Z597,'ESO zone constants'!$A$5:$D$10001,4,FALSE),"")</f>
        <v>Galen</v>
      </c>
      <c r="AF597" s="3">
        <f>IF(AND(G597&lt;&gt;"LIBSETS_SETTYPE_BATTLEGROUND",G597&lt;&gt;"LIBSETS_SETTYPE_SPECIAL"),
IF(AND(AE597&lt;&gt;"",ISNUMBER(AE597),NOT(ISNA(AE597))),AE597,
   IF(AND(M597&lt;&gt;"",ISNUMBER(M597),M597&gt;0,NOT(ISNA(M597))),VLOOKUP(M597,'ESO dumped WayshrineInfo'!$K$3:$L$9996,2,FALSE),"")
),"")</f>
        <v>1383</v>
      </c>
      <c r="AG597" t="str">
        <f>IF(AND(AF597&lt;&gt;"",ISNUMBER(AF597),NOT(ISNA(AF597))),VLOOKUP(AF597,'ESO zone constants'!$A$5:$D$10001,4,FALSE),"")</f>
        <v>Galen</v>
      </c>
      <c r="AH597" s="42"/>
      <c r="AK597" s="3" t="str">
        <f>IF(AND(G597&lt;&gt;"LIBSETS_SETTYPE_BATTLEGROUND",G597&lt;&gt;"LIBSETS_SETTYPE_SPECIAL"),IF(AL597&lt;&gt;"",VLOOKUP(AL597,'ESO zone constants'!$D$5:$H$4955,5,FALSE),""),"")</f>
        <v/>
      </c>
      <c r="AP597" s="3" t="str">
        <f>IF(AND(G597&lt;&gt;"LIBSETS_SETTYPE_BATTLEGROUND",G597&lt;&gt;"LIBSETS_SETTYPE_SPECIAL"),IF(AQ597&lt;&gt;"",VLOOKUP(AQ597,'ESO zone constants'!$D$5:$H$4955,5,FALSE),""),"")</f>
        <v/>
      </c>
      <c r="AU597" s="3" t="str">
        <f>IF(AND(G597&lt;&gt;"LIBSETS_SETTYPE_BATTLEGROUND",G597&lt;&gt;"LIBSETS_SETTYPE_SPECIAL"),IF(AV597&lt;&gt;"",VLOOKUP(AV597,'ESO zone constants'!$D$5:$H$4955,5,FALSE),""),"")</f>
        <v/>
      </c>
      <c r="BD597" s="21" t="str">
        <f t="shared" si="60"/>
        <v>[678] = {wayshrines={530,530,530,}, traitsNeeded=3, dlcId=DLC_FIRESONG</v>
      </c>
      <c r="BE597" s="21" t="str">
        <f t="shared" si="61"/>
        <v>, zoneIds={1383,1383,1383}, veteran=false</v>
      </c>
      <c r="BF597" s="21" t="str">
        <f t="shared" si="59"/>
        <v>, setType=LIBSETS_SETTYPE_CRAFTED</v>
      </c>
      <c r="BG597" s="21" t="str">
        <f t="shared" si="62"/>
        <v>, dropMechanic={LIBSETS_DROP_MECHANIC_CRAFTED}</v>
      </c>
      <c r="BH597" s="21" t="str">
        <f t="shared" si="63"/>
        <v>}, --Old Growth Brewer / Altwuchs-Brauer   [Galen, Galen, Galen]</v>
      </c>
    </row>
    <row r="598" spans="1:60" x14ac:dyDescent="0.25">
      <c r="A598" s="5">
        <v>679</v>
      </c>
      <c r="B598" t="s">
        <v>3506</v>
      </c>
      <c r="C598" s="87" t="s">
        <v>3474</v>
      </c>
      <c r="D598" s="3">
        <f t="shared" si="64"/>
        <v>679</v>
      </c>
      <c r="G598" s="96" t="s">
        <v>1472</v>
      </c>
      <c r="I598" t="s">
        <v>91</v>
      </c>
      <c r="J598" t="s">
        <v>91</v>
      </c>
      <c r="K598">
        <v>527</v>
      </c>
      <c r="L598">
        <v>527</v>
      </c>
      <c r="M598">
        <v>527</v>
      </c>
      <c r="N598">
        <v>3</v>
      </c>
      <c r="Q598" s="3">
        <f>IF(AND(P598&lt;&gt;"",ISNUMBER(P598),NOT(ISNA(P598))),P598,IF(R598&lt;&gt;"",VLOOKUP(R598,'ESO zone constants'!$D$5:$H$10003,5,FALSE),""))</f>
        <v>1383</v>
      </c>
      <c r="R598" t="str">
        <f>IF(AND(O598&lt;&gt;"",NOT(ISERROR(O598))),O598,
IF(AND(P598&lt;&gt;"",ISNUMBER(P598),P598&gt;0,NOT(ISNA(P598))),VLOOKUP(P598,'ESO zone constants'!$A$5:$D$10001,4,FALSE),
IF(AND(K598&lt;&gt;"",K598&gt;0,NOT(ISERROR(K598))),VLOOKUP(K598,'ESO dumped WayshrineInfo'!$K$3:$N$9996,4,FALSE),"")))</f>
        <v>Galen</v>
      </c>
      <c r="T598" s="19" t="str">
        <f>IF(AND(S598&lt;&gt;"",NOT(ISERROR(S598))),S598,IF(Q598&lt;&gt;"",IF(NOT(ISERROR(VLOOKUP(Q598,'ESO Dungeon constants'!$D$3:$H$9999,5,FALSE))),VLOOKUP(Q598,'ESO Dungeon constants'!$D$3:$I$9999,6,FALSE),VLOOKUP(Q598,'ESO zone constants'!$H$3:$K$9989,4,FALSE)),""))</f>
        <v>DLC_FIRESONG</v>
      </c>
      <c r="U598" s="3" t="str">
        <f>IF(T598&lt;&gt;"",VLOOKUP(T598,'LibSets constants'!$B$4:$C$1012,2,FALSE),"")</f>
        <v>Firesong</v>
      </c>
      <c r="V598" s="33" t="s">
        <v>3335</v>
      </c>
      <c r="Z598" s="3">
        <f>IF(AND(G598&lt;&gt;"LIBSETS_SETTYPE_BATTLEGROUND",G598&lt;&gt;"LIBSETS_SETTYPE_SPECIAL"),
IF(AND(Y598&lt;&gt;"",ISNUMBER(Y598),NOT(ISNA(Y598))),Y598,
   IF(AND(L598&lt;&gt;"",ISNUMBER(L598),L598&gt;0,NOT(ISNA(L598))),VLOOKUP(L598,'ESO dumped WayshrineInfo'!$K$3:$L$9996,2,FALSE),"")
),"")</f>
        <v>1383</v>
      </c>
      <c r="AA598" t="str">
        <f>IF(AND(Z598&lt;&gt;"",ISNUMBER(Z598),NOT(ISNA(Z598))),VLOOKUP(Z598,'ESO zone constants'!$A$5:$D$10001,4,FALSE),"")</f>
        <v>Galen</v>
      </c>
      <c r="AF598" s="3">
        <f>IF(AND(G598&lt;&gt;"LIBSETS_SETTYPE_BATTLEGROUND",G598&lt;&gt;"LIBSETS_SETTYPE_SPECIAL"),
IF(AND(AE598&lt;&gt;"",ISNUMBER(AE598),NOT(ISNA(AE598))),AE598,
   IF(AND(M598&lt;&gt;"",ISNUMBER(M598),M598&gt;0,NOT(ISNA(M598))),VLOOKUP(M598,'ESO dumped WayshrineInfo'!$K$3:$L$9996,2,FALSE),"")
),"")</f>
        <v>1383</v>
      </c>
      <c r="AG598" t="str">
        <f>IF(AND(AF598&lt;&gt;"",ISNUMBER(AF598),NOT(ISNA(AF598))),VLOOKUP(AF598,'ESO zone constants'!$A$5:$D$10001,4,FALSE),"")</f>
        <v>Galen</v>
      </c>
      <c r="AH598" s="42"/>
      <c r="AK598" s="3" t="str">
        <f>IF(AND(G598&lt;&gt;"LIBSETS_SETTYPE_BATTLEGROUND",G598&lt;&gt;"LIBSETS_SETTYPE_SPECIAL"),IF(AL598&lt;&gt;"",VLOOKUP(AL598,'ESO zone constants'!$D$5:$H$4955,5,FALSE),""),"")</f>
        <v/>
      </c>
      <c r="AP598" s="3" t="str">
        <f>IF(AND(G598&lt;&gt;"LIBSETS_SETTYPE_BATTLEGROUND",G598&lt;&gt;"LIBSETS_SETTYPE_SPECIAL"),IF(AQ598&lt;&gt;"",VLOOKUP(AQ598,'ESO zone constants'!$D$5:$H$4955,5,FALSE),""),"")</f>
        <v/>
      </c>
      <c r="AU598" s="3" t="str">
        <f>IF(AND(G598&lt;&gt;"LIBSETS_SETTYPE_BATTLEGROUND",G598&lt;&gt;"LIBSETS_SETTYPE_SPECIAL"),IF(AV598&lt;&gt;"",VLOOKUP(AV598,'ESO zone constants'!$D$5:$H$4955,5,FALSE),""),"")</f>
        <v/>
      </c>
      <c r="BD598" s="21" t="str">
        <f t="shared" si="60"/>
        <v>[679] = {wayshrines={527,527,527,}, traitsNeeded=3, dlcId=DLC_FIRESONG</v>
      </c>
      <c r="BE598" s="21" t="str">
        <f t="shared" si="61"/>
        <v>, zoneIds={1383,1383,1383}, veteran=false</v>
      </c>
      <c r="BF598" s="21" t="str">
        <f t="shared" si="59"/>
        <v>, setType=LIBSETS_SETTYPE_CRAFTED</v>
      </c>
      <c r="BG598" s="21" t="str">
        <f t="shared" si="62"/>
        <v>, dropMechanic={LIBSETS_DROP_MECHANIC_CRAFTED}</v>
      </c>
      <c r="BH598" s="21" t="str">
        <f t="shared" si="63"/>
        <v>}, --Claw of the Forest Wraith / Kralle des Waldgespensts   [Galen, Galen, Galen]</v>
      </c>
    </row>
    <row r="599" spans="1:60" x14ac:dyDescent="0.25">
      <c r="A599" s="5">
        <v>680</v>
      </c>
      <c r="B599" t="s">
        <v>3624</v>
      </c>
      <c r="C599" s="87" t="s">
        <v>3614</v>
      </c>
      <c r="D599" s="3">
        <f t="shared" si="64"/>
        <v>680</v>
      </c>
      <c r="G599" s="8" t="s">
        <v>1475</v>
      </c>
      <c r="I599" t="s">
        <v>91</v>
      </c>
      <c r="J599" t="s">
        <v>91</v>
      </c>
      <c r="K599">
        <v>531</v>
      </c>
      <c r="L599">
        <v>531</v>
      </c>
      <c r="M599">
        <v>531</v>
      </c>
      <c r="O599" s="62" t="s">
        <v>3608</v>
      </c>
      <c r="Q599" s="3">
        <f>IF(AND(P599&lt;&gt;"",ISNUMBER(P599),NOT(ISNA(P599))),P599,IF(R599&lt;&gt;"",VLOOKUP(R599,'ESO zone constants'!$D$5:$H$10003,5,FALSE),""))</f>
        <v>1389</v>
      </c>
      <c r="R599" t="str">
        <f>IF(AND(O599&lt;&gt;"",NOT(ISERROR(O599))),O599,
IF(AND(P599&lt;&gt;"",ISNUMBER(P599),P599&gt;0,NOT(ISNA(P599))),VLOOKUP(P599,'ESO zone constants'!$A$5:$D$10001,4,FALSE),
IF(AND(K599&lt;&gt;"",K599&gt;0,NOT(ISERROR(K599))),VLOOKUP(K599,'ESO dumped WayshrineInfo'!$K$3:$N$9996,4,FALSE),"")))</f>
        <v>Bal Sunnar</v>
      </c>
      <c r="T599" s="19" t="str">
        <f>IF(AND(S599&lt;&gt;"",NOT(ISERROR(S599))),S599,IF(Q599&lt;&gt;"",IF(NOT(ISERROR(VLOOKUP(Q599,'ESO Dungeon constants'!$D$3:$H$9999,5,FALSE))),VLOOKUP(Q599,'ESO Dungeon constants'!$D$3:$I$9999,6,FALSE),VLOOKUP(Q599,'ESO zone constants'!$H$3:$K$9989,4,FALSE)),""))</f>
        <v>DLC_SCRIBES_OF_FATE</v>
      </c>
      <c r="U599" s="3" t="str">
        <f>IF(T599&lt;&gt;"",VLOOKUP(T599,'LibSets constants'!$B$4:$C$1012,2,FALSE),"")</f>
        <v>Scribes of Fate</v>
      </c>
      <c r="V599" s="90" t="s">
        <v>3332</v>
      </c>
      <c r="Z599" s="3">
        <f>IF(AND(G599&lt;&gt;"LIBSETS_SETTYPE_BATTLEGROUND",G599&lt;&gt;"LIBSETS_SETTYPE_SPECIAL"),
IF(AND(Y599&lt;&gt;"",ISNUMBER(Y599),NOT(ISNA(Y599))),Y599,
   IF(AND(L599&lt;&gt;"",ISNUMBER(L599),L599&gt;0,NOT(ISNA(L599))),VLOOKUP(L599,'ESO dumped WayshrineInfo'!$K$3:$L$9996,2,FALSE),"")
),"")</f>
        <v>41</v>
      </c>
      <c r="AA599" t="str">
        <f>IF(AND(Z599&lt;&gt;"",ISNUMBER(Z599),NOT(ISNA(Z599))),VLOOKUP(Z599,'ESO zone constants'!$A$5:$D$10001,4,FALSE),"")</f>
        <v>Stonefalls</v>
      </c>
      <c r="AF599" s="3">
        <f>IF(AND(G599&lt;&gt;"LIBSETS_SETTYPE_BATTLEGROUND",G599&lt;&gt;"LIBSETS_SETTYPE_SPECIAL"),
IF(AND(AE599&lt;&gt;"",ISNUMBER(AE599),NOT(ISNA(AE599))),AE599,
   IF(AND(M599&lt;&gt;"",ISNUMBER(M599),M599&gt;0,NOT(ISNA(M599))),VLOOKUP(M599,'ESO dumped WayshrineInfo'!$K$3:$L$9996,2,FALSE),"")
),"")</f>
        <v>41</v>
      </c>
      <c r="AG599" t="str">
        <f>IF(AND(AF599&lt;&gt;"",ISNUMBER(AF599),NOT(ISNA(AF599))),VLOOKUP(AF599,'ESO zone constants'!$A$5:$D$10001,4,FALSE),"")</f>
        <v>Stonefalls</v>
      </c>
      <c r="AH599" s="42"/>
      <c r="AK599" s="3" t="str">
        <f>IF(AND(G599&lt;&gt;"LIBSETS_SETTYPE_BATTLEGROUND",G599&lt;&gt;"LIBSETS_SETTYPE_SPECIAL"),IF(AL599&lt;&gt;"",VLOOKUP(AL599,'ESO zone constants'!$D$5:$H$4955,5,FALSE),""),"")</f>
        <v/>
      </c>
      <c r="AP599" s="3" t="str">
        <f>IF(AND(G599&lt;&gt;"LIBSETS_SETTYPE_BATTLEGROUND",G599&lt;&gt;"LIBSETS_SETTYPE_SPECIAL"),IF(AQ599&lt;&gt;"",VLOOKUP(AQ599,'ESO zone constants'!$D$5:$H$4955,5,FALSE),""),"")</f>
        <v/>
      </c>
      <c r="AU599" s="3" t="str">
        <f>IF(AND(G599&lt;&gt;"LIBSETS_SETTYPE_BATTLEGROUND",G599&lt;&gt;"LIBSETS_SETTYPE_SPECIAL"),IF(AV599&lt;&gt;"",VLOOKUP(AV599,'ESO zone constants'!$D$5:$H$4955,5,FALSE),""),"")</f>
        <v/>
      </c>
      <c r="BD599" s="21" t="str">
        <f t="shared" si="60"/>
        <v>[680] = {wayshrines={531,531,531,}, dlcId=DLC_SCRIBES_OF_FATE</v>
      </c>
      <c r="BE599" s="21" t="str">
        <f t="shared" si="61"/>
        <v>, zoneIds={1389,41,41}, veteran=false</v>
      </c>
      <c r="BF599" s="21" t="str">
        <f t="shared" si="59"/>
        <v>, setType=LIBSETS_SETTYPE_DUNGEON</v>
      </c>
      <c r="BG599" s="21" t="str">
        <f t="shared" si="62"/>
        <v>, dropMechanic={LIBSETS_DROP_MECHANIC_GROUP_DUNGEON_BOSS}</v>
      </c>
      <c r="BH599" s="21" t="str">
        <f t="shared" si="63"/>
        <v>}, --Ritemaster\’s Bond / Bindung des Ritenmeisters   [Bal Sunnar, Stonefalls, Stonefalls]</v>
      </c>
    </row>
    <row r="600" spans="1:60" x14ac:dyDescent="0.25">
      <c r="A600" s="5">
        <v>681</v>
      </c>
      <c r="B600" t="s">
        <v>3625</v>
      </c>
      <c r="C600" s="87" t="s">
        <v>3615</v>
      </c>
      <c r="D600" s="3">
        <f t="shared" si="64"/>
        <v>681</v>
      </c>
      <c r="G600" s="8" t="s">
        <v>1475</v>
      </c>
      <c r="I600" t="s">
        <v>91</v>
      </c>
      <c r="J600" t="s">
        <v>91</v>
      </c>
      <c r="K600">
        <v>531</v>
      </c>
      <c r="L600">
        <v>531</v>
      </c>
      <c r="M600">
        <v>531</v>
      </c>
      <c r="O600" s="62" t="s">
        <v>3608</v>
      </c>
      <c r="Q600" s="3">
        <f>IF(AND(P600&lt;&gt;"",ISNUMBER(P600),NOT(ISNA(P600))),P600,IF(R600&lt;&gt;"",VLOOKUP(R600,'ESO zone constants'!$D$5:$H$10003,5,FALSE),""))</f>
        <v>1389</v>
      </c>
      <c r="R600" t="str">
        <f>IF(AND(O600&lt;&gt;"",NOT(ISERROR(O600))),O600,
IF(AND(P600&lt;&gt;"",ISNUMBER(P600),P600&gt;0,NOT(ISNA(P600))),VLOOKUP(P600,'ESO zone constants'!$A$5:$D$10001,4,FALSE),
IF(AND(K600&lt;&gt;"",K600&gt;0,NOT(ISERROR(K600))),VLOOKUP(K600,'ESO dumped WayshrineInfo'!$K$3:$N$9996,4,FALSE),"")))</f>
        <v>Bal Sunnar</v>
      </c>
      <c r="T600" s="19" t="str">
        <f>IF(AND(S600&lt;&gt;"",NOT(ISERROR(S600))),S600,IF(Q600&lt;&gt;"",IF(NOT(ISERROR(VLOOKUP(Q600,'ESO Dungeon constants'!$D$3:$H$9999,5,FALSE))),VLOOKUP(Q600,'ESO Dungeon constants'!$D$3:$I$9999,6,FALSE),VLOOKUP(Q600,'ESO zone constants'!$H$3:$K$9989,4,FALSE)),""))</f>
        <v>DLC_SCRIBES_OF_FATE</v>
      </c>
      <c r="U600" s="3" t="str">
        <f>IF(T600&lt;&gt;"",VLOOKUP(T600,'LibSets constants'!$B$4:$C$1012,2,FALSE),"")</f>
        <v>Scribes of Fate</v>
      </c>
      <c r="V600" s="90" t="s">
        <v>3332</v>
      </c>
      <c r="Z600" s="3">
        <f>IF(AND(G600&lt;&gt;"LIBSETS_SETTYPE_BATTLEGROUND",G600&lt;&gt;"LIBSETS_SETTYPE_SPECIAL"),
IF(AND(Y600&lt;&gt;"",ISNUMBER(Y600),NOT(ISNA(Y600))),Y600,
   IF(AND(L600&lt;&gt;"",ISNUMBER(L600),L600&gt;0,NOT(ISNA(L600))),VLOOKUP(L600,'ESO dumped WayshrineInfo'!$K$3:$L$9996,2,FALSE),"")
),"")</f>
        <v>41</v>
      </c>
      <c r="AA600" t="str">
        <f>IF(AND(Z600&lt;&gt;"",ISNUMBER(Z600),NOT(ISNA(Z600))),VLOOKUP(Z600,'ESO zone constants'!$A$5:$D$10001,4,FALSE),"")</f>
        <v>Stonefalls</v>
      </c>
      <c r="AF600" s="3">
        <f>IF(AND(G600&lt;&gt;"LIBSETS_SETTYPE_BATTLEGROUND",G600&lt;&gt;"LIBSETS_SETTYPE_SPECIAL"),
IF(AND(AE600&lt;&gt;"",ISNUMBER(AE600),NOT(ISNA(AE600))),AE600,
   IF(AND(M600&lt;&gt;"",ISNUMBER(M600),M600&gt;0,NOT(ISNA(M600))),VLOOKUP(M600,'ESO dumped WayshrineInfo'!$K$3:$L$9996,2,FALSE),"")
),"")</f>
        <v>41</v>
      </c>
      <c r="AG600" t="str">
        <f>IF(AND(AF600&lt;&gt;"",ISNUMBER(AF600),NOT(ISNA(AF600))),VLOOKUP(AF600,'ESO zone constants'!$A$5:$D$10001,4,FALSE),"")</f>
        <v>Stonefalls</v>
      </c>
      <c r="AH600" s="42"/>
      <c r="AK600" s="3" t="str">
        <f>IF(AND(G600&lt;&gt;"LIBSETS_SETTYPE_BATTLEGROUND",G600&lt;&gt;"LIBSETS_SETTYPE_SPECIAL"),IF(AL600&lt;&gt;"",VLOOKUP(AL600,'ESO zone constants'!$D$5:$H$4955,5,FALSE),""),"")</f>
        <v/>
      </c>
      <c r="AP600" s="3" t="str">
        <f>IF(AND(G600&lt;&gt;"LIBSETS_SETTYPE_BATTLEGROUND",G600&lt;&gt;"LIBSETS_SETTYPE_SPECIAL"),IF(AQ600&lt;&gt;"",VLOOKUP(AQ600,'ESO zone constants'!$D$5:$H$4955,5,FALSE),""),"")</f>
        <v/>
      </c>
      <c r="AU600" s="3" t="str">
        <f>IF(AND(G600&lt;&gt;"LIBSETS_SETTYPE_BATTLEGROUND",G600&lt;&gt;"LIBSETS_SETTYPE_SPECIAL"),IF(AV600&lt;&gt;"",VLOOKUP(AV600,'ESO zone constants'!$D$5:$H$4955,5,FALSE),""),"")</f>
        <v/>
      </c>
      <c r="BD600" s="21" t="str">
        <f t="shared" si="60"/>
        <v>[681] = {wayshrines={531,531,531,}, dlcId=DLC_SCRIBES_OF_FATE</v>
      </c>
      <c r="BE600" s="21" t="str">
        <f t="shared" si="61"/>
        <v>, zoneIds={1389,41,41}, veteran=false</v>
      </c>
      <c r="BF600" s="21" t="str">
        <f t="shared" si="59"/>
        <v>, setType=LIBSETS_SETTYPE_DUNGEON</v>
      </c>
      <c r="BG600" s="21" t="str">
        <f t="shared" si="62"/>
        <v>, dropMechanic={LIBSETS_DROP_MECHANIC_GROUP_DUNGEON_BOSS}</v>
      </c>
      <c r="BH600" s="21" t="str">
        <f t="shared" si="63"/>
        <v>}, --Nix-Hound\’s Howl / Nixhund-Heulen   [Bal Sunnar, Stonefalls, Stonefalls]</v>
      </c>
    </row>
    <row r="601" spans="1:60" x14ac:dyDescent="0.25">
      <c r="A601" s="5">
        <v>682</v>
      </c>
      <c r="B601" t="s">
        <v>3626</v>
      </c>
      <c r="C601" s="87" t="s">
        <v>3609</v>
      </c>
      <c r="D601" s="3">
        <f t="shared" si="64"/>
        <v>682</v>
      </c>
      <c r="G601" s="8" t="s">
        <v>1475</v>
      </c>
      <c r="I601" t="s">
        <v>91</v>
      </c>
      <c r="J601" t="s">
        <v>91</v>
      </c>
      <c r="K601">
        <v>531</v>
      </c>
      <c r="L601">
        <v>531</v>
      </c>
      <c r="M601">
        <v>531</v>
      </c>
      <c r="O601" s="62" t="s">
        <v>3608</v>
      </c>
      <c r="Q601" s="3">
        <f>IF(AND(P601&lt;&gt;"",ISNUMBER(P601),NOT(ISNA(P601))),P601,IF(R601&lt;&gt;"",VLOOKUP(R601,'ESO zone constants'!$D$5:$H$10003,5,FALSE),""))</f>
        <v>1389</v>
      </c>
      <c r="R601" t="str">
        <f>IF(AND(O601&lt;&gt;"",NOT(ISERROR(O601))),O601,
IF(AND(P601&lt;&gt;"",ISNUMBER(P601),P601&gt;0,NOT(ISNA(P601))),VLOOKUP(P601,'ESO zone constants'!$A$5:$D$10001,4,FALSE),
IF(AND(K601&lt;&gt;"",K601&gt;0,NOT(ISERROR(K601))),VLOOKUP(K601,'ESO dumped WayshrineInfo'!$K$3:$N$9996,4,FALSE),"")))</f>
        <v>Bal Sunnar</v>
      </c>
      <c r="T601" s="19" t="str">
        <f>IF(AND(S601&lt;&gt;"",NOT(ISERROR(S601))),S601,IF(Q601&lt;&gt;"",IF(NOT(ISERROR(VLOOKUP(Q601,'ESO Dungeon constants'!$D$3:$H$9999,5,FALSE))),VLOOKUP(Q601,'ESO Dungeon constants'!$D$3:$I$9999,6,FALSE),VLOOKUP(Q601,'ESO zone constants'!$H$3:$K$9989,4,FALSE)),""))</f>
        <v>DLC_SCRIBES_OF_FATE</v>
      </c>
      <c r="U601" s="3" t="str">
        <f>IF(T601&lt;&gt;"",VLOOKUP(T601,'LibSets constants'!$B$4:$C$1012,2,FALSE),"")</f>
        <v>Scribes of Fate</v>
      </c>
      <c r="V601" s="90" t="s">
        <v>3332</v>
      </c>
      <c r="Z601" s="3">
        <f>IF(AND(G601&lt;&gt;"LIBSETS_SETTYPE_BATTLEGROUND",G601&lt;&gt;"LIBSETS_SETTYPE_SPECIAL"),
IF(AND(Y601&lt;&gt;"",ISNUMBER(Y601),NOT(ISNA(Y601))),Y601,
   IF(AND(L601&lt;&gt;"",ISNUMBER(L601),L601&gt;0,NOT(ISNA(L601))),VLOOKUP(L601,'ESO dumped WayshrineInfo'!$K$3:$L$9996,2,FALSE),"")
),"")</f>
        <v>41</v>
      </c>
      <c r="AA601" t="str">
        <f>IF(AND(Z601&lt;&gt;"",ISNUMBER(Z601),NOT(ISNA(Z601))),VLOOKUP(Z601,'ESO zone constants'!$A$5:$D$10001,4,FALSE),"")</f>
        <v>Stonefalls</v>
      </c>
      <c r="AF601" s="3">
        <f>IF(AND(G601&lt;&gt;"LIBSETS_SETTYPE_BATTLEGROUND",G601&lt;&gt;"LIBSETS_SETTYPE_SPECIAL"),
IF(AND(AE601&lt;&gt;"",ISNUMBER(AE601),NOT(ISNA(AE601))),AE601,
   IF(AND(M601&lt;&gt;"",ISNUMBER(M601),M601&gt;0,NOT(ISNA(M601))),VLOOKUP(M601,'ESO dumped WayshrineInfo'!$K$3:$L$9996,2,FALSE),"")
),"")</f>
        <v>41</v>
      </c>
      <c r="AG601" t="str">
        <f>IF(AND(AF601&lt;&gt;"",ISNUMBER(AF601),NOT(ISNA(AF601))),VLOOKUP(AF601,'ESO zone constants'!$A$5:$D$10001,4,FALSE),"")</f>
        <v>Stonefalls</v>
      </c>
      <c r="AH601" s="42"/>
      <c r="AK601" s="3" t="str">
        <f>IF(AND(G601&lt;&gt;"LIBSETS_SETTYPE_BATTLEGROUND",G601&lt;&gt;"LIBSETS_SETTYPE_SPECIAL"),IF(AL601&lt;&gt;"",VLOOKUP(AL601,'ESO zone constants'!$D$5:$H$4955,5,FALSE),""),"")</f>
        <v/>
      </c>
      <c r="AP601" s="3" t="str">
        <f>IF(AND(G601&lt;&gt;"LIBSETS_SETTYPE_BATTLEGROUND",G601&lt;&gt;"LIBSETS_SETTYPE_SPECIAL"),IF(AQ601&lt;&gt;"",VLOOKUP(AQ601,'ESO zone constants'!$D$5:$H$4955,5,FALSE),""),"")</f>
        <v/>
      </c>
      <c r="AU601" s="3" t="str">
        <f>IF(AND(G601&lt;&gt;"LIBSETS_SETTYPE_BATTLEGROUND",G601&lt;&gt;"LIBSETS_SETTYPE_SPECIAL"),IF(AV601&lt;&gt;"",VLOOKUP(AV601,'ESO zone constants'!$D$5:$H$4955,5,FALSE),""),"")</f>
        <v/>
      </c>
      <c r="BD601" s="21" t="str">
        <f t="shared" si="60"/>
        <v>[682] = {wayshrines={531,531,531,}, dlcId=DLC_SCRIBES_OF_FATE</v>
      </c>
      <c r="BE601" s="21" t="str">
        <f t="shared" si="61"/>
        <v>, zoneIds={1389,41,41}, veteran=false</v>
      </c>
      <c r="BF601" s="21" t="str">
        <f t="shared" si="59"/>
        <v>, setType=LIBSETS_SETTYPE_DUNGEON</v>
      </c>
      <c r="BG601" s="21" t="str">
        <f t="shared" si="62"/>
        <v>, dropMechanic={LIBSETS_DROP_MECHANIC_GROUP_DUNGEON_BOSS}</v>
      </c>
      <c r="BH601" s="21" t="str">
        <f t="shared" si="63"/>
        <v>}, --Telvanni Enforcer / Telvanni-Vollstrecker   [Bal Sunnar, Stonefalls, Stonefalls]</v>
      </c>
    </row>
    <row r="602" spans="1:60" x14ac:dyDescent="0.25">
      <c r="A602" s="5">
        <v>683</v>
      </c>
      <c r="B602" t="s">
        <v>3627</v>
      </c>
      <c r="C602" s="87" t="s">
        <v>3610</v>
      </c>
      <c r="D602" s="3">
        <f t="shared" si="64"/>
        <v>683</v>
      </c>
      <c r="G602" s="8" t="s">
        <v>1477</v>
      </c>
      <c r="H602">
        <v>3</v>
      </c>
      <c r="I602" t="s">
        <v>1464</v>
      </c>
      <c r="K602">
        <v>531</v>
      </c>
      <c r="L602">
        <v>531</v>
      </c>
      <c r="M602">
        <v>531</v>
      </c>
      <c r="O602" s="62" t="s">
        <v>3608</v>
      </c>
      <c r="Q602" s="3">
        <f>IF(AND(P602&lt;&gt;"",ISNUMBER(P602),NOT(ISNA(P602))),P602,IF(R602&lt;&gt;"",VLOOKUP(R602,'ESO zone constants'!$D$5:$H$10003,5,FALSE),""))</f>
        <v>1389</v>
      </c>
      <c r="R602" t="str">
        <f>IF(AND(O602&lt;&gt;"",NOT(ISERROR(O602))),O602,
IF(AND(P602&lt;&gt;"",ISNUMBER(P602),P602&gt;0,NOT(ISNA(P602))),VLOOKUP(P602,'ESO zone constants'!$A$5:$D$10001,4,FALSE),
IF(AND(K602&lt;&gt;"",K602&gt;0,NOT(ISERROR(K602))),VLOOKUP(K602,'ESO dumped WayshrineInfo'!$K$3:$N$9996,4,FALSE),"")))</f>
        <v>Bal Sunnar</v>
      </c>
      <c r="T602" s="19" t="str">
        <f>IF(AND(S602&lt;&gt;"",NOT(ISERROR(S602))),S602,IF(Q602&lt;&gt;"",IF(NOT(ISERROR(VLOOKUP(Q602,'ESO Dungeon constants'!$D$3:$H$9999,5,FALSE))),VLOOKUP(Q602,'ESO Dungeon constants'!$D$3:$I$9999,6,FALSE),VLOOKUP(Q602,'ESO zone constants'!$H$3:$K$9989,4,FALSE)),""))</f>
        <v>DLC_SCRIBES_OF_FATE</v>
      </c>
      <c r="U602" s="3" t="str">
        <f>IF(T602&lt;&gt;"",VLOOKUP(T602,'LibSets constants'!$B$4:$C$1012,2,FALSE),"")</f>
        <v>Scribes of Fate</v>
      </c>
      <c r="V602" s="33" t="s">
        <v>1540</v>
      </c>
      <c r="W602" s="3" t="s">
        <v>3610</v>
      </c>
      <c r="X602" s="3" t="s">
        <v>3644</v>
      </c>
      <c r="Z602" s="3">
        <f>IF(AND(G602&lt;&gt;"LIBSETS_SETTYPE_BATTLEGROUND",G602&lt;&gt;"LIBSETS_SETTYPE_SPECIAL"),
IF(AND(Y602&lt;&gt;"",ISNUMBER(Y602),NOT(ISNA(Y602))),Y602,
   IF(AND(L602&lt;&gt;"",ISNUMBER(L602),L602&gt;0,NOT(ISNA(L602))),VLOOKUP(L602,'ESO dumped WayshrineInfo'!$K$3:$L$9996,2,FALSE),"")
),"")</f>
        <v>41</v>
      </c>
      <c r="AA602" t="str">
        <f>IF(AND(Z602&lt;&gt;"",ISNUMBER(Z602),NOT(ISNA(Z602))),VLOOKUP(Z602,'ESO zone constants'!$A$5:$D$10001,4,FALSE),"")</f>
        <v>Stonefalls</v>
      </c>
      <c r="AF602" s="3">
        <f>IF(AND(G602&lt;&gt;"LIBSETS_SETTYPE_BATTLEGROUND",G602&lt;&gt;"LIBSETS_SETTYPE_SPECIAL"),
IF(AND(AE602&lt;&gt;"",ISNUMBER(AE602),NOT(ISNA(AE602))),AE602,
   IF(AND(M602&lt;&gt;"",ISNUMBER(M602),M602&gt;0,NOT(ISNA(M602))),VLOOKUP(M602,'ESO dumped WayshrineInfo'!$K$3:$L$9996,2,FALSE),"")
),"")</f>
        <v>41</v>
      </c>
      <c r="AG602" t="str">
        <f>IF(AND(AF602&lt;&gt;"",ISNUMBER(AF602),NOT(ISNA(AF602))),VLOOKUP(AF602,'ESO zone constants'!$A$5:$D$10001,4,FALSE),"")</f>
        <v>Stonefalls</v>
      </c>
      <c r="AH602" s="42"/>
      <c r="AK602" s="3" t="str">
        <f>IF(AND(G602&lt;&gt;"LIBSETS_SETTYPE_BATTLEGROUND",G602&lt;&gt;"LIBSETS_SETTYPE_SPECIAL"),IF(AL602&lt;&gt;"",VLOOKUP(AL602,'ESO zone constants'!$D$5:$H$4955,5,FALSE),""),"")</f>
        <v/>
      </c>
      <c r="AP602" s="3" t="str">
        <f>IF(AND(G602&lt;&gt;"LIBSETS_SETTYPE_BATTLEGROUND",G602&lt;&gt;"LIBSETS_SETTYPE_SPECIAL"),IF(AQ602&lt;&gt;"",VLOOKUP(AQ602,'ESO zone constants'!$D$5:$H$4955,5,FALSE),""),"")</f>
        <v/>
      </c>
      <c r="AU602" s="3" t="str">
        <f>IF(AND(G602&lt;&gt;"LIBSETS_SETTYPE_BATTLEGROUND",G602&lt;&gt;"LIBSETS_SETTYPE_SPECIAL"),IF(AV602&lt;&gt;"",VLOOKUP(AV602,'ESO zone constants'!$D$5:$H$4955,5,FALSE),""),"")</f>
        <v/>
      </c>
      <c r="BD602" s="21" t="str">
        <f t="shared" si="60"/>
        <v>[683] = {wayshrines={531,531,531,}, dlcId=DLC_SCRIBES_OF_FATE</v>
      </c>
      <c r="BE602" s="21" t="str">
        <f t="shared" si="61"/>
        <v>, zoneIds={1389,41,41}, veteran={[EQUIP_TYPE_HEAD]=true, [EQUIP_TYPE_SHOULDERS]=false}</v>
      </c>
      <c r="BF602" s="21" t="str">
        <f t="shared" si="59"/>
        <v>, setType=LIBSETS_SETTYPE_MONSTER, undauntedChestId=3</v>
      </c>
      <c r="BG602" s="21" t="str">
        <f t="shared" si="62"/>
        <v>, dropMechanic={LIBSETS_DROP_MECHANIC_MONSTER_NAME}, dropMechanicDropLocationNames={['en']={'Roksa the Warped','','','','','',},['de']={'Roksa die Verzerrte','','','','','',},}</v>
      </c>
      <c r="BH602" s="21" t="str">
        <f t="shared" si="63"/>
        <v>}, --Roksa the Warped / Roksa die Verkrümmte   [Bal Sunnar, Stonefalls, Stonefalls]</v>
      </c>
    </row>
    <row r="603" spans="1:60" x14ac:dyDescent="0.25">
      <c r="A603" s="5">
        <v>684</v>
      </c>
      <c r="B603" t="s">
        <v>3628</v>
      </c>
      <c r="C603" s="87" t="s">
        <v>3616</v>
      </c>
      <c r="D603" s="3">
        <f t="shared" si="64"/>
        <v>684</v>
      </c>
      <c r="G603" s="8" t="s">
        <v>1475</v>
      </c>
      <c r="I603" t="s">
        <v>91</v>
      </c>
      <c r="J603" t="s">
        <v>91</v>
      </c>
      <c r="K603">
        <v>532</v>
      </c>
      <c r="L603">
        <v>532</v>
      </c>
      <c r="M603">
        <v>532</v>
      </c>
      <c r="O603" s="62" t="s">
        <v>3637</v>
      </c>
      <c r="Q603" s="3">
        <f>IF(AND(P603&lt;&gt;"",ISNUMBER(P603),NOT(ISNA(P603))),P603,IF(R603&lt;&gt;"",VLOOKUP(R603,'ESO zone constants'!$D$5:$H$10003,5,FALSE),""))</f>
        <v>1390</v>
      </c>
      <c r="R603" t="str">
        <f>IF(AND(O603&lt;&gt;"",NOT(ISERROR(O603))),O603,
IF(AND(P603&lt;&gt;"",ISNUMBER(P603),P603&gt;0,NOT(ISNA(P603))),VLOOKUP(P603,'ESO zone constants'!$A$5:$D$10001,4,FALSE),
IF(AND(K603&lt;&gt;"",K603&gt;0,NOT(ISERROR(K603))),VLOOKUP(K603,'ESO dumped WayshrineInfo'!$K$3:$N$9996,4,FALSE),"")))</f>
        <v>Scrivener's Hall</v>
      </c>
      <c r="T603" s="19" t="str">
        <f>IF(AND(S603&lt;&gt;"",NOT(ISERROR(S603))),S603,IF(Q603&lt;&gt;"",IF(NOT(ISERROR(VLOOKUP(Q603,'ESO Dungeon constants'!$D$3:$H$9999,5,FALSE))),VLOOKUP(Q603,'ESO Dungeon constants'!$D$3:$I$9999,6,FALSE),VLOOKUP(Q603,'ESO zone constants'!$H$3:$K$9989,4,FALSE)),""))</f>
        <v>DLC_SCRIBES_OF_FATE</v>
      </c>
      <c r="U603" s="3" t="str">
        <f>IF(T603&lt;&gt;"",VLOOKUP(T603,'LibSets constants'!$B$4:$C$1012,2,FALSE),"")</f>
        <v>Scribes of Fate</v>
      </c>
      <c r="V603" s="90" t="s">
        <v>3332</v>
      </c>
      <c r="Z603" s="3">
        <f>IF(AND(G603&lt;&gt;"LIBSETS_SETTYPE_BATTLEGROUND",G603&lt;&gt;"LIBSETS_SETTYPE_SPECIAL"),
IF(AND(Y603&lt;&gt;"",ISNUMBER(Y603),NOT(ISNA(Y603))),Y603,
   IF(AND(L603&lt;&gt;"",ISNUMBER(L603),L603&gt;0,NOT(ISNA(L603))),VLOOKUP(L603,'ESO dumped WayshrineInfo'!$K$3:$L$9996,2,FALSE),"")
),"")</f>
        <v>103</v>
      </c>
      <c r="AA603" t="str">
        <f>IF(AND(Z603&lt;&gt;"",ISNUMBER(Z603),NOT(ISNA(Z603))),VLOOKUP(Z603,'ESO zone constants'!$A$5:$D$10001,4,FALSE),"")</f>
        <v>The Rift</v>
      </c>
      <c r="AF603" s="3">
        <f>IF(AND(G603&lt;&gt;"LIBSETS_SETTYPE_BATTLEGROUND",G603&lt;&gt;"LIBSETS_SETTYPE_SPECIAL"),
IF(AND(AE603&lt;&gt;"",ISNUMBER(AE603),NOT(ISNA(AE603))),AE603,
   IF(AND(M603&lt;&gt;"",ISNUMBER(M603),M603&gt;0,NOT(ISNA(M603))),VLOOKUP(M603,'ESO dumped WayshrineInfo'!$K$3:$L$9996,2,FALSE),"")
),"")</f>
        <v>103</v>
      </c>
      <c r="AG603" t="str">
        <f>IF(AND(AF603&lt;&gt;"",ISNUMBER(AF603),NOT(ISNA(AF603))),VLOOKUP(AF603,'ESO zone constants'!$A$5:$D$10001,4,FALSE),"")</f>
        <v>The Rift</v>
      </c>
      <c r="AH603" s="42"/>
      <c r="AK603" s="3" t="str">
        <f>IF(AND(G603&lt;&gt;"LIBSETS_SETTYPE_BATTLEGROUND",G603&lt;&gt;"LIBSETS_SETTYPE_SPECIAL"),IF(AL603&lt;&gt;"",VLOOKUP(AL603,'ESO zone constants'!$D$5:$H$4955,5,FALSE),""),"")</f>
        <v/>
      </c>
      <c r="AP603" s="3" t="str">
        <f>IF(AND(G603&lt;&gt;"LIBSETS_SETTYPE_BATTLEGROUND",G603&lt;&gt;"LIBSETS_SETTYPE_SPECIAL"),IF(AQ603&lt;&gt;"",VLOOKUP(AQ603,'ESO zone constants'!$D$5:$H$4955,5,FALSE),""),"")</f>
        <v/>
      </c>
      <c r="AU603" s="3" t="str">
        <f>IF(AND(G603&lt;&gt;"LIBSETS_SETTYPE_BATTLEGROUND",G603&lt;&gt;"LIBSETS_SETTYPE_SPECIAL"),IF(AV603&lt;&gt;"",VLOOKUP(AV603,'ESO zone constants'!$D$5:$H$4955,5,FALSE),""),"")</f>
        <v/>
      </c>
      <c r="BD603" s="21" t="str">
        <f t="shared" si="60"/>
        <v>[684] = {wayshrines={532,532,532,}, dlcId=DLC_SCRIBES_OF_FATE</v>
      </c>
      <c r="BE603" s="21" t="str">
        <f t="shared" si="61"/>
        <v>, zoneIds={1390,103,103}, veteran=false</v>
      </c>
      <c r="BF603" s="21" t="str">
        <f t="shared" si="59"/>
        <v>, setType=LIBSETS_SETTYPE_DUNGEON</v>
      </c>
      <c r="BG603" s="21" t="str">
        <f t="shared" si="62"/>
        <v>, dropMechanic={LIBSETS_DROP_MECHANIC_GROUP_DUNGEON_BOSS}</v>
      </c>
      <c r="BH603" s="21" t="str">
        <f t="shared" si="63"/>
        <v>}, --Runecarver\’s Blaze / Lodern des Runenschnitzers   [Scrivener's Hall, The Rift, The Rift]</v>
      </c>
    </row>
    <row r="604" spans="1:60" x14ac:dyDescent="0.25">
      <c r="A604" s="5">
        <v>685</v>
      </c>
      <c r="B604" t="s">
        <v>3629</v>
      </c>
      <c r="C604" s="87" t="s">
        <v>3617</v>
      </c>
      <c r="D604" s="3">
        <f t="shared" si="64"/>
        <v>685</v>
      </c>
      <c r="G604" s="8" t="s">
        <v>1475</v>
      </c>
      <c r="I604" t="s">
        <v>91</v>
      </c>
      <c r="J604" t="s">
        <v>91</v>
      </c>
      <c r="K604">
        <v>532</v>
      </c>
      <c r="L604">
        <v>532</v>
      </c>
      <c r="M604">
        <v>532</v>
      </c>
      <c r="O604" s="62" t="s">
        <v>3637</v>
      </c>
      <c r="Q604" s="3">
        <f>IF(AND(P604&lt;&gt;"",ISNUMBER(P604),NOT(ISNA(P604))),P604,IF(R604&lt;&gt;"",VLOOKUP(R604,'ESO zone constants'!$D$5:$H$10003,5,FALSE),""))</f>
        <v>1390</v>
      </c>
      <c r="R604" t="str">
        <f>IF(AND(O604&lt;&gt;"",NOT(ISERROR(O604))),O604,
IF(AND(P604&lt;&gt;"",ISNUMBER(P604),P604&gt;0,NOT(ISNA(P604))),VLOOKUP(P604,'ESO zone constants'!$A$5:$D$10001,4,FALSE),
IF(AND(K604&lt;&gt;"",K604&gt;0,NOT(ISERROR(K604))),VLOOKUP(K604,'ESO dumped WayshrineInfo'!$K$3:$N$9996,4,FALSE),"")))</f>
        <v>Scrivener's Hall</v>
      </c>
      <c r="T604" s="19" t="str">
        <f>IF(AND(S604&lt;&gt;"",NOT(ISERROR(S604))),S604,IF(Q604&lt;&gt;"",IF(NOT(ISERROR(VLOOKUP(Q604,'ESO Dungeon constants'!$D$3:$H$9999,5,FALSE))),VLOOKUP(Q604,'ESO Dungeon constants'!$D$3:$I$9999,6,FALSE),VLOOKUP(Q604,'ESO zone constants'!$H$3:$K$9989,4,FALSE)),""))</f>
        <v>DLC_SCRIBES_OF_FATE</v>
      </c>
      <c r="U604" s="3" t="str">
        <f>IF(T604&lt;&gt;"",VLOOKUP(T604,'LibSets constants'!$B$4:$C$1012,2,FALSE),"")</f>
        <v>Scribes of Fate</v>
      </c>
      <c r="V604" s="90" t="s">
        <v>3332</v>
      </c>
      <c r="Z604" s="3">
        <f>IF(AND(G604&lt;&gt;"LIBSETS_SETTYPE_BATTLEGROUND",G604&lt;&gt;"LIBSETS_SETTYPE_SPECIAL"),
IF(AND(Y604&lt;&gt;"",ISNUMBER(Y604),NOT(ISNA(Y604))),Y604,
   IF(AND(L604&lt;&gt;"",ISNUMBER(L604),L604&gt;0,NOT(ISNA(L604))),VLOOKUP(L604,'ESO dumped WayshrineInfo'!$K$3:$L$9996,2,FALSE),"")
),"")</f>
        <v>103</v>
      </c>
      <c r="AA604" t="str">
        <f>IF(AND(Z604&lt;&gt;"",ISNUMBER(Z604),NOT(ISNA(Z604))),VLOOKUP(Z604,'ESO zone constants'!$A$5:$D$10001,4,FALSE),"")</f>
        <v>The Rift</v>
      </c>
      <c r="AF604" s="3">
        <f>IF(AND(G604&lt;&gt;"LIBSETS_SETTYPE_BATTLEGROUND",G604&lt;&gt;"LIBSETS_SETTYPE_SPECIAL"),
IF(AND(AE604&lt;&gt;"",ISNUMBER(AE604),NOT(ISNA(AE604))),AE604,
   IF(AND(M604&lt;&gt;"",ISNUMBER(M604),M604&gt;0,NOT(ISNA(M604))),VLOOKUP(M604,'ESO dumped WayshrineInfo'!$K$3:$L$9996,2,FALSE),"")
),"")</f>
        <v>103</v>
      </c>
      <c r="AG604" t="str">
        <f>IF(AND(AF604&lt;&gt;"",ISNUMBER(AF604),NOT(ISNA(AF604))),VLOOKUP(AF604,'ESO zone constants'!$A$5:$D$10001,4,FALSE),"")</f>
        <v>The Rift</v>
      </c>
      <c r="AH604" s="42"/>
      <c r="AK604" s="3" t="str">
        <f>IF(AND(G604&lt;&gt;"LIBSETS_SETTYPE_BATTLEGROUND",G604&lt;&gt;"LIBSETS_SETTYPE_SPECIAL"),IF(AL604&lt;&gt;"",VLOOKUP(AL604,'ESO zone constants'!$D$5:$H$4955,5,FALSE),""),"")</f>
        <v/>
      </c>
      <c r="AP604" s="3" t="str">
        <f>IF(AND(G604&lt;&gt;"LIBSETS_SETTYPE_BATTLEGROUND",G604&lt;&gt;"LIBSETS_SETTYPE_SPECIAL"),IF(AQ604&lt;&gt;"",VLOOKUP(AQ604,'ESO zone constants'!$D$5:$H$4955,5,FALSE),""),"")</f>
        <v/>
      </c>
      <c r="AU604" s="3" t="str">
        <f>IF(AND(G604&lt;&gt;"LIBSETS_SETTYPE_BATTLEGROUND",G604&lt;&gt;"LIBSETS_SETTYPE_SPECIAL"),IF(AV604&lt;&gt;"",VLOOKUP(AV604,'ESO zone constants'!$D$5:$H$4955,5,FALSE),""),"")</f>
        <v/>
      </c>
      <c r="BD604" s="21" t="str">
        <f t="shared" si="60"/>
        <v>[685] = {wayshrines={532,532,532,}, dlcId=DLC_SCRIBES_OF_FATE</v>
      </c>
      <c r="BE604" s="21" t="str">
        <f t="shared" si="61"/>
        <v>, zoneIds={1390,103,103}, veteran=false</v>
      </c>
      <c r="BF604" s="21" t="str">
        <f t="shared" si="59"/>
        <v>, setType=LIBSETS_SETTYPE_DUNGEON</v>
      </c>
      <c r="BG604" s="21" t="str">
        <f t="shared" si="62"/>
        <v>, dropMechanic={LIBSETS_DROP_MECHANIC_GROUP_DUNGEON_BOSS}</v>
      </c>
      <c r="BH604" s="21" t="str">
        <f t="shared" si="63"/>
        <v>}, --Apocryphal Inspiration / Apocryphische Inspiration   [Scrivener's Hall, The Rift, The Rift]</v>
      </c>
    </row>
    <row r="605" spans="1:60" x14ac:dyDescent="0.25">
      <c r="A605" s="5">
        <v>686</v>
      </c>
      <c r="B605" t="s">
        <v>3630</v>
      </c>
      <c r="C605" s="87" t="s">
        <v>3612</v>
      </c>
      <c r="D605" s="3">
        <f t="shared" si="64"/>
        <v>686</v>
      </c>
      <c r="G605" s="8" t="s">
        <v>1475</v>
      </c>
      <c r="I605" t="s">
        <v>91</v>
      </c>
      <c r="J605" t="s">
        <v>91</v>
      </c>
      <c r="K605">
        <v>532</v>
      </c>
      <c r="L605">
        <v>532</v>
      </c>
      <c r="M605">
        <v>532</v>
      </c>
      <c r="O605" s="62" t="s">
        <v>3637</v>
      </c>
      <c r="Q605" s="3">
        <f>IF(AND(P605&lt;&gt;"",ISNUMBER(P605),NOT(ISNA(P605))),P605,IF(R605&lt;&gt;"",VLOOKUP(R605,'ESO zone constants'!$D$5:$H$10003,5,FALSE),""))</f>
        <v>1390</v>
      </c>
      <c r="R605" t="str">
        <f>IF(AND(O605&lt;&gt;"",NOT(ISERROR(O605))),O605,
IF(AND(P605&lt;&gt;"",ISNUMBER(P605),P605&gt;0,NOT(ISNA(P605))),VLOOKUP(P605,'ESO zone constants'!$A$5:$D$10001,4,FALSE),
IF(AND(K605&lt;&gt;"",K605&gt;0,NOT(ISERROR(K605))),VLOOKUP(K605,'ESO dumped WayshrineInfo'!$K$3:$N$9996,4,FALSE),"")))</f>
        <v>Scrivener's Hall</v>
      </c>
      <c r="T605" s="19" t="str">
        <f>IF(AND(S605&lt;&gt;"",NOT(ISERROR(S605))),S605,IF(Q605&lt;&gt;"",IF(NOT(ISERROR(VLOOKUP(Q605,'ESO Dungeon constants'!$D$3:$H$9999,5,FALSE))),VLOOKUP(Q605,'ESO Dungeon constants'!$D$3:$I$9999,6,FALSE),VLOOKUP(Q605,'ESO zone constants'!$H$3:$K$9989,4,FALSE)),""))</f>
        <v>DLC_SCRIBES_OF_FATE</v>
      </c>
      <c r="U605" s="3" t="str">
        <f>IF(T605&lt;&gt;"",VLOOKUP(T605,'LibSets constants'!$B$4:$C$1012,2,FALSE),"")</f>
        <v>Scribes of Fate</v>
      </c>
      <c r="V605" s="90" t="s">
        <v>3332</v>
      </c>
      <c r="Z605" s="3">
        <f>IF(AND(G605&lt;&gt;"LIBSETS_SETTYPE_BATTLEGROUND",G605&lt;&gt;"LIBSETS_SETTYPE_SPECIAL"),
IF(AND(Y605&lt;&gt;"",ISNUMBER(Y605),NOT(ISNA(Y605))),Y605,
   IF(AND(L605&lt;&gt;"",ISNUMBER(L605),L605&gt;0,NOT(ISNA(L605))),VLOOKUP(L605,'ESO dumped WayshrineInfo'!$K$3:$L$9996,2,FALSE),"")
),"")</f>
        <v>103</v>
      </c>
      <c r="AA605" t="str">
        <f>IF(AND(Z605&lt;&gt;"",ISNUMBER(Z605),NOT(ISNA(Z605))),VLOOKUP(Z605,'ESO zone constants'!$A$5:$D$10001,4,FALSE),"")</f>
        <v>The Rift</v>
      </c>
      <c r="AF605" s="3">
        <f>IF(AND(G605&lt;&gt;"LIBSETS_SETTYPE_BATTLEGROUND",G605&lt;&gt;"LIBSETS_SETTYPE_SPECIAL"),
IF(AND(AE605&lt;&gt;"",ISNUMBER(AE605),NOT(ISNA(AE605))),AE605,
   IF(AND(M605&lt;&gt;"",ISNUMBER(M605),M605&gt;0,NOT(ISNA(M605))),VLOOKUP(M605,'ESO dumped WayshrineInfo'!$K$3:$L$9996,2,FALSE),"")
),"")</f>
        <v>103</v>
      </c>
      <c r="AG605" t="str">
        <f>IF(AND(AF605&lt;&gt;"",ISNUMBER(AF605),NOT(ISNA(AF605))),VLOOKUP(AF605,'ESO zone constants'!$A$5:$D$10001,4,FALSE),"")</f>
        <v>The Rift</v>
      </c>
      <c r="AH605" s="42"/>
      <c r="AK605" s="3" t="str">
        <f>IF(AND(G605&lt;&gt;"LIBSETS_SETTYPE_BATTLEGROUND",G605&lt;&gt;"LIBSETS_SETTYPE_SPECIAL"),IF(AL605&lt;&gt;"",VLOOKUP(AL605,'ESO zone constants'!$D$5:$H$4955,5,FALSE),""),"")</f>
        <v/>
      </c>
      <c r="AP605" s="3" t="str">
        <f>IF(AND(G605&lt;&gt;"LIBSETS_SETTYPE_BATTLEGROUND",G605&lt;&gt;"LIBSETS_SETTYPE_SPECIAL"),IF(AQ605&lt;&gt;"",VLOOKUP(AQ605,'ESO zone constants'!$D$5:$H$4955,5,FALSE),""),"")</f>
        <v/>
      </c>
      <c r="AU605" s="3" t="str">
        <f>IF(AND(G605&lt;&gt;"LIBSETS_SETTYPE_BATTLEGROUND",G605&lt;&gt;"LIBSETS_SETTYPE_SPECIAL"),IF(AV605&lt;&gt;"",VLOOKUP(AV605,'ESO zone constants'!$D$5:$H$4955,5,FALSE),""),"")</f>
        <v/>
      </c>
      <c r="BD605" s="21" t="str">
        <f t="shared" si="60"/>
        <v>[686] = {wayshrines={532,532,532,}, dlcId=DLC_SCRIBES_OF_FATE</v>
      </c>
      <c r="BE605" s="21" t="str">
        <f t="shared" si="61"/>
        <v>, zoneIds={1390,103,103}, veteran=false</v>
      </c>
      <c r="BF605" s="21" t="str">
        <f t="shared" si="59"/>
        <v>, setType=LIBSETS_SETTYPE_DUNGEON</v>
      </c>
      <c r="BG605" s="21" t="str">
        <f t="shared" si="62"/>
        <v>, dropMechanic={LIBSETS_DROP_MECHANIC_GROUP_DUNGEON_BOSS}</v>
      </c>
      <c r="BH605" s="21" t="str">
        <f t="shared" si="63"/>
        <v>}, --Abyssal Brace / Abgründiges Wappnen   [Scrivener's Hall, The Rift, The Rift]</v>
      </c>
    </row>
    <row r="606" spans="1:60" x14ac:dyDescent="0.25">
      <c r="A606" s="5">
        <v>687</v>
      </c>
      <c r="B606" t="s">
        <v>3631</v>
      </c>
      <c r="C606" s="87" t="s">
        <v>3613</v>
      </c>
      <c r="D606" s="3">
        <f t="shared" si="64"/>
        <v>687</v>
      </c>
      <c r="G606" s="8" t="s">
        <v>1477</v>
      </c>
      <c r="H606">
        <v>3</v>
      </c>
      <c r="I606" t="s">
        <v>1464</v>
      </c>
      <c r="K606">
        <v>532</v>
      </c>
      <c r="L606">
        <v>532</v>
      </c>
      <c r="M606">
        <v>532</v>
      </c>
      <c r="O606" s="62" t="s">
        <v>3637</v>
      </c>
      <c r="Q606" s="3">
        <f>IF(AND(P606&lt;&gt;"",ISNUMBER(P606),NOT(ISNA(P606))),P606,IF(R606&lt;&gt;"",VLOOKUP(R606,'ESO zone constants'!$D$5:$H$10003,5,FALSE),""))</f>
        <v>1390</v>
      </c>
      <c r="R606" t="str">
        <f>IF(AND(O606&lt;&gt;"",NOT(ISERROR(O606))),O606,
IF(AND(P606&lt;&gt;"",ISNUMBER(P606),P606&gt;0,NOT(ISNA(P606))),VLOOKUP(P606,'ESO zone constants'!$A$5:$D$10001,4,FALSE),
IF(AND(K606&lt;&gt;"",K606&gt;0,NOT(ISERROR(K606))),VLOOKUP(K606,'ESO dumped WayshrineInfo'!$K$3:$N$9996,4,FALSE),"")))</f>
        <v>Scrivener's Hall</v>
      </c>
      <c r="T606" s="19" t="str">
        <f>IF(AND(S606&lt;&gt;"",NOT(ISERROR(S606))),S606,IF(Q606&lt;&gt;"",IF(NOT(ISERROR(VLOOKUP(Q606,'ESO Dungeon constants'!$D$3:$H$9999,5,FALSE))),VLOOKUP(Q606,'ESO Dungeon constants'!$D$3:$I$9999,6,FALSE),VLOOKUP(Q606,'ESO zone constants'!$H$3:$K$9989,4,FALSE)),""))</f>
        <v>DLC_SCRIBES_OF_FATE</v>
      </c>
      <c r="U606" s="3" t="str">
        <f>IF(T606&lt;&gt;"",VLOOKUP(T606,'LibSets constants'!$B$4:$C$1012,2,FALSE),"")</f>
        <v>Scribes of Fate</v>
      </c>
      <c r="V606" s="33" t="s">
        <v>1540</v>
      </c>
      <c r="W606" s="3" t="s">
        <v>3613</v>
      </c>
      <c r="X606" s="3" t="s">
        <v>3631</v>
      </c>
      <c r="Z606" s="3">
        <f>IF(AND(G606&lt;&gt;"LIBSETS_SETTYPE_BATTLEGROUND",G606&lt;&gt;"LIBSETS_SETTYPE_SPECIAL"),
IF(AND(Y606&lt;&gt;"",ISNUMBER(Y606),NOT(ISNA(Y606))),Y606,
   IF(AND(L606&lt;&gt;"",ISNUMBER(L606),L606&gt;0,NOT(ISNA(L606))),VLOOKUP(L606,'ESO dumped WayshrineInfo'!$K$3:$L$9996,2,FALSE),"")
),"")</f>
        <v>103</v>
      </c>
      <c r="AA606" t="str">
        <f>IF(AND(Z606&lt;&gt;"",ISNUMBER(Z606),NOT(ISNA(Z606))),VLOOKUP(Z606,'ESO zone constants'!$A$5:$D$10001,4,FALSE),"")</f>
        <v>The Rift</v>
      </c>
      <c r="AF606" s="3">
        <f>IF(AND(G606&lt;&gt;"LIBSETS_SETTYPE_BATTLEGROUND",G606&lt;&gt;"LIBSETS_SETTYPE_SPECIAL"),
IF(AND(AE606&lt;&gt;"",ISNUMBER(AE606),NOT(ISNA(AE606))),AE606,
   IF(AND(M606&lt;&gt;"",ISNUMBER(M606),M606&gt;0,NOT(ISNA(M606))),VLOOKUP(M606,'ESO dumped WayshrineInfo'!$K$3:$L$9996,2,FALSE),"")
),"")</f>
        <v>103</v>
      </c>
      <c r="AG606" t="str">
        <f>IF(AND(AF606&lt;&gt;"",ISNUMBER(AF606),NOT(ISNA(AF606))),VLOOKUP(AF606,'ESO zone constants'!$A$5:$D$10001,4,FALSE),"")</f>
        <v>The Rift</v>
      </c>
      <c r="AH606" s="42"/>
      <c r="AK606" s="3" t="str">
        <f>IF(AND(G606&lt;&gt;"LIBSETS_SETTYPE_BATTLEGROUND",G606&lt;&gt;"LIBSETS_SETTYPE_SPECIAL"),IF(AL606&lt;&gt;"",VLOOKUP(AL606,'ESO zone constants'!$D$5:$H$4955,5,FALSE),""),"")</f>
        <v/>
      </c>
      <c r="AP606" s="3" t="str">
        <f>IF(AND(G606&lt;&gt;"LIBSETS_SETTYPE_BATTLEGROUND",G606&lt;&gt;"LIBSETS_SETTYPE_SPECIAL"),IF(AQ606&lt;&gt;"",VLOOKUP(AQ606,'ESO zone constants'!$D$5:$H$4955,5,FALSE),""),"")</f>
        <v/>
      </c>
      <c r="AU606" s="3" t="str">
        <f>IF(AND(G606&lt;&gt;"LIBSETS_SETTYPE_BATTLEGROUND",G606&lt;&gt;"LIBSETS_SETTYPE_SPECIAL"),IF(AV606&lt;&gt;"",VLOOKUP(AV606,'ESO zone constants'!$D$5:$H$4955,5,FALSE),""),"")</f>
        <v/>
      </c>
      <c r="BD606" s="21" t="str">
        <f t="shared" si="60"/>
        <v>[687] = {wayshrines={532,532,532,}, dlcId=DLC_SCRIBES_OF_FATE</v>
      </c>
      <c r="BE606" s="21" t="str">
        <f t="shared" si="61"/>
        <v>, zoneIds={1390,103,103}, veteran={[EQUIP_TYPE_HEAD]=true, [EQUIP_TYPE_SHOULDERS]=false}</v>
      </c>
      <c r="BF606" s="21" t="str">
        <f t="shared" si="59"/>
        <v>, setType=LIBSETS_SETTYPE_MONSTER, undauntedChestId=3</v>
      </c>
      <c r="BG606" s="21" t="str">
        <f t="shared" si="62"/>
        <v>, dropMechanic={LIBSETS_DROP_MECHANIC_MONSTER_NAME}, dropMechanicDropLocationNames={['en']={'Ozezan the Inferno','','','','','',},['de']={'Ozezan das Inferno','','','','','',},}</v>
      </c>
      <c r="BH606" s="21" t="str">
        <f t="shared" si="63"/>
        <v>}, --Ozezan the Inferno / Ozezan das Inferno   [Scrivener's Hall, The Rift, The Rift]</v>
      </c>
    </row>
    <row r="607" spans="1:60" x14ac:dyDescent="0.25">
      <c r="A607" s="5">
        <v>688</v>
      </c>
      <c r="B607" t="s">
        <v>3632</v>
      </c>
      <c r="C607" t="s">
        <v>3641</v>
      </c>
      <c r="D607" s="3">
        <f t="shared" si="64"/>
        <v>688</v>
      </c>
      <c r="G607" s="8" t="s">
        <v>1473</v>
      </c>
      <c r="I607" t="s">
        <v>91</v>
      </c>
      <c r="J607" t="s">
        <v>91</v>
      </c>
      <c r="K607">
        <v>-1</v>
      </c>
      <c r="L607">
        <v>-1</v>
      </c>
      <c r="M607">
        <v>-1</v>
      </c>
      <c r="O607" s="62" t="s">
        <v>125</v>
      </c>
      <c r="Q607" s="3">
        <f>IF(AND(P607&lt;&gt;"",ISNUMBER(P607),NOT(ISNA(P607))),P607,IF(R607&lt;&gt;"",VLOOKUP(R607,'ESO zone constants'!$D$5:$H$10003,5,FALSE),""))</f>
        <v>181</v>
      </c>
      <c r="R607" t="str">
        <f>IF(AND(O607&lt;&gt;"",NOT(ISERROR(O607))),O607,
IF(AND(P607&lt;&gt;"",ISNUMBER(P607),P607&gt;0,NOT(ISNA(P607))),VLOOKUP(P607,'ESO zone constants'!$A$5:$D$10001,4,FALSE),
IF(AND(K607&lt;&gt;"",K607&gt;0,NOT(ISERROR(K607))),VLOOKUP(K607,'ESO dumped WayshrineInfo'!$K$3:$N$9996,4,FALSE),"")))</f>
        <v>Cyrodiil</v>
      </c>
      <c r="S607" s="62" t="s">
        <v>3618</v>
      </c>
      <c r="T607" s="19" t="str">
        <f>IF(AND(S607&lt;&gt;"",NOT(ISERROR(S607))),S607,IF(Q607&lt;&gt;"",IF(NOT(ISERROR(VLOOKUP(Q607,'ESO Dungeon constants'!$D$3:$H$9999,5,FALSE))),VLOOKUP(Q607,'ESO Dungeon constants'!$D$3:$I$9999,6,FALSE),VLOOKUP(Q607,'ESO zone constants'!$H$3:$K$9989,4,FALSE)),""))</f>
        <v>DLC_SCRIBES_OF_FATE</v>
      </c>
      <c r="U607" s="3" t="str">
        <f>IF(T607&lt;&gt;"",VLOOKUP(T607,'LibSets constants'!$B$4:$C$1012,2,FALSE),"")</f>
        <v>Scribes of Fate</v>
      </c>
      <c r="V607" s="33" t="s">
        <v>1537</v>
      </c>
      <c r="W607" s="3" t="str">
        <f>IF(V607&lt;&gt;"",IF(V607&lt;&gt;"LIBSETS_DROP_MECHANIC_MONSTER_NAME",VLOOKUP(V607,'LibSets constants'!$I$4:$L$1012,3,FALSE),""),"")</f>
        <v>Rewards for the worthy (Cyrodiil/Battleground mail)</v>
      </c>
      <c r="X607" s="3" t="str">
        <f>IF(V607&lt;&gt;"",IF(V607&lt;&gt;"LIBSETS_DROP_MECHANIC_MONSTER_NAME",VLOOKUP(V607,'LibSets constants'!$I$4:$L$1012,4,FALSE),""),"")</f>
        <v>Gerechter Lohn (Cyrodiil/Schlachtfeld Mail)</v>
      </c>
      <c r="Y607" s="62">
        <v>181</v>
      </c>
      <c r="Z607" s="3">
        <f>IF(AND(G607&lt;&gt;"LIBSETS_SETTYPE_BATTLEGROUND",G607&lt;&gt;"LIBSETS_SETTYPE_SPECIAL"),
IF(AND(Y607&lt;&gt;"",ISNUMBER(Y607),NOT(ISNA(Y607))),Y607,
   IF(AND(L607&lt;&gt;"",ISNUMBER(L607),L607&gt;0,NOT(ISNA(L607))),VLOOKUP(L607,'ESO dumped WayshrineInfo'!$K$3:$L$9996,2,FALSE),"")
),"")</f>
        <v>181</v>
      </c>
      <c r="AA607" t="str">
        <f>IF(AND(Z607&lt;&gt;"",ISNUMBER(Z607),NOT(ISNA(Z607))),VLOOKUP(Z607,'ESO zone constants'!$A$5:$D$10001,4,FALSE),"")</f>
        <v>Cyrodiil</v>
      </c>
      <c r="AB607" s="33" t="s">
        <v>3807</v>
      </c>
      <c r="AC607" s="41" t="str">
        <f>IF(AB607&lt;&gt;"",IF(AB607&lt;&gt;"LIBSETS_DROP_MECHANIC_MONSTER_NAME",VLOOKUP(AB607,'LibSets constants'!$I$4:$L$1012,3,FALSE),""),"")</f>
        <v>Cyrodiil board missions</v>
      </c>
      <c r="AD607" s="41" t="str">
        <f>IF(AB607&lt;&gt;"",IF(AB607&lt;&gt;"LIBSETS_DROP_MECHANIC_MONSTER_NAME",VLOOKUP(AB607,'LibSets constants'!$I$4:$L$1012,4,FALSE),""),"")</f>
        <v>Cyrodiil Auftragstafeln</v>
      </c>
      <c r="AE607" s="62">
        <v>181</v>
      </c>
      <c r="AF607" s="3">
        <f>IF(AND(G607&lt;&gt;"LIBSETS_SETTYPE_BATTLEGROUND",G607&lt;&gt;"LIBSETS_SETTYPE_SPECIAL"),
IF(AND(AE607&lt;&gt;"",ISNUMBER(AE607),NOT(ISNA(AE607))),AE607,
   IF(AND(M607&lt;&gt;"",ISNUMBER(M607),M607&gt;0,NOT(ISNA(M607))),VLOOKUP(M607,'ESO dumped WayshrineInfo'!$K$3:$L$9996,2,FALSE),"")
),"")</f>
        <v>181</v>
      </c>
      <c r="AG607" t="str">
        <f>IF(AND(AF607&lt;&gt;"",ISNUMBER(AF607),NOT(ISNA(AF607))),VLOOKUP(AF607,'ESO zone constants'!$A$5:$D$10001,4,FALSE),"")</f>
        <v>Cyrodiil</v>
      </c>
      <c r="AH607" s="33" t="s">
        <v>2784</v>
      </c>
      <c r="AI607" s="3" t="str">
        <f>IF(AH607&lt;&gt;"",IF(AH607&lt;&gt;"LIBSETS_DROP_MECHANIC_MONSTER_NAME",VLOOKUP(AH607,'LibSets constants'!$I$4:$L$1012,3,FALSE),""),"")</f>
        <v>Alliance points elite gear lockbox merchant, Cyrodiil</v>
      </c>
      <c r="AJ607" s="3" t="str">
        <f>IF(AH607&lt;&gt;"",IF(AH607&lt;&gt;"LIBSETS_DROP_MECHANIC_MONSTER_NAME",VLOOKUP(AH607,'LibSets constants'!$I$4:$L$1012,4,FALSE),""),"")</f>
        <v>Allianzpunkte Elite Gear Box Händler, Cyrodiil</v>
      </c>
      <c r="AK607" s="3">
        <f>IF(AND(G607&lt;&gt;"LIBSETS_SETTYPE_BATTLEGROUND",G607&lt;&gt;"LIBSETS_SETTYPE_SPECIAL"),IF(AL607&lt;&gt;"",VLOOKUP(AL607,'ESO zone constants'!$D$5:$H$4955,5,FALSE),""),"")</f>
        <v>181</v>
      </c>
      <c r="AL607" t="s">
        <v>125</v>
      </c>
      <c r="AM607" s="33" t="s">
        <v>3810</v>
      </c>
      <c r="AN607" s="3" t="str">
        <f>IF(AM607&lt;&gt;"",IF(AM607&lt;&gt;"LIBSETS_DROP_MECHANIC_MONSTER_NAME",VLOOKUP(AM607,'LibSets constants'!$I$4:$L$1012,3,FALSE),""),"")</f>
        <v>Cyrodiil: City Cheydinhal / Weynon Priory, Chorrol</v>
      </c>
      <c r="AO607" s="3" t="str">
        <f>IF(AM607&lt;&gt;"",IF(AM607&lt;&gt;"LIBSETS_DROP_MECHANIC_MONSTER_NAME",VLOOKUP(AM607,'LibSets constants'!$I$4:$L$1012,4,FALSE),""),"")</f>
        <v>Cyrodiil: Stadt Cheydinhal / Weynon Priorei, bei Chorrol</v>
      </c>
      <c r="AP607" s="3">
        <f>IF(AND(G607&lt;&gt;"LIBSETS_SETTYPE_BATTLEGROUND",G607&lt;&gt;"LIBSETS_SETTYPE_SPECIAL"),IF(AQ607&lt;&gt;"",VLOOKUP(AQ607,'ESO zone constants'!$D$5:$H$4955,5,FALSE),""),"")</f>
        <v>181</v>
      </c>
      <c r="AQ607" t="s">
        <v>125</v>
      </c>
      <c r="AR607" s="33" t="s">
        <v>1556</v>
      </c>
      <c r="AS607" s="3" t="str">
        <f>IF(AR607&lt;&gt;"",IF(AR607&lt;&gt;"LIBSETS_DROP_MECHANIC_MONSTER_NAME",VLOOKUP(AR607,'LibSets constants'!$I$4:$L$1012,3,FALSE),""),"")</f>
        <v>Delve bosses have a chance to drop a waist or feet.</v>
      </c>
      <c r="AT607" s="3" t="str">
        <f>IF(AR607&lt;&gt;"",IF(AR607&lt;&gt;"LIBSETS_DROP_MECHANIC_MONSTER_NAME",VLOOKUP(AR607,'LibSets constants'!$I$4:$L$1012,4,FALSE),""),"")</f>
        <v>Bosse in Gewölben haben die Chance, eine Taille oder Füße fallen zu lassen.</v>
      </c>
      <c r="AU607" s="3">
        <f>IF(AND(G607&lt;&gt;"LIBSETS_SETTYPE_BATTLEGROUND",G607&lt;&gt;"LIBSETS_SETTYPE_SPECIAL"),IF(AV607&lt;&gt;"",VLOOKUP(AV607,'ESO zone constants'!$D$5:$H$4955,5,FALSE),""),"")</f>
        <v>181</v>
      </c>
      <c r="AV607" t="s">
        <v>125</v>
      </c>
      <c r="AW607" s="33" t="s">
        <v>3282</v>
      </c>
      <c r="AX607" s="3" t="str">
        <f>IF(AW607&lt;&gt;"",IF(AW607&lt;&gt;"LIBSETS_DROP_MECHANIC_MONSTER_NAME",VLOOKUP(AW607,'LibSets constants'!$I$4:$L$1012,3,FALSE),""),"")</f>
        <v>Rewards of dolmen, harrowstorms or magical anomalies</v>
      </c>
      <c r="AY607" s="3" t="str">
        <f>IF(AW607&lt;&gt;"",IF(AW607&lt;&gt;"LIBSETS_DROP_MECHANIC_MONSTER_NAME",VLOOKUP(AW607,'LibSets constants'!$I$4:$L$1012,4,FALSE),""),"")</f>
        <v>Belohnung von Ankern, Gramstürmen oder Magischen Anomalien</v>
      </c>
      <c r="BD607" s="21" t="str">
        <f t="shared" si="60"/>
        <v>[688] = {wayshrines={-1,-1,-1,}, dlcId=DLC_SCRIBES_OF_FATE</v>
      </c>
      <c r="BE607" s="21" t="str">
        <f t="shared" si="61"/>
        <v>, zoneIds={181,181,181,181,181,181}, veteran=false</v>
      </c>
      <c r="BF607" s="21" t="str">
        <f t="shared" si="59"/>
        <v>, setType=LIBSETS_SETTYPE_CYRODIIL</v>
      </c>
      <c r="BG607" s="21" t="str">
        <f t="shared" si="62"/>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607" s="21" t="str">
        <f t="shared" si="63"/>
        <v>}, --Snake in the Stars / Schlange inmitten der Sterne   [Cyrodiil, Cyrodiil, Cyrodiil, Cyrodiil, Cyrodiil, Cyrodiil]</v>
      </c>
    </row>
    <row r="608" spans="1:60" x14ac:dyDescent="0.25">
      <c r="A608" s="5">
        <v>689</v>
      </c>
      <c r="B608" t="s">
        <v>3633</v>
      </c>
      <c r="C608" t="s">
        <v>3642</v>
      </c>
      <c r="D608" s="3">
        <f t="shared" si="64"/>
        <v>689</v>
      </c>
      <c r="G608" s="8" t="s">
        <v>1473</v>
      </c>
      <c r="I608" t="s">
        <v>91</v>
      </c>
      <c r="J608" t="s">
        <v>91</v>
      </c>
      <c r="K608">
        <v>-1</v>
      </c>
      <c r="L608">
        <v>-1</v>
      </c>
      <c r="M608">
        <v>-1</v>
      </c>
      <c r="O608" s="62" t="s">
        <v>125</v>
      </c>
      <c r="Q608" s="3">
        <f>IF(AND(P608&lt;&gt;"",ISNUMBER(P608),NOT(ISNA(P608))),P608,IF(R608&lt;&gt;"",VLOOKUP(R608,'ESO zone constants'!$D$5:$H$10003,5,FALSE),""))</f>
        <v>181</v>
      </c>
      <c r="R608" t="str">
        <f>IF(AND(O608&lt;&gt;"",NOT(ISERROR(O608))),O608,
IF(AND(P608&lt;&gt;"",ISNUMBER(P608),P608&gt;0,NOT(ISNA(P608))),VLOOKUP(P608,'ESO zone constants'!$A$5:$D$10001,4,FALSE),
IF(AND(K608&lt;&gt;"",K608&gt;0,NOT(ISERROR(K608))),VLOOKUP(K608,'ESO dumped WayshrineInfo'!$K$3:$N$9996,4,FALSE),"")))</f>
        <v>Cyrodiil</v>
      </c>
      <c r="S608" s="62" t="s">
        <v>3618</v>
      </c>
      <c r="T608" s="19" t="str">
        <f>IF(AND(S608&lt;&gt;"",NOT(ISERROR(S608))),S608,IF(Q608&lt;&gt;"",IF(NOT(ISERROR(VLOOKUP(Q608,'ESO Dungeon constants'!$D$3:$H$9999,5,FALSE))),VLOOKUP(Q608,'ESO Dungeon constants'!$D$3:$I$9999,6,FALSE),VLOOKUP(Q608,'ESO zone constants'!$H$3:$K$9989,4,FALSE)),""))</f>
        <v>DLC_SCRIBES_OF_FATE</v>
      </c>
      <c r="U608" s="3" t="str">
        <f>IF(T608&lt;&gt;"",VLOOKUP(T608,'LibSets constants'!$B$4:$C$1012,2,FALSE),"")</f>
        <v>Scribes of Fate</v>
      </c>
      <c r="V608" s="33" t="s">
        <v>1537</v>
      </c>
      <c r="W608" s="3" t="str">
        <f>IF(V608&lt;&gt;"",IF(V608&lt;&gt;"LIBSETS_DROP_MECHANIC_MONSTER_NAME",VLOOKUP(V608,'LibSets constants'!$I$4:$L$1012,3,FALSE),""),"")</f>
        <v>Rewards for the worthy (Cyrodiil/Battleground mail)</v>
      </c>
      <c r="X608" s="3" t="str">
        <f>IF(V608&lt;&gt;"",IF(V608&lt;&gt;"LIBSETS_DROP_MECHANIC_MONSTER_NAME",VLOOKUP(V608,'LibSets constants'!$I$4:$L$1012,4,FALSE),""),"")</f>
        <v>Gerechter Lohn (Cyrodiil/Schlachtfeld Mail)</v>
      </c>
      <c r="Y608" s="62">
        <v>181</v>
      </c>
      <c r="Z608" s="3">
        <f>IF(AND(G608&lt;&gt;"LIBSETS_SETTYPE_BATTLEGROUND",G608&lt;&gt;"LIBSETS_SETTYPE_SPECIAL"),
IF(AND(Y608&lt;&gt;"",ISNUMBER(Y608),NOT(ISNA(Y608))),Y608,
   IF(AND(L608&lt;&gt;"",ISNUMBER(L608),L608&gt;0,NOT(ISNA(L608))),VLOOKUP(L608,'ESO dumped WayshrineInfo'!$K$3:$L$9996,2,FALSE),"")
),"")</f>
        <v>181</v>
      </c>
      <c r="AA608" t="str">
        <f>IF(AND(Z608&lt;&gt;"",ISNUMBER(Z608),NOT(ISNA(Z608))),VLOOKUP(Z608,'ESO zone constants'!$A$5:$D$10001,4,FALSE),"")</f>
        <v>Cyrodiil</v>
      </c>
      <c r="AB608" s="33" t="s">
        <v>3807</v>
      </c>
      <c r="AC608" s="41" t="str">
        <f>IF(AB608&lt;&gt;"",IF(AB608&lt;&gt;"LIBSETS_DROP_MECHANIC_MONSTER_NAME",VLOOKUP(AB608,'LibSets constants'!$I$4:$L$1012,3,FALSE),""),"")</f>
        <v>Cyrodiil board missions</v>
      </c>
      <c r="AD608" s="41" t="str">
        <f>IF(AB608&lt;&gt;"",IF(AB608&lt;&gt;"LIBSETS_DROP_MECHANIC_MONSTER_NAME",VLOOKUP(AB608,'LibSets constants'!$I$4:$L$1012,4,FALSE),""),"")</f>
        <v>Cyrodiil Auftragstafeln</v>
      </c>
      <c r="AE608" s="62">
        <v>181</v>
      </c>
      <c r="AF608" s="3">
        <f>IF(AND(G608&lt;&gt;"LIBSETS_SETTYPE_BATTLEGROUND",G608&lt;&gt;"LIBSETS_SETTYPE_SPECIAL"),
IF(AND(AE608&lt;&gt;"",ISNUMBER(AE608),NOT(ISNA(AE608))),AE608,
   IF(AND(M608&lt;&gt;"",ISNUMBER(M608),M608&gt;0,NOT(ISNA(M608))),VLOOKUP(M608,'ESO dumped WayshrineInfo'!$K$3:$L$9996,2,FALSE),"")
),"")</f>
        <v>181</v>
      </c>
      <c r="AG608" t="str">
        <f>IF(AND(AF608&lt;&gt;"",ISNUMBER(AF608),NOT(ISNA(AF608))),VLOOKUP(AF608,'ESO zone constants'!$A$5:$D$10001,4,FALSE),"")</f>
        <v>Cyrodiil</v>
      </c>
      <c r="AH608" s="33" t="s">
        <v>2784</v>
      </c>
      <c r="AI608" s="3" t="str">
        <f>IF(AH608&lt;&gt;"",IF(AH608&lt;&gt;"LIBSETS_DROP_MECHANIC_MONSTER_NAME",VLOOKUP(AH608,'LibSets constants'!$I$4:$L$1012,3,FALSE),""),"")</f>
        <v>Alliance points elite gear lockbox merchant, Cyrodiil</v>
      </c>
      <c r="AJ608" s="3" t="str">
        <f>IF(AH608&lt;&gt;"",IF(AH608&lt;&gt;"LIBSETS_DROP_MECHANIC_MONSTER_NAME",VLOOKUP(AH608,'LibSets constants'!$I$4:$L$1012,4,FALSE),""),"")</f>
        <v>Allianzpunkte Elite Gear Box Händler, Cyrodiil</v>
      </c>
      <c r="AK608" s="3">
        <f>IF(AND(G608&lt;&gt;"LIBSETS_SETTYPE_BATTLEGROUND",G608&lt;&gt;"LIBSETS_SETTYPE_SPECIAL"),IF(AL608&lt;&gt;"",VLOOKUP(AL608,'ESO zone constants'!$D$5:$H$4955,5,FALSE),""),"")</f>
        <v>181</v>
      </c>
      <c r="AL608" t="s">
        <v>125</v>
      </c>
      <c r="AM608" s="33" t="s">
        <v>3810</v>
      </c>
      <c r="AN608" s="3" t="str">
        <f>IF(AM608&lt;&gt;"",IF(AM608&lt;&gt;"LIBSETS_DROP_MECHANIC_MONSTER_NAME",VLOOKUP(AM608,'LibSets constants'!$I$4:$L$1012,3,FALSE),""),"")</f>
        <v>Cyrodiil: City Cheydinhal / Weynon Priory, Chorrol</v>
      </c>
      <c r="AO608" s="3" t="str">
        <f>IF(AM608&lt;&gt;"",IF(AM608&lt;&gt;"LIBSETS_DROP_MECHANIC_MONSTER_NAME",VLOOKUP(AM608,'LibSets constants'!$I$4:$L$1012,4,FALSE),""),"")</f>
        <v>Cyrodiil: Stadt Cheydinhal / Weynon Priorei, bei Chorrol</v>
      </c>
      <c r="AP608" s="3">
        <f>IF(AND(G608&lt;&gt;"LIBSETS_SETTYPE_BATTLEGROUND",G608&lt;&gt;"LIBSETS_SETTYPE_SPECIAL"),IF(AQ608&lt;&gt;"",VLOOKUP(AQ608,'ESO zone constants'!$D$5:$H$4955,5,FALSE),""),"")</f>
        <v>181</v>
      </c>
      <c r="AQ608" t="s">
        <v>125</v>
      </c>
      <c r="AR608" s="33" t="s">
        <v>1556</v>
      </c>
      <c r="AS608" s="3" t="str">
        <f>IF(AR608&lt;&gt;"",IF(AR608&lt;&gt;"LIBSETS_DROP_MECHANIC_MONSTER_NAME",VLOOKUP(AR608,'LibSets constants'!$I$4:$L$1012,3,FALSE),""),"")</f>
        <v>Delve bosses have a chance to drop a waist or feet.</v>
      </c>
      <c r="AT608" s="3" t="str">
        <f>IF(AR608&lt;&gt;"",IF(AR608&lt;&gt;"LIBSETS_DROP_MECHANIC_MONSTER_NAME",VLOOKUP(AR608,'LibSets constants'!$I$4:$L$1012,4,FALSE),""),"")</f>
        <v>Bosse in Gewölben haben die Chance, eine Taille oder Füße fallen zu lassen.</v>
      </c>
      <c r="AU608" s="3">
        <f>IF(AND(G608&lt;&gt;"LIBSETS_SETTYPE_BATTLEGROUND",G608&lt;&gt;"LIBSETS_SETTYPE_SPECIAL"),IF(AV608&lt;&gt;"",VLOOKUP(AV608,'ESO zone constants'!$D$5:$H$4955,5,FALSE),""),"")</f>
        <v>181</v>
      </c>
      <c r="AV608" t="s">
        <v>125</v>
      </c>
      <c r="AW608" s="33" t="s">
        <v>3282</v>
      </c>
      <c r="AX608" s="3" t="str">
        <f>IF(AW608&lt;&gt;"",IF(AW608&lt;&gt;"LIBSETS_DROP_MECHANIC_MONSTER_NAME",VLOOKUP(AW608,'LibSets constants'!$I$4:$L$1012,3,FALSE),""),"")</f>
        <v>Rewards of dolmen, harrowstorms or magical anomalies</v>
      </c>
      <c r="AY608" s="3" t="str">
        <f>IF(AW608&lt;&gt;"",IF(AW608&lt;&gt;"LIBSETS_DROP_MECHANIC_MONSTER_NAME",VLOOKUP(AW608,'LibSets constants'!$I$4:$L$1012,4,FALSE),""),"")</f>
        <v>Belohnung von Ankern, Gramstürmen oder Magischen Anomalien</v>
      </c>
      <c r="BD608" s="21" t="str">
        <f t="shared" si="60"/>
        <v>[689] = {wayshrines={-1,-1,-1,}, dlcId=DLC_SCRIBES_OF_FATE</v>
      </c>
      <c r="BE608" s="21" t="str">
        <f t="shared" si="61"/>
        <v>, zoneIds={181,181,181,181,181,181}, veteran=false</v>
      </c>
      <c r="BF608" s="21" t="str">
        <f t="shared" si="59"/>
        <v>, setType=LIBSETS_SETTYPE_CYRODIIL</v>
      </c>
      <c r="BG608" s="21" t="str">
        <f t="shared" si="62"/>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608" s="21" t="str">
        <f t="shared" si="63"/>
        <v>}, --Shell Splitter / Panzerspalten   [Cyrodiil, Cyrodiil, Cyrodiil, Cyrodiil, Cyrodiil, Cyrodiil]</v>
      </c>
    </row>
    <row r="609" spans="1:60" x14ac:dyDescent="0.25">
      <c r="A609" s="5">
        <v>690</v>
      </c>
      <c r="B609" t="s">
        <v>3634</v>
      </c>
      <c r="C609" t="s">
        <v>3643</v>
      </c>
      <c r="D609" s="3">
        <f t="shared" si="64"/>
        <v>690</v>
      </c>
      <c r="G609" s="8" t="s">
        <v>1473</v>
      </c>
      <c r="I609" t="s">
        <v>91</v>
      </c>
      <c r="J609" t="s">
        <v>91</v>
      </c>
      <c r="K609">
        <v>-1</v>
      </c>
      <c r="L609">
        <v>-1</v>
      </c>
      <c r="M609">
        <v>-1</v>
      </c>
      <c r="O609" s="62" t="s">
        <v>125</v>
      </c>
      <c r="Q609" s="3">
        <f>IF(AND(P609&lt;&gt;"",ISNUMBER(P609),NOT(ISNA(P609))),P609,IF(R609&lt;&gt;"",VLOOKUP(R609,'ESO zone constants'!$D$5:$H$10003,5,FALSE),""))</f>
        <v>181</v>
      </c>
      <c r="R609" t="str">
        <f>IF(AND(O609&lt;&gt;"",NOT(ISERROR(O609))),O609,
IF(AND(P609&lt;&gt;"",ISNUMBER(P609),P609&gt;0,NOT(ISNA(P609))),VLOOKUP(P609,'ESO zone constants'!$A$5:$D$10001,4,FALSE),
IF(AND(K609&lt;&gt;"",K609&gt;0,NOT(ISERROR(K609))),VLOOKUP(K609,'ESO dumped WayshrineInfo'!$K$3:$N$9996,4,FALSE),"")))</f>
        <v>Cyrodiil</v>
      </c>
      <c r="S609" s="62" t="s">
        <v>3618</v>
      </c>
      <c r="T609" s="19" t="str">
        <f>IF(AND(S609&lt;&gt;"",NOT(ISERROR(S609))),S609,IF(Q609&lt;&gt;"",IF(NOT(ISERROR(VLOOKUP(Q609,'ESO Dungeon constants'!$D$3:$H$9999,5,FALSE))),VLOOKUP(Q609,'ESO Dungeon constants'!$D$3:$I$9999,6,FALSE),VLOOKUP(Q609,'ESO zone constants'!$H$3:$K$9989,4,FALSE)),""))</f>
        <v>DLC_SCRIBES_OF_FATE</v>
      </c>
      <c r="U609" s="3" t="str">
        <f>IF(T609&lt;&gt;"",VLOOKUP(T609,'LibSets constants'!$B$4:$C$1012,2,FALSE),"")</f>
        <v>Scribes of Fate</v>
      </c>
      <c r="V609" s="33" t="s">
        <v>1537</v>
      </c>
      <c r="W609" s="3" t="str">
        <f>IF(V609&lt;&gt;"",IF(V609&lt;&gt;"LIBSETS_DROP_MECHANIC_MONSTER_NAME",VLOOKUP(V609,'LibSets constants'!$I$4:$L$1012,3,FALSE),""),"")</f>
        <v>Rewards for the worthy (Cyrodiil/Battleground mail)</v>
      </c>
      <c r="X609" s="3" t="str">
        <f>IF(V609&lt;&gt;"",IF(V609&lt;&gt;"LIBSETS_DROP_MECHANIC_MONSTER_NAME",VLOOKUP(V609,'LibSets constants'!$I$4:$L$1012,4,FALSE),""),"")</f>
        <v>Gerechter Lohn (Cyrodiil/Schlachtfeld Mail)</v>
      </c>
      <c r="Y609" s="62">
        <v>181</v>
      </c>
      <c r="Z609" s="3">
        <f>IF(AND(G609&lt;&gt;"LIBSETS_SETTYPE_BATTLEGROUND",G609&lt;&gt;"LIBSETS_SETTYPE_SPECIAL"),
IF(AND(Y609&lt;&gt;"",ISNUMBER(Y609),NOT(ISNA(Y609))),Y609,
   IF(AND(L609&lt;&gt;"",ISNUMBER(L609),L609&gt;0,NOT(ISNA(L609))),VLOOKUP(L609,'ESO dumped WayshrineInfo'!$K$3:$L$9996,2,FALSE),"")
),"")</f>
        <v>181</v>
      </c>
      <c r="AA609" t="str">
        <f>IF(AND(Z609&lt;&gt;"",ISNUMBER(Z609),NOT(ISNA(Z609))),VLOOKUP(Z609,'ESO zone constants'!$A$5:$D$10001,4,FALSE),"")</f>
        <v>Cyrodiil</v>
      </c>
      <c r="AB609" s="33" t="s">
        <v>3807</v>
      </c>
      <c r="AC609" s="41" t="str">
        <f>IF(AB609&lt;&gt;"",IF(AB609&lt;&gt;"LIBSETS_DROP_MECHANIC_MONSTER_NAME",VLOOKUP(AB609,'LibSets constants'!$I$4:$L$1012,3,FALSE),""),"")</f>
        <v>Cyrodiil board missions</v>
      </c>
      <c r="AD609" s="41" t="str">
        <f>IF(AB609&lt;&gt;"",IF(AB609&lt;&gt;"LIBSETS_DROP_MECHANIC_MONSTER_NAME",VLOOKUP(AB609,'LibSets constants'!$I$4:$L$1012,4,FALSE),""),"")</f>
        <v>Cyrodiil Auftragstafeln</v>
      </c>
      <c r="AE609" s="62">
        <v>181</v>
      </c>
      <c r="AF609" s="3">
        <f>IF(AND(G609&lt;&gt;"LIBSETS_SETTYPE_BATTLEGROUND",G609&lt;&gt;"LIBSETS_SETTYPE_SPECIAL"),
IF(AND(AE609&lt;&gt;"",ISNUMBER(AE609),NOT(ISNA(AE609))),AE609,
   IF(AND(M609&lt;&gt;"",ISNUMBER(M609),M609&gt;0,NOT(ISNA(M609))),VLOOKUP(M609,'ESO dumped WayshrineInfo'!$K$3:$L$9996,2,FALSE),"")
),"")</f>
        <v>181</v>
      </c>
      <c r="AG609" t="str">
        <f>IF(AND(AF609&lt;&gt;"",ISNUMBER(AF609),NOT(ISNA(AF609))),VLOOKUP(AF609,'ESO zone constants'!$A$5:$D$10001,4,FALSE),"")</f>
        <v>Cyrodiil</v>
      </c>
      <c r="AH609" s="33" t="s">
        <v>2784</v>
      </c>
      <c r="AI609" s="3" t="str">
        <f>IF(AH609&lt;&gt;"",IF(AH609&lt;&gt;"LIBSETS_DROP_MECHANIC_MONSTER_NAME",VLOOKUP(AH609,'LibSets constants'!$I$4:$L$1012,3,FALSE),""),"")</f>
        <v>Alliance points elite gear lockbox merchant, Cyrodiil</v>
      </c>
      <c r="AJ609" s="3" t="str">
        <f>IF(AH609&lt;&gt;"",IF(AH609&lt;&gt;"LIBSETS_DROP_MECHANIC_MONSTER_NAME",VLOOKUP(AH609,'LibSets constants'!$I$4:$L$1012,4,FALSE),""),"")</f>
        <v>Allianzpunkte Elite Gear Box Händler, Cyrodiil</v>
      </c>
      <c r="AK609" s="3">
        <f>IF(AND(G609&lt;&gt;"LIBSETS_SETTYPE_BATTLEGROUND",G609&lt;&gt;"LIBSETS_SETTYPE_SPECIAL"),IF(AL609&lt;&gt;"",VLOOKUP(AL609,'ESO zone constants'!$D$5:$H$4955,5,FALSE),""),"")</f>
        <v>181</v>
      </c>
      <c r="AL609" t="s">
        <v>125</v>
      </c>
      <c r="AM609" s="33" t="s">
        <v>3810</v>
      </c>
      <c r="AN609" s="3" t="str">
        <f>IF(AM609&lt;&gt;"",IF(AM609&lt;&gt;"LIBSETS_DROP_MECHANIC_MONSTER_NAME",VLOOKUP(AM609,'LibSets constants'!$I$4:$L$1012,3,FALSE),""),"")</f>
        <v>Cyrodiil: City Cheydinhal / Weynon Priory, Chorrol</v>
      </c>
      <c r="AO609" s="3" t="str">
        <f>IF(AM609&lt;&gt;"",IF(AM609&lt;&gt;"LIBSETS_DROP_MECHANIC_MONSTER_NAME",VLOOKUP(AM609,'LibSets constants'!$I$4:$L$1012,4,FALSE),""),"")</f>
        <v>Cyrodiil: Stadt Cheydinhal / Weynon Priorei, bei Chorrol</v>
      </c>
      <c r="AP609" s="3">
        <f>IF(AND(G609&lt;&gt;"LIBSETS_SETTYPE_BATTLEGROUND",G609&lt;&gt;"LIBSETS_SETTYPE_SPECIAL"),IF(AQ609&lt;&gt;"",VLOOKUP(AQ609,'ESO zone constants'!$D$5:$H$4955,5,FALSE),""),"")</f>
        <v>181</v>
      </c>
      <c r="AQ609" t="s">
        <v>125</v>
      </c>
      <c r="AR609" s="33" t="s">
        <v>1556</v>
      </c>
      <c r="AS609" s="3" t="str">
        <f>IF(AR609&lt;&gt;"",IF(AR609&lt;&gt;"LIBSETS_DROP_MECHANIC_MONSTER_NAME",VLOOKUP(AR609,'LibSets constants'!$I$4:$L$1012,3,FALSE),""),"")</f>
        <v>Delve bosses have a chance to drop a waist or feet.</v>
      </c>
      <c r="AT609" s="3" t="str">
        <f>IF(AR609&lt;&gt;"",IF(AR609&lt;&gt;"LIBSETS_DROP_MECHANIC_MONSTER_NAME",VLOOKUP(AR609,'LibSets constants'!$I$4:$L$1012,4,FALSE),""),"")</f>
        <v>Bosse in Gewölben haben die Chance, eine Taille oder Füße fallen zu lassen.</v>
      </c>
      <c r="AU609" s="3">
        <f>IF(AND(G609&lt;&gt;"LIBSETS_SETTYPE_BATTLEGROUND",G609&lt;&gt;"LIBSETS_SETTYPE_SPECIAL"),IF(AV609&lt;&gt;"",VLOOKUP(AV609,'ESO zone constants'!$D$5:$H$4955,5,FALSE),""),"")</f>
        <v>181</v>
      </c>
      <c r="AV609" t="s">
        <v>125</v>
      </c>
      <c r="AW609" s="33" t="s">
        <v>3282</v>
      </c>
      <c r="AX609" s="3" t="str">
        <f>IF(AW609&lt;&gt;"",IF(AW609&lt;&gt;"LIBSETS_DROP_MECHANIC_MONSTER_NAME",VLOOKUP(AW609,'LibSets constants'!$I$4:$L$1012,3,FALSE),""),"")</f>
        <v>Rewards of dolmen, harrowstorms or magical anomalies</v>
      </c>
      <c r="AY609" s="3" t="str">
        <f>IF(AW609&lt;&gt;"",IF(AW609&lt;&gt;"LIBSETS_DROP_MECHANIC_MONSTER_NAME",VLOOKUP(AW609,'LibSets constants'!$I$4:$L$1012,4,FALSE),""),"")</f>
        <v>Belohnung von Ankern, Gramstürmen oder Magischen Anomalien</v>
      </c>
      <c r="BD609" s="21" t="str">
        <f t="shared" si="60"/>
        <v>[690] = {wayshrines={-1,-1,-1,}, dlcId=DLC_SCRIBES_OF_FATE</v>
      </c>
      <c r="BE609" s="21" t="str">
        <f t="shared" si="61"/>
        <v>, zoneIds={181,181,181,181,181,181}, veteran=false</v>
      </c>
      <c r="BF609" s="21" t="str">
        <f t="shared" si="59"/>
        <v>, setType=LIBSETS_SETTYPE_CYRODIIL</v>
      </c>
      <c r="BG609" s="21" t="str">
        <f t="shared" si="62"/>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609" s="21" t="str">
        <f t="shared" si="63"/>
        <v>}, --Judgement of Akatosh  / Urteil von Akatosh   [Cyrodiil, Cyrodiil, Cyrodiil, Cyrodiil, Cyrodiil, Cyrodiil]</v>
      </c>
    </row>
    <row r="610" spans="1:60" x14ac:dyDescent="0.25">
      <c r="A610" s="5">
        <v>691</v>
      </c>
      <c r="B610" s="36" t="s">
        <v>3706</v>
      </c>
      <c r="C610" s="36" t="s">
        <v>3706</v>
      </c>
      <c r="D610" s="3">
        <f t="shared" si="64"/>
        <v>691</v>
      </c>
      <c r="G610" s="103" t="s">
        <v>1680</v>
      </c>
      <c r="I610" t="s">
        <v>91</v>
      </c>
      <c r="J610" t="s">
        <v>91</v>
      </c>
      <c r="K610" s="54">
        <v>-1</v>
      </c>
      <c r="L610" s="54">
        <v>-1</v>
      </c>
      <c r="M610" s="54">
        <v>-1</v>
      </c>
      <c r="P610" s="62">
        <v>1414</v>
      </c>
      <c r="Q610" s="3">
        <f>IF(AND(P610&lt;&gt;"",ISNUMBER(P610),NOT(ISNA(P610))),P610,IF(R610&lt;&gt;"",VLOOKUP(R610,'ESO zone constants'!$D$5:$H$10003,5,FALSE),""))</f>
        <v>1414</v>
      </c>
      <c r="R610" t="str">
        <f>IF(AND(O610&lt;&gt;"",NOT(ISERROR(O610))),O610,
IF(AND(P610&lt;&gt;"",ISNUMBER(P610),P610&gt;0,NOT(ISNA(P610))),VLOOKUP(P610,'ESO zone constants'!$A$5:$D$10001,4,FALSE),
IF(AND(K610&lt;&gt;"",K610&gt;0,NOT(ISERROR(K610))),VLOOKUP(K610,'ESO dumped WayshrineInfo'!$K$3:$N$9996,4,FALSE),"")))</f>
        <v>Telvanni Peninsula</v>
      </c>
      <c r="S610" s="62" t="s">
        <v>3704</v>
      </c>
      <c r="T610" s="19" t="str">
        <f>IF(AND(S610&lt;&gt;"",NOT(ISERROR(S610))),S610,IF(Q610&lt;&gt;"",IF(NOT(ISERROR(VLOOKUP(Q610,'ESO Dungeon constants'!$D$3:$H$9999,5,FALSE))),VLOOKUP(Q610,'ESO Dungeon constants'!$D$3:$I$9999,6,FALSE),VLOOKUP(Q610,'ESO zone constants'!$H$3:$K$9989,4,FALSE)),""))</f>
        <v>DLC_NECROM</v>
      </c>
      <c r="U610" s="3" t="str">
        <f>IF(T610&lt;&gt;"",VLOOKUP(T610,'LibSets constants'!$B$4:$C$1012,2,FALSE),"")</f>
        <v>Necrom</v>
      </c>
      <c r="V610" s="42" t="s">
        <v>3267</v>
      </c>
      <c r="W610" s="3" t="s">
        <v>3774</v>
      </c>
      <c r="X610" s="3" t="s">
        <v>3774</v>
      </c>
      <c r="Z610" s="3">
        <v>1414</v>
      </c>
      <c r="AA610" t="str">
        <f>IF(AND(Z610&lt;&gt;"",ISNUMBER(Z610),NOT(ISNA(Z610))),VLOOKUP(Z610,'ESO zone constants'!$A$5:$D$10001,4,FALSE),"")</f>
        <v>Telvanni Peninsula</v>
      </c>
      <c r="AB610" s="33" t="s">
        <v>3267</v>
      </c>
      <c r="AC610" s="3" t="s">
        <v>3775</v>
      </c>
      <c r="AD610" s="3" t="s">
        <v>3775</v>
      </c>
      <c r="AF610" s="3">
        <v>1414</v>
      </c>
      <c r="AG610" t="str">
        <f>IF(AND(AF610&lt;&gt;"",ISNUMBER(AF610),NOT(ISNA(AF610))),VLOOKUP(AF610,'ESO zone constants'!$A$5:$D$10001,4,FALSE),"")</f>
        <v>Telvanni Peninsula</v>
      </c>
      <c r="AH610" s="33" t="s">
        <v>3267</v>
      </c>
      <c r="AI610" s="3" t="s">
        <v>3776</v>
      </c>
      <c r="AJ610" s="3" t="s">
        <v>3776</v>
      </c>
      <c r="AK610" s="3">
        <v>1414</v>
      </c>
      <c r="AM610" s="33" t="s">
        <v>3267</v>
      </c>
      <c r="AN610" s="3" t="s">
        <v>3777</v>
      </c>
      <c r="AO610" s="3" t="s">
        <v>3777</v>
      </c>
      <c r="AP610" s="3">
        <v>1414</v>
      </c>
      <c r="AR610" s="33" t="s">
        <v>3267</v>
      </c>
      <c r="AS610" s="3" t="s">
        <v>3778</v>
      </c>
      <c r="AT610" s="3" t="s">
        <v>3778</v>
      </c>
      <c r="AU610" s="3" t="str">
        <f>IF(AND(G610&lt;&gt;"LIBSETS_SETTYPE_BATTLEGROUND",G610&lt;&gt;"LIBSETS_SETTYPE_SPECIAL"),IF(AV610&lt;&gt;"",VLOOKUP(AV610,'ESO zone constants'!$D$5:$H$4955,5,FALSE),""),"")</f>
        <v/>
      </c>
      <c r="BD610" s="21" t="str">
        <f t="shared" si="60"/>
        <v>[691] = {wayshrines={-1,-1,-1,}, dlcId=DLC_NECROM</v>
      </c>
      <c r="BE610" s="21" t="str">
        <f t="shared" si="61"/>
        <v>, zoneIds={1414,1414,1414,1414,1414}, veteran=false</v>
      </c>
      <c r="BF610" s="21" t="str">
        <f t="shared" si="59"/>
        <v>, setType=LIBSETS_SETTYPE_MYTHIC</v>
      </c>
      <c r="BG610" s="21" t="str">
        <f t="shared" si="62"/>
        <v>, dropMechanic={LIBSETS_DROP_MECHANIC_OVERLAND_LOOT,LIBSETS_DROP_MECHANIC_OVERLAND_LOOT,LIBSETS_DROP_MECHANIC_OVERLAND_LOOT,LIBSETS_DROP_MECHANIC_OVERLAND_LOOT,LIBSETS_DROP_MECHANIC_OVERLAND_LOOT}, dropMechanicDropLocationNames={['en']={'Ancestor Samite Sash','Ancestor Samite Stole','Ancestor Samite Undershirt','Netchbeak Clasps','Scrib Chitin Padding','',},['de']={'Ancestor Samite Sash','Ancestor Samite Stole','Ancestor Samite Undershirt','Netchbeak Clasps','Scrib Chitin Padding','',},}</v>
      </c>
      <c r="BH610" s="21" t="str">
        <f t="shared" si="63"/>
        <v>}, -- Cryptcanon Vestments /  Cryptcanon Vestments   [Telvanni Peninsula, Telvanni Peninsula, Telvanni Peninsula]</v>
      </c>
    </row>
    <row r="611" spans="1:60" x14ac:dyDescent="0.25">
      <c r="A611" s="5">
        <v>692</v>
      </c>
      <c r="B611" s="36" t="s">
        <v>3707</v>
      </c>
      <c r="C611" s="36" t="s">
        <v>3707</v>
      </c>
      <c r="D611" s="3">
        <f t="shared" si="64"/>
        <v>692</v>
      </c>
      <c r="G611" s="103" t="s">
        <v>1680</v>
      </c>
      <c r="I611" t="s">
        <v>91</v>
      </c>
      <c r="J611" t="s">
        <v>91</v>
      </c>
      <c r="K611" s="54">
        <v>-1</v>
      </c>
      <c r="L611" s="54">
        <v>-1</v>
      </c>
      <c r="M611" s="54">
        <v>-1</v>
      </c>
      <c r="P611" s="62">
        <v>1415</v>
      </c>
      <c r="Q611" s="3">
        <f>IF(AND(P611&lt;&gt;"",ISNUMBER(P611),NOT(ISNA(P611))),P611,IF(R611&lt;&gt;"",VLOOKUP(R611,'ESO zone constants'!$D$5:$H$10003,5,FALSE),""))</f>
        <v>1415</v>
      </c>
      <c r="R611" t="str">
        <f>IF(AND(O611&lt;&gt;"",NOT(ISERROR(O611))),O611,
IF(AND(P611&lt;&gt;"",ISNUMBER(P611),P611&gt;0,NOT(ISNA(P611))),VLOOKUP(P611,'ESO zone constants'!$A$5:$D$10001,4,FALSE),
IF(AND(K611&lt;&gt;"",K611&gt;0,NOT(ISERROR(K611))),VLOOKUP(K611,'ESO dumped WayshrineInfo'!$K$3:$N$9996,4,FALSE),"")))</f>
        <v>Gorne</v>
      </c>
      <c r="S611" s="62" t="s">
        <v>3704</v>
      </c>
      <c r="T611" s="19" t="str">
        <f>IF(AND(S611&lt;&gt;"",NOT(ISERROR(S611))),S611,IF(Q611&lt;&gt;"",IF(NOT(ISERROR(VLOOKUP(Q611,'ESO Dungeon constants'!$D$3:$H$9999,5,FALSE))),VLOOKUP(Q611,'ESO Dungeon constants'!$D$3:$I$9999,6,FALSE),VLOOKUP(Q611,'ESO zone constants'!$H$3:$K$9989,4,FALSE)),""))</f>
        <v>DLC_NECROM</v>
      </c>
      <c r="U611" s="3" t="str">
        <f>IF(T611&lt;&gt;"",VLOOKUP(T611,'LibSets constants'!$B$4:$C$1012,2,FALSE),"")</f>
        <v>Necrom</v>
      </c>
      <c r="V611" s="42" t="s">
        <v>1558</v>
      </c>
      <c r="W611" s="3" t="s">
        <v>3784</v>
      </c>
      <c r="X611" s="3" t="s">
        <v>3785</v>
      </c>
      <c r="Z611" s="3">
        <v>1414</v>
      </c>
      <c r="AA611" t="str">
        <f>IF(AND(Z611&lt;&gt;"",ISNUMBER(Z611),NOT(ISNA(Z611))),VLOOKUP(Z611,'ESO zone constants'!$A$5:$D$10001,4,FALSE),"")</f>
        <v>Telvanni Peninsula</v>
      </c>
      <c r="AB611" s="33" t="s">
        <v>3267</v>
      </c>
      <c r="AC611" s="3" t="s">
        <v>3779</v>
      </c>
      <c r="AD611" s="3" t="s">
        <v>3779</v>
      </c>
      <c r="AF611" s="3">
        <v>1414</v>
      </c>
      <c r="AG611" t="str">
        <f>IF(AND(AF611&lt;&gt;"",ISNUMBER(AF611),NOT(ISNA(AF611))),VLOOKUP(AF611,'ESO zone constants'!$A$5:$D$10001,4,FALSE),"")</f>
        <v>Telvanni Peninsula</v>
      </c>
      <c r="AH611" s="33" t="s">
        <v>3267</v>
      </c>
      <c r="AI611" s="3" t="s">
        <v>3780</v>
      </c>
      <c r="AJ611" s="3" t="s">
        <v>3780</v>
      </c>
      <c r="AK611" s="3">
        <v>1414</v>
      </c>
      <c r="AM611" s="33" t="s">
        <v>3267</v>
      </c>
      <c r="AN611" s="3" t="s">
        <v>3781</v>
      </c>
      <c r="AO611" s="3" t="s">
        <v>3781</v>
      </c>
      <c r="AP611" s="3">
        <v>1414</v>
      </c>
      <c r="AR611" s="33" t="s">
        <v>3267</v>
      </c>
      <c r="AS611" s="3" t="s">
        <v>3782</v>
      </c>
      <c r="AT611" s="3" t="s">
        <v>3782</v>
      </c>
      <c r="AU611" s="3" t="str">
        <f>IF(AND(G611&lt;&gt;"LIBSETS_SETTYPE_BATTLEGROUND",G611&lt;&gt;"LIBSETS_SETTYPE_SPECIAL"),IF(AV611&lt;&gt;"",VLOOKUP(AV611,'ESO zone constants'!$D$5:$H$4955,5,FALSE),""),"")</f>
        <v/>
      </c>
      <c r="BD611" s="21" t="str">
        <f t="shared" si="60"/>
        <v>[692] = {wayshrines={-1,-1,-1,}, dlcId=DLC_NECROM</v>
      </c>
      <c r="BE611" s="21" t="str">
        <f t="shared" si="61"/>
        <v>, zoneIds={1415,1414,1414,1414,1414}, veteran=false</v>
      </c>
      <c r="BF611" s="21" t="str">
        <f t="shared" si="59"/>
        <v>, setType=LIBSETS_SETTYPE_MYTHIC</v>
      </c>
      <c r="BG611" s="21" t="str">
        <f t="shared" si="62"/>
        <v>, dropMechanic={LIBSETS_DROP_MECHANIC_OVERLAND_BOSS_PUBLIC_DUNGEON,LIBSETS_DROP_MECHANIC_OVERLAND_LOOT,LIBSETS_DROP_MECHANIC_OVERLAND_LOOT,LIBSETS_DROP_MECHANIC_OVERLAND_LOOT,LIBSETS_DROP_MECHANIC_OVERLAND_LOOT}, dropMechanicDropLocationNames={['en']={'Public Dungeon bosses','Biome-Proof Plating','Nonreactive Cincture','Thras-Crafted Breeches','Tonal Pivot Joints','',},['de']={'Öffentliches Gruppen-Verließ Bosse','Biome-Proof Plating','Nonreactive Cincture','Thras-Crafted Breeches','Tonal Pivot Joints','',},}</v>
      </c>
      <c r="BH611" s="21" t="str">
        <f t="shared" si="63"/>
        <v>}, -- Esoteric Environment Greaves /  Esoteric Environment Greaves   [Gorne, Telvanni Peninsula, Telvanni Peninsula]</v>
      </c>
    </row>
    <row r="612" spans="1:60" x14ac:dyDescent="0.25">
      <c r="A612" s="5">
        <v>694</v>
      </c>
      <c r="B612" s="36" t="s">
        <v>3719</v>
      </c>
      <c r="C612" s="36" t="s">
        <v>3719</v>
      </c>
      <c r="D612" s="3">
        <f t="shared" si="64"/>
        <v>694</v>
      </c>
      <c r="G612" s="103" t="s">
        <v>1680</v>
      </c>
      <c r="I612" t="s">
        <v>91</v>
      </c>
      <c r="J612" t="s">
        <v>91</v>
      </c>
      <c r="K612" s="54">
        <v>-1</v>
      </c>
      <c r="L612" s="54">
        <v>-1</v>
      </c>
      <c r="M612" s="54">
        <v>-1</v>
      </c>
      <c r="P612" s="62">
        <v>1414</v>
      </c>
      <c r="Q612" s="3">
        <f>IF(AND(P612&lt;&gt;"",ISNUMBER(P612),NOT(ISNA(P612))),P612,IF(R612&lt;&gt;"",VLOOKUP(R612,'ESO zone constants'!$D$5:$H$10003,5,FALSE),""))</f>
        <v>1414</v>
      </c>
      <c r="R612" t="str">
        <f>IF(AND(O612&lt;&gt;"",NOT(ISERROR(O612))),O612,
IF(AND(P612&lt;&gt;"",ISNUMBER(P612),P612&gt;0,NOT(ISNA(P612))),VLOOKUP(P612,'ESO zone constants'!$A$5:$D$10001,4,FALSE),
IF(AND(K612&lt;&gt;"",K612&gt;0,NOT(ISERROR(K612))),VLOOKUP(K612,'ESO dumped WayshrineInfo'!$K$3:$N$9996,4,FALSE),"")))</f>
        <v>Telvanni Peninsula</v>
      </c>
      <c r="S612" s="62" t="s">
        <v>3704</v>
      </c>
      <c r="T612" s="19" t="str">
        <f>IF(AND(S612&lt;&gt;"",NOT(ISERROR(S612))),S612,IF(Q612&lt;&gt;"",IF(NOT(ISERROR(VLOOKUP(Q612,'ESO Dungeon constants'!$D$3:$H$9999,5,FALSE))),VLOOKUP(Q612,'ESO Dungeon constants'!$D$3:$I$9999,6,FALSE),VLOOKUP(Q612,'ESO zone constants'!$H$3:$K$9989,4,FALSE)),""))</f>
        <v>DLC_NECROM</v>
      </c>
      <c r="U612" s="3" t="str">
        <f>IF(T612&lt;&gt;"",VLOOKUP(T612,'LibSets constants'!$B$4:$C$1012,2,FALSE),"")</f>
        <v>Necrom</v>
      </c>
      <c r="V612" s="42" t="s">
        <v>3267</v>
      </c>
      <c r="W612" s="3" t="s">
        <v>3783</v>
      </c>
      <c r="X612" s="3" t="s">
        <v>3783</v>
      </c>
      <c r="Z612" s="3">
        <v>1416</v>
      </c>
      <c r="AA612" t="str">
        <f>IF(AND(Z612&lt;&gt;"",ISNUMBER(Z612),NOT(ISNA(Z612))),VLOOKUP(Z612,'ESO zone constants'!$A$5:$D$10001,4,FALSE),"")</f>
        <v>The Underweave</v>
      </c>
      <c r="AB612" s="42" t="s">
        <v>1558</v>
      </c>
      <c r="AC612" s="3" t="s">
        <v>3784</v>
      </c>
      <c r="AD612" s="3" t="s">
        <v>3785</v>
      </c>
      <c r="AF612" s="3">
        <v>1414</v>
      </c>
      <c r="AG612" t="str">
        <f>IF(AND(AF612&lt;&gt;"",ISNUMBER(AF612),NOT(ISNA(AF612))),VLOOKUP(AF612,'ESO zone constants'!$A$5:$D$10001,4,FALSE),"")</f>
        <v>Telvanni Peninsula</v>
      </c>
      <c r="AH612" s="33" t="s">
        <v>1557</v>
      </c>
      <c r="AI612" s="3" t="s">
        <v>3786</v>
      </c>
      <c r="AJ612" s="3" t="s">
        <v>3786</v>
      </c>
      <c r="AK612" s="3">
        <v>1414</v>
      </c>
      <c r="AM612" s="33" t="s">
        <v>1556</v>
      </c>
      <c r="AN612" s="3" t="s">
        <v>3787</v>
      </c>
      <c r="AO612" s="3" t="s">
        <v>3787</v>
      </c>
      <c r="AP612" s="3">
        <v>1414</v>
      </c>
      <c r="AR612" s="33" t="s">
        <v>3267</v>
      </c>
      <c r="AS612" s="3" t="s">
        <v>3788</v>
      </c>
      <c r="AT612" s="3" t="s">
        <v>3788</v>
      </c>
      <c r="AU612" s="3" t="str">
        <f>IF(AND(G612&lt;&gt;"LIBSETS_SETTYPE_BATTLEGROUND",G612&lt;&gt;"LIBSETS_SETTYPE_SPECIAL"),IF(AV612&lt;&gt;"",VLOOKUP(AV612,'ESO zone constants'!$D$5:$H$4955,5,FALSE),""),"")</f>
        <v/>
      </c>
      <c r="BD612" s="21" t="str">
        <f t="shared" si="60"/>
        <v>[694] = {wayshrines={-1,-1,-1,}, dlcId=DLC_NECROM</v>
      </c>
      <c r="BE612" s="21" t="str">
        <f t="shared" si="61"/>
        <v>, zoneIds={1414,1416,1414,1414,1414}, veteran=false</v>
      </c>
      <c r="BF612" s="21" t="str">
        <f t="shared" si="59"/>
        <v>, setType=LIBSETS_SETTYPE_MYTHIC</v>
      </c>
      <c r="BG612" s="21" t="str">
        <f t="shared" si="62"/>
        <v>, dropMechanic={LIBSETS_DROP_MECHANIC_OVERLAND_LOOT,LIBSETS_DROP_MECHANIC_OVERLAND_BOSS_PUBLIC_DUNGEON,LIBSETS_DROP_MECHANIC_OVERLAND_WORLDBOSS,LIBSETS_DROP_MECHANIC_OVERLAND_BOSS_DELVE,LIBSETS_DROP_MECHANIC_OVERLAND_LOOT}, dropMechanicDropLocationNames={['en']={'Ebony Crossed-Sword Chain','Public Dungeon bosses','Runemaster\'s Acropolis world boss','Cammonaruhn','Gold Shalk Clasp','',},['de']={'Ebony Crossed-Sword Chain','Öffentliches Gruppen-Verließ Bosse','Runemaster\'s Acropolis world boss','Cammonaruhn','Gold Shalk Clasp','',},}</v>
      </c>
      <c r="BH612" s="21" t="str">
        <f t="shared" si="63"/>
        <v>}, -- Velothi Ur-Mage\'s Amulet /  Velothi Ur-Mage\'s Amulet   [Telvanni Peninsula, The Underweave, Telvanni Peninsula]</v>
      </c>
    </row>
    <row r="613" spans="1:60" x14ac:dyDescent="0.25">
      <c r="A613" s="5">
        <v>695</v>
      </c>
      <c r="B613" s="36" t="s">
        <v>3708</v>
      </c>
      <c r="C613" s="36" t="s">
        <v>3708</v>
      </c>
      <c r="D613" s="3">
        <f t="shared" si="64"/>
        <v>695</v>
      </c>
      <c r="G613" s="8" t="s">
        <v>1472</v>
      </c>
      <c r="I613" t="s">
        <v>91</v>
      </c>
      <c r="J613" t="s">
        <v>91</v>
      </c>
      <c r="K613">
        <v>542</v>
      </c>
      <c r="L613">
        <v>542</v>
      </c>
      <c r="M613">
        <v>542</v>
      </c>
      <c r="N613">
        <v>5</v>
      </c>
      <c r="Q613" s="3">
        <f>IF(AND(P613&lt;&gt;"",ISNUMBER(P613),NOT(ISNA(P613))),P613,IF(R613&lt;&gt;"",VLOOKUP(R613,'ESO zone constants'!$D$5:$H$10003,5,FALSE),""))</f>
        <v>1413</v>
      </c>
      <c r="R613" t="str">
        <f>IF(AND(O613&lt;&gt;"",NOT(ISERROR(O613))),O613,
IF(AND(P613&lt;&gt;"",ISNUMBER(P613),P613&gt;0,NOT(ISNA(P613))),VLOOKUP(P613,'ESO zone constants'!$A$5:$D$10001,4,FALSE),
IF(AND(K613&lt;&gt;"",K613&gt;0,NOT(ISERROR(K613))),VLOOKUP(K613,'ESO dumped WayshrineInfo'!$K$3:$N$9996,4,FALSE),"")))</f>
        <v>Apocrypha</v>
      </c>
      <c r="S613" s="62" t="s">
        <v>3704</v>
      </c>
      <c r="T613" s="19" t="str">
        <f>IF(AND(S613&lt;&gt;"",NOT(ISERROR(S613))),S613,IF(Q613&lt;&gt;"",IF(NOT(ISERROR(VLOOKUP(Q613,'ESO Dungeon constants'!$D$3:$H$9999,5,FALSE))),VLOOKUP(Q613,'ESO Dungeon constants'!$D$3:$I$9999,6,FALSE),VLOOKUP(Q613,'ESO zone constants'!$H$3:$K$9989,4,FALSE)),""))</f>
        <v>DLC_NECROM</v>
      </c>
      <c r="U613" s="3" t="str">
        <f>IF(T613&lt;&gt;"",VLOOKUP(T613,'LibSets constants'!$B$4:$C$1012,2,FALSE),"")</f>
        <v>Necrom</v>
      </c>
      <c r="Z613" s="3">
        <f>IF(AND(G613&lt;&gt;"LIBSETS_SETTYPE_BATTLEGROUND",G613&lt;&gt;"LIBSETS_SETTYPE_SPECIAL"),
IF(AND(Y613&lt;&gt;"",ISNUMBER(Y613),NOT(ISNA(Y613))),Y613,
   IF(AND(L613&lt;&gt;"",ISNUMBER(L613),L613&gt;0,NOT(ISNA(L613))),VLOOKUP(L613,'ESO dumped WayshrineInfo'!$K$3:$L$9996,2,FALSE),"")
),"")</f>
        <v>1413</v>
      </c>
      <c r="AA613" t="str">
        <f>IF(AND(Z613&lt;&gt;"",ISNUMBER(Z613),NOT(ISNA(Z613))),VLOOKUP(Z613,'ESO zone constants'!$A$5:$D$10001,4,FALSE),"")</f>
        <v>Apocrypha</v>
      </c>
      <c r="AF613" s="3">
        <f>IF(AND(G613&lt;&gt;"LIBSETS_SETTYPE_BATTLEGROUND",G613&lt;&gt;"LIBSETS_SETTYPE_SPECIAL"),
IF(AND(AE613&lt;&gt;"",ISNUMBER(AE613),NOT(ISNA(AE613))),AE613,
   IF(AND(M613&lt;&gt;"",ISNUMBER(M613),M613&gt;0,NOT(ISNA(M613))),VLOOKUP(M613,'ESO dumped WayshrineInfo'!$K$3:$L$9996,2,FALSE),"")
),"")</f>
        <v>1413</v>
      </c>
      <c r="AG613" t="str">
        <f>IF(AND(AF613&lt;&gt;"",ISNUMBER(AF613),NOT(ISNA(AF613))),VLOOKUP(AF613,'ESO zone constants'!$A$5:$D$10001,4,FALSE),"")</f>
        <v>Apocrypha</v>
      </c>
      <c r="AH613" s="42"/>
      <c r="AK613" s="3" t="str">
        <f>IF(AND(G613&lt;&gt;"LIBSETS_SETTYPE_BATTLEGROUND",G613&lt;&gt;"LIBSETS_SETTYPE_SPECIAL"),IF(AL613&lt;&gt;"",VLOOKUP(AL613,'ESO zone constants'!$D$5:$H$4955,5,FALSE),""),"")</f>
        <v/>
      </c>
      <c r="AM613" s="42"/>
      <c r="AP613" s="3" t="str">
        <f>IF(AND(G613&lt;&gt;"LIBSETS_SETTYPE_BATTLEGROUND",G613&lt;&gt;"LIBSETS_SETTYPE_SPECIAL"),IF(AQ613&lt;&gt;"",VLOOKUP(AQ613,'ESO zone constants'!$D$5:$H$4955,5,FALSE),""),"")</f>
        <v/>
      </c>
      <c r="AR613" s="42"/>
      <c r="AU613" s="3" t="str">
        <f>IF(AND(G613&lt;&gt;"LIBSETS_SETTYPE_BATTLEGROUND",G613&lt;&gt;"LIBSETS_SETTYPE_SPECIAL"),IF(AV613&lt;&gt;"",VLOOKUP(AV613,'ESO zone constants'!$D$5:$H$4955,5,FALSE),""),"")</f>
        <v/>
      </c>
      <c r="BD613" s="21" t="str">
        <f t="shared" si="60"/>
        <v>[695] = {wayshrines={542,542,542,}, traitsNeeded=5, dlcId=DLC_NECROM</v>
      </c>
      <c r="BE613" s="21" t="str">
        <f t="shared" si="61"/>
        <v>, zoneIds={1413,1413,1413}, veteran=false</v>
      </c>
      <c r="BF613" s="21" t="str">
        <f t="shared" si="59"/>
        <v>, setType=LIBSETS_SETTYPE_CRAFTED</v>
      </c>
      <c r="BG613" s="21" t="str">
        <f t="shared" si="62"/>
        <v/>
      </c>
      <c r="BH613" s="21" t="str">
        <f t="shared" si="63"/>
        <v>}, -- Shattered Fate /  Shattered Fate   [Apocrypha, Apocrypha, Apocrypha]</v>
      </c>
    </row>
    <row r="614" spans="1:60" x14ac:dyDescent="0.25">
      <c r="A614" s="5">
        <v>696</v>
      </c>
      <c r="B614" s="36" t="s">
        <v>3709</v>
      </c>
      <c r="C614" s="36" t="s">
        <v>3709</v>
      </c>
      <c r="D614" s="3">
        <f t="shared" si="64"/>
        <v>696</v>
      </c>
      <c r="G614" s="8" t="s">
        <v>1472</v>
      </c>
      <c r="I614" t="s">
        <v>91</v>
      </c>
      <c r="J614" t="s">
        <v>91</v>
      </c>
      <c r="K614">
        <v>535</v>
      </c>
      <c r="L614">
        <v>535</v>
      </c>
      <c r="M614">
        <v>535</v>
      </c>
      <c r="N614">
        <v>3</v>
      </c>
      <c r="Q614" s="3">
        <f>IF(AND(P614&lt;&gt;"",ISNUMBER(P614),NOT(ISNA(P614))),P614,IF(R614&lt;&gt;"",VLOOKUP(R614,'ESO zone constants'!$D$5:$H$10003,5,FALSE),""))</f>
        <v>1414</v>
      </c>
      <c r="R614" t="str">
        <f>IF(AND(O614&lt;&gt;"",NOT(ISERROR(O614))),O614,
IF(AND(P614&lt;&gt;"",ISNUMBER(P614),P614&gt;0,NOT(ISNA(P614))),VLOOKUP(P614,'ESO zone constants'!$A$5:$D$10001,4,FALSE),
IF(AND(K614&lt;&gt;"",K614&gt;0,NOT(ISERROR(K614))),VLOOKUP(K614,'ESO dumped WayshrineInfo'!$K$3:$N$9996,4,FALSE),"")))</f>
        <v>Telvanni Peninsula</v>
      </c>
      <c r="S614" s="62" t="s">
        <v>3704</v>
      </c>
      <c r="T614" s="19" t="str">
        <f>IF(AND(S614&lt;&gt;"",NOT(ISERROR(S614))),S614,IF(Q614&lt;&gt;"",IF(NOT(ISERROR(VLOOKUP(Q614,'ESO Dungeon constants'!$D$3:$H$9999,5,FALSE))),VLOOKUP(Q614,'ESO Dungeon constants'!$D$3:$I$9999,6,FALSE),VLOOKUP(Q614,'ESO zone constants'!$H$3:$K$9989,4,FALSE)),""))</f>
        <v>DLC_NECROM</v>
      </c>
      <c r="U614" s="3" t="str">
        <f>IF(T614&lt;&gt;"",VLOOKUP(T614,'LibSets constants'!$B$4:$C$1012,2,FALSE),"")</f>
        <v>Necrom</v>
      </c>
      <c r="V614" s="90" t="s">
        <v>3335</v>
      </c>
      <c r="Z614" s="3">
        <f>IF(AND(G614&lt;&gt;"LIBSETS_SETTYPE_BATTLEGROUND",G614&lt;&gt;"LIBSETS_SETTYPE_SPECIAL"),
IF(AND(Y614&lt;&gt;"",ISNUMBER(Y614),NOT(ISNA(Y614))),Y614,
   IF(AND(L614&lt;&gt;"",ISNUMBER(L614),L614&gt;0,NOT(ISNA(L614))),VLOOKUP(L614,'ESO dumped WayshrineInfo'!$K$3:$L$9996,2,FALSE),"")
),"")</f>
        <v>1414</v>
      </c>
      <c r="AA614" t="str">
        <f>IF(AND(Z614&lt;&gt;"",ISNUMBER(Z614),NOT(ISNA(Z614))),VLOOKUP(Z614,'ESO zone constants'!$A$5:$D$10001,4,FALSE),"")</f>
        <v>Telvanni Peninsula</v>
      </c>
      <c r="AF614" s="3">
        <f>IF(AND(G614&lt;&gt;"LIBSETS_SETTYPE_BATTLEGROUND",G614&lt;&gt;"LIBSETS_SETTYPE_SPECIAL"),
IF(AND(AE614&lt;&gt;"",ISNUMBER(AE614),NOT(ISNA(AE614))),AE614,
   IF(AND(M614&lt;&gt;"",ISNUMBER(M614),M614&gt;0,NOT(ISNA(M614))),VLOOKUP(M614,'ESO dumped WayshrineInfo'!$K$3:$L$9996,2,FALSE),"")
),"")</f>
        <v>1414</v>
      </c>
      <c r="AG614" t="str">
        <f>IF(AND(AF614&lt;&gt;"",ISNUMBER(AF614),NOT(ISNA(AF614))),VLOOKUP(AF614,'ESO zone constants'!$A$5:$D$10001,4,FALSE),"")</f>
        <v>Telvanni Peninsula</v>
      </c>
      <c r="AH614" s="42"/>
      <c r="AK614" s="3" t="str">
        <f>IF(AND(G614&lt;&gt;"LIBSETS_SETTYPE_BATTLEGROUND",G614&lt;&gt;"LIBSETS_SETTYPE_SPECIAL"),IF(AL614&lt;&gt;"",VLOOKUP(AL614,'ESO zone constants'!$D$5:$H$4955,5,FALSE),""),"")</f>
        <v/>
      </c>
      <c r="AM614" s="42"/>
      <c r="AP614" s="3" t="str">
        <f>IF(AND(G614&lt;&gt;"LIBSETS_SETTYPE_BATTLEGROUND",G614&lt;&gt;"LIBSETS_SETTYPE_SPECIAL"),IF(AQ614&lt;&gt;"",VLOOKUP(AQ614,'ESO zone constants'!$D$5:$H$4955,5,FALSE),""),"")</f>
        <v/>
      </c>
      <c r="AR614" s="42"/>
      <c r="AU614" s="3" t="str">
        <f>IF(AND(G614&lt;&gt;"LIBSETS_SETTYPE_BATTLEGROUND",G614&lt;&gt;"LIBSETS_SETTYPE_SPECIAL"),IF(AV614&lt;&gt;"",VLOOKUP(AV614,'ESO zone constants'!$D$5:$H$4955,5,FALSE),""),"")</f>
        <v/>
      </c>
      <c r="BD614" s="21" t="str">
        <f t="shared" si="60"/>
        <v>[696] = {wayshrines={535,535,535,}, traitsNeeded=3, dlcId=DLC_NECROM</v>
      </c>
      <c r="BE614" s="21" t="str">
        <f t="shared" si="61"/>
        <v>, zoneIds={1414,1414,1414}, veteran=false</v>
      </c>
      <c r="BF614" s="21" t="str">
        <f t="shared" si="59"/>
        <v>, setType=LIBSETS_SETTYPE_CRAFTED</v>
      </c>
      <c r="BG614" s="21" t="str">
        <f t="shared" si="62"/>
        <v>, dropMechanic={LIBSETS_DROP_MECHANIC_CRAFTED}</v>
      </c>
      <c r="BH614" s="21" t="str">
        <f t="shared" si="63"/>
        <v>}, -- Telvanni Efficiency /  Telvanni Efficiency   [Telvanni Peninsula, Telvanni Peninsula, Telvanni Peninsula]</v>
      </c>
    </row>
    <row r="615" spans="1:60" x14ac:dyDescent="0.25">
      <c r="A615" s="5">
        <v>697</v>
      </c>
      <c r="B615" s="36" t="s">
        <v>3710</v>
      </c>
      <c r="C615" s="36" t="s">
        <v>3710</v>
      </c>
      <c r="D615" s="3">
        <f t="shared" si="64"/>
        <v>697</v>
      </c>
      <c r="G615" s="8" t="s">
        <v>1472</v>
      </c>
      <c r="I615" t="s">
        <v>91</v>
      </c>
      <c r="J615" t="s">
        <v>91</v>
      </c>
      <c r="K615">
        <v>546</v>
      </c>
      <c r="L615">
        <v>546</v>
      </c>
      <c r="M615">
        <v>546</v>
      </c>
      <c r="N615">
        <v>7</v>
      </c>
      <c r="Q615" s="3">
        <f>IF(AND(P615&lt;&gt;"",ISNUMBER(P615),NOT(ISNA(P615))),P615,IF(R615&lt;&gt;"",VLOOKUP(R615,'ESO zone constants'!$D$5:$H$10003,5,FALSE),""))</f>
        <v>1413</v>
      </c>
      <c r="R615" t="str">
        <f>IF(AND(O615&lt;&gt;"",NOT(ISERROR(O615))),O615,
IF(AND(P615&lt;&gt;"",ISNUMBER(P615),P615&gt;0,NOT(ISNA(P615))),VLOOKUP(P615,'ESO zone constants'!$A$5:$D$10001,4,FALSE),
IF(AND(K615&lt;&gt;"",K615&gt;0,NOT(ISERROR(K615))),VLOOKUP(K615,'ESO dumped WayshrineInfo'!$K$3:$N$9996,4,FALSE),"")))</f>
        <v>Apocrypha</v>
      </c>
      <c r="S615" s="62" t="s">
        <v>3704</v>
      </c>
      <c r="T615" s="19" t="str">
        <f>IF(AND(S615&lt;&gt;"",NOT(ISERROR(S615))),S615,IF(Q615&lt;&gt;"",IF(NOT(ISERROR(VLOOKUP(Q615,'ESO Dungeon constants'!$D$3:$H$9999,5,FALSE))),VLOOKUP(Q615,'ESO Dungeon constants'!$D$3:$I$9999,6,FALSE),VLOOKUP(Q615,'ESO zone constants'!$H$3:$K$9989,4,FALSE)),""))</f>
        <v>DLC_NECROM</v>
      </c>
      <c r="U615" s="3" t="str">
        <f>IF(T615&lt;&gt;"",VLOOKUP(T615,'LibSets constants'!$B$4:$C$1012,2,FALSE),"")</f>
        <v>Necrom</v>
      </c>
      <c r="V615" s="90" t="s">
        <v>3335</v>
      </c>
      <c r="Z615" s="3">
        <f>IF(AND(G615&lt;&gt;"LIBSETS_SETTYPE_BATTLEGROUND",G615&lt;&gt;"LIBSETS_SETTYPE_SPECIAL"),
IF(AND(Y615&lt;&gt;"",ISNUMBER(Y615),NOT(ISNA(Y615))),Y615,
   IF(AND(L615&lt;&gt;"",ISNUMBER(L615),L615&gt;0,NOT(ISNA(L615))),VLOOKUP(L615,'ESO dumped WayshrineInfo'!$K$3:$L$9996,2,FALSE),"")
),"")</f>
        <v>1413</v>
      </c>
      <c r="AA615" t="str">
        <f>IF(AND(Z615&lt;&gt;"",ISNUMBER(Z615),NOT(ISNA(Z615))),VLOOKUP(Z615,'ESO zone constants'!$A$5:$D$10001,4,FALSE),"")</f>
        <v>Apocrypha</v>
      </c>
      <c r="AF615" s="3">
        <f>IF(AND(G615&lt;&gt;"LIBSETS_SETTYPE_BATTLEGROUND",G615&lt;&gt;"LIBSETS_SETTYPE_SPECIAL"),
IF(AND(AE615&lt;&gt;"",ISNUMBER(AE615),NOT(ISNA(AE615))),AE615,
   IF(AND(M615&lt;&gt;"",ISNUMBER(M615),M615&gt;0,NOT(ISNA(M615))),VLOOKUP(M615,'ESO dumped WayshrineInfo'!$K$3:$L$9996,2,FALSE),"")
),"")</f>
        <v>1413</v>
      </c>
      <c r="AG615" t="str">
        <f>IF(AND(AF615&lt;&gt;"",ISNUMBER(AF615),NOT(ISNA(AF615))),VLOOKUP(AF615,'ESO zone constants'!$A$5:$D$10001,4,FALSE),"")</f>
        <v>Apocrypha</v>
      </c>
      <c r="AH615" s="42"/>
      <c r="AK615" s="3" t="str">
        <f>IF(AND(G615&lt;&gt;"LIBSETS_SETTYPE_BATTLEGROUND",G615&lt;&gt;"LIBSETS_SETTYPE_SPECIAL"),IF(AL615&lt;&gt;"",VLOOKUP(AL615,'ESO zone constants'!$D$5:$H$4955,5,FALSE),""),"")</f>
        <v/>
      </c>
      <c r="AM615" s="42"/>
      <c r="AP615" s="3" t="str">
        <f>IF(AND(G615&lt;&gt;"LIBSETS_SETTYPE_BATTLEGROUND",G615&lt;&gt;"LIBSETS_SETTYPE_SPECIAL"),IF(AQ615&lt;&gt;"",VLOOKUP(AQ615,'ESO zone constants'!$D$5:$H$4955,5,FALSE),""),"")</f>
        <v/>
      </c>
      <c r="AR615" s="42"/>
      <c r="AU615" s="3" t="str">
        <f>IF(AND(G615&lt;&gt;"LIBSETS_SETTYPE_BATTLEGROUND",G615&lt;&gt;"LIBSETS_SETTYPE_SPECIAL"),IF(AV615&lt;&gt;"",VLOOKUP(AV615,'ESO zone constants'!$D$5:$H$4955,5,FALSE),""),"")</f>
        <v/>
      </c>
      <c r="BD615" s="21" t="str">
        <f t="shared" si="60"/>
        <v>[697] = {wayshrines={546,546,546,}, traitsNeeded=7, dlcId=DLC_NECROM</v>
      </c>
      <c r="BE615" s="21" t="str">
        <f t="shared" si="61"/>
        <v>, zoneIds={1413,1413,1413}, veteran=false</v>
      </c>
      <c r="BF615" s="21" t="str">
        <f t="shared" si="59"/>
        <v>, setType=LIBSETS_SETTYPE_CRAFTED</v>
      </c>
      <c r="BG615" s="21" t="str">
        <f t="shared" si="62"/>
        <v>, dropMechanic={LIBSETS_DROP_MECHANIC_CRAFTED}</v>
      </c>
      <c r="BH615" s="21" t="str">
        <f t="shared" si="63"/>
        <v>}, -- Seeker Synthesis /  Seeker Synthesis   [Apocrypha, Apocrypha, Apocrypha]</v>
      </c>
    </row>
    <row r="616" spans="1:60" x14ac:dyDescent="0.25">
      <c r="A616" s="5">
        <v>698</v>
      </c>
      <c r="B616" s="36" t="s">
        <v>3721</v>
      </c>
      <c r="C616" s="36" t="s">
        <v>3721</v>
      </c>
      <c r="D616" s="3">
        <f t="shared" si="64"/>
        <v>698</v>
      </c>
      <c r="G616" s="8" t="s">
        <v>1478</v>
      </c>
      <c r="I616" t="s">
        <v>91</v>
      </c>
      <c r="J616" t="s">
        <v>91</v>
      </c>
      <c r="K616">
        <v>541</v>
      </c>
      <c r="L616">
        <v>540</v>
      </c>
      <c r="M616">
        <v>535</v>
      </c>
      <c r="Q616" s="3">
        <f>IF(AND(P616&lt;&gt;"",ISNUMBER(P616),NOT(ISNA(P616))),P616,IF(R616&lt;&gt;"",VLOOKUP(R616,'ESO zone constants'!$D$5:$H$10003,5,FALSE),""))</f>
        <v>1413</v>
      </c>
      <c r="R616" t="str">
        <f>IF(AND(O616&lt;&gt;"",NOT(ISERROR(O616))),O616,
IF(AND(P616&lt;&gt;"",ISNUMBER(P616),P616&gt;0,NOT(ISNA(P616))),VLOOKUP(P616,'ESO zone constants'!$A$5:$D$10001,4,FALSE),
IF(AND(K616&lt;&gt;"",K616&gt;0,NOT(ISERROR(K616))),VLOOKUP(K616,'ESO dumped WayshrineInfo'!$K$3:$N$9996,4,FALSE),"")))</f>
        <v>Apocrypha</v>
      </c>
      <c r="S616" s="62" t="s">
        <v>3704</v>
      </c>
      <c r="T616" s="19" t="str">
        <f>IF(AND(S616&lt;&gt;"",NOT(ISERROR(S616))),S616,IF(Q616&lt;&gt;"",IF(NOT(ISERROR(VLOOKUP(Q616,'ESO Dungeon constants'!$D$3:$H$9999,5,FALSE))),VLOOKUP(Q616,'ESO Dungeon constants'!$D$3:$I$9999,6,FALSE),VLOOKUP(Q616,'ESO zone constants'!$H$3:$K$9989,4,FALSE)),""))</f>
        <v>DLC_NECROM</v>
      </c>
      <c r="U616" s="3" t="str">
        <f>IF(T616&lt;&gt;"",VLOOKUP(T616,'LibSets constants'!$B$4:$C$1012,2,FALSE),"")</f>
        <v>Necrom</v>
      </c>
      <c r="V616" s="90" t="s">
        <v>3335</v>
      </c>
      <c r="Z616" s="3">
        <f>IF(AND(G616&lt;&gt;"LIBSETS_SETTYPE_BATTLEGROUND",G616&lt;&gt;"LIBSETS_SETTYPE_SPECIAL"),
IF(AND(Y616&lt;&gt;"",ISNUMBER(Y616),NOT(ISNA(Y616))),Y616,
   IF(AND(L616&lt;&gt;"",ISNUMBER(L616),L616&gt;0,NOT(ISNA(L616))),VLOOKUP(L616,'ESO dumped WayshrineInfo'!$K$3:$L$9996,2,FALSE),"")
),"")</f>
        <v>1413</v>
      </c>
      <c r="AA616" t="str">
        <f>IF(AND(Z616&lt;&gt;"",ISNUMBER(Z616),NOT(ISNA(Z616))),VLOOKUP(Z616,'ESO zone constants'!$A$5:$D$10001,4,FALSE),"")</f>
        <v>Apocrypha</v>
      </c>
      <c r="AB616" s="33" t="s">
        <v>1556</v>
      </c>
      <c r="AF616" s="3">
        <f>IF(AND(G616&lt;&gt;"LIBSETS_SETTYPE_BATTLEGROUND",G616&lt;&gt;"LIBSETS_SETTYPE_SPECIAL"),
IF(AND(AE616&lt;&gt;"",ISNUMBER(AE616),NOT(ISNA(AE616))),AE616,
   IF(AND(M616&lt;&gt;"",ISNUMBER(M616),M616&gt;0,NOT(ISNA(M616))),VLOOKUP(M616,'ESO dumped WayshrineInfo'!$K$3:$L$9996,2,FALSE),"")
),"")</f>
        <v>1414</v>
      </c>
      <c r="AG616" t="str">
        <f>IF(AND(AF616&lt;&gt;"",ISNUMBER(AF616),NOT(ISNA(AF616))),VLOOKUP(AF616,'ESO zone constants'!$A$5:$D$10001,4,FALSE),"")</f>
        <v>Telvanni Peninsula</v>
      </c>
      <c r="AH616" s="42" t="s">
        <v>1559</v>
      </c>
      <c r="AK616" s="3">
        <f>IF(AND(G616&lt;&gt;"LIBSETS_SETTYPE_BATTLEGROUND",G616&lt;&gt;"LIBSETS_SETTYPE_SPECIAL"),IF(AL616&lt;&gt;"",VLOOKUP(AL616,'ESO zone constants'!$D$5:$H$4955,5,FALSE),""),"")</f>
        <v>1413</v>
      </c>
      <c r="AL616" t="s">
        <v>3684</v>
      </c>
      <c r="AM616" s="42" t="s">
        <v>1558</v>
      </c>
      <c r="AP616" s="3">
        <f>IF(AND(G616&lt;&gt;"LIBSETS_SETTYPE_BATTLEGROUND",G616&lt;&gt;"LIBSETS_SETTYPE_SPECIAL"),IF(AQ616&lt;&gt;"",VLOOKUP(AQ616,'ESO zone constants'!$D$5:$H$4955,5,FALSE),""),"")</f>
        <v>1413</v>
      </c>
      <c r="AQ616" t="s">
        <v>3684</v>
      </c>
      <c r="AR616" s="42" t="s">
        <v>3267</v>
      </c>
      <c r="AU616" s="3">
        <f>IF(AND(G616&lt;&gt;"LIBSETS_SETTYPE_BATTLEGROUND",G616&lt;&gt;"LIBSETS_SETTYPE_SPECIAL"),IF(AV616&lt;&gt;"",VLOOKUP(AV616,'ESO zone constants'!$D$5:$H$4955,5,FALSE),""),"")</f>
        <v>1413</v>
      </c>
      <c r="AV616" t="s">
        <v>3684</v>
      </c>
      <c r="AW616" s="33" t="s">
        <v>1557</v>
      </c>
      <c r="BD616" s="21" t="str">
        <f t="shared" si="60"/>
        <v>[698] = {wayshrines={541,540,535,}, dlcId=DLC_NECROM</v>
      </c>
      <c r="BE616" s="21" t="str">
        <f t="shared" si="61"/>
        <v>, zoneIds={1413,1413,1414,1413,1413,1413}, veteran=false</v>
      </c>
      <c r="BF616" s="21" t="str">
        <f t="shared" si="59"/>
        <v>, setType=LIBSETS_SETTYPE_OVERLAND</v>
      </c>
      <c r="BG616" s="21" t="str">
        <f t="shared" si="62"/>
        <v>, dropMechanic={LIBSETS_DROP_MECHANIC_CRAFTED,LIBSETS_DROP_MECHANIC_OVERLAND_BOSS_DELVE,LIBSETS_DROP_MECHANIC_OVERLAND_CHEST,LIBSETS_DROP_MECHANIC_OVERLAND_BOSS_PUBLIC_DUNGEON,LIBSETS_DROP_MECHANIC_OVERLAND_LOOT,LIBSETS_DROP_MECHANIC_OVERLAND_WORLDBOSS}</v>
      </c>
      <c r="BH616" s="21" t="str">
        <f t="shared" si="63"/>
        <v>}, -- Vivec\'s Duality /  Vivec\'s Duality   [Apocrypha, Apocrypha, Telvanni Peninsula, Apocrypha, Apocrypha, Apocrypha]</v>
      </c>
    </row>
    <row r="617" spans="1:60" x14ac:dyDescent="0.25">
      <c r="A617" s="5">
        <v>699</v>
      </c>
      <c r="B617" s="36" t="s">
        <v>3711</v>
      </c>
      <c r="C617" s="36" t="s">
        <v>3711</v>
      </c>
      <c r="D617" s="3">
        <f t="shared" si="64"/>
        <v>699</v>
      </c>
      <c r="G617" s="8" t="s">
        <v>1478</v>
      </c>
      <c r="I617" t="s">
        <v>91</v>
      </c>
      <c r="J617" t="s">
        <v>91</v>
      </c>
      <c r="K617">
        <v>541</v>
      </c>
      <c r="L617">
        <v>540</v>
      </c>
      <c r="M617">
        <v>535</v>
      </c>
      <c r="Q617" s="3">
        <f>IF(AND(P617&lt;&gt;"",ISNUMBER(P617),NOT(ISNA(P617))),P617,IF(R617&lt;&gt;"",VLOOKUP(R617,'ESO zone constants'!$D$5:$H$10003,5,FALSE),""))</f>
        <v>1413</v>
      </c>
      <c r="R617" t="str">
        <f>IF(AND(O617&lt;&gt;"",NOT(ISERROR(O617))),O617,
IF(AND(P617&lt;&gt;"",ISNUMBER(P617),P617&gt;0,NOT(ISNA(P617))),VLOOKUP(P617,'ESO zone constants'!$A$5:$D$10001,4,FALSE),
IF(AND(K617&lt;&gt;"",K617&gt;0,NOT(ISERROR(K617))),VLOOKUP(K617,'ESO dumped WayshrineInfo'!$K$3:$N$9996,4,FALSE),"")))</f>
        <v>Apocrypha</v>
      </c>
      <c r="S617" s="62" t="s">
        <v>3704</v>
      </c>
      <c r="T617" s="19" t="str">
        <f>IF(AND(S617&lt;&gt;"",NOT(ISERROR(S617))),S617,IF(Q617&lt;&gt;"",IF(NOT(ISERROR(VLOOKUP(Q617,'ESO Dungeon constants'!$D$3:$H$9999,5,FALSE))),VLOOKUP(Q617,'ESO Dungeon constants'!$D$3:$I$9999,6,FALSE),VLOOKUP(Q617,'ESO zone constants'!$H$3:$K$9989,4,FALSE)),""))</f>
        <v>DLC_NECROM</v>
      </c>
      <c r="U617" s="3" t="str">
        <f>IF(T617&lt;&gt;"",VLOOKUP(T617,'LibSets constants'!$B$4:$C$1012,2,FALSE),"")</f>
        <v>Necrom</v>
      </c>
      <c r="V617" s="33" t="s">
        <v>1557</v>
      </c>
      <c r="Z617" s="3">
        <f>IF(AND(G617&lt;&gt;"LIBSETS_SETTYPE_BATTLEGROUND",G617&lt;&gt;"LIBSETS_SETTYPE_SPECIAL"),
IF(AND(Y617&lt;&gt;"",ISNUMBER(Y617),NOT(ISNA(Y617))),Y617,
   IF(AND(L617&lt;&gt;"",ISNUMBER(L617),L617&gt;0,NOT(ISNA(L617))),VLOOKUP(L617,'ESO dumped WayshrineInfo'!$K$3:$L$9996,2,FALSE),"")
),"")</f>
        <v>1413</v>
      </c>
      <c r="AA617" t="str">
        <f>IF(AND(Z617&lt;&gt;"",ISNUMBER(Z617),NOT(ISNA(Z617))),VLOOKUP(Z617,'ESO zone constants'!$A$5:$D$10001,4,FALSE),"")</f>
        <v>Apocrypha</v>
      </c>
      <c r="AB617" s="33" t="s">
        <v>1556</v>
      </c>
      <c r="AF617" s="3">
        <f>IF(AND(G617&lt;&gt;"LIBSETS_SETTYPE_BATTLEGROUND",G617&lt;&gt;"LIBSETS_SETTYPE_SPECIAL"),
IF(AND(AE617&lt;&gt;"",ISNUMBER(AE617),NOT(ISNA(AE617))),AE617,
   IF(AND(M617&lt;&gt;"",ISNUMBER(M617),M617&gt;0,NOT(ISNA(M617))),VLOOKUP(M617,'ESO dumped WayshrineInfo'!$K$3:$L$9996,2,FALSE),"")
),"")</f>
        <v>1414</v>
      </c>
      <c r="AG617" t="str">
        <f>IF(AND(AF617&lt;&gt;"",ISNUMBER(AF617),NOT(ISNA(AF617))),VLOOKUP(AF617,'ESO zone constants'!$A$5:$D$10001,4,FALSE),"")</f>
        <v>Telvanni Peninsula</v>
      </c>
      <c r="AH617" s="42" t="s">
        <v>1559</v>
      </c>
      <c r="AK617" s="3">
        <f>IF(AND(G617&lt;&gt;"LIBSETS_SETTYPE_BATTLEGROUND",G617&lt;&gt;"LIBSETS_SETTYPE_SPECIAL"),IF(AL617&lt;&gt;"",VLOOKUP(AL617,'ESO zone constants'!$D$5:$H$4955,5,FALSE),""),"")</f>
        <v>1413</v>
      </c>
      <c r="AL617" t="s">
        <v>3684</v>
      </c>
      <c r="AM617" s="42" t="s">
        <v>1558</v>
      </c>
      <c r="AP617" s="3">
        <f>IF(AND(G617&lt;&gt;"LIBSETS_SETTYPE_BATTLEGROUND",G617&lt;&gt;"LIBSETS_SETTYPE_SPECIAL"),IF(AQ617&lt;&gt;"",VLOOKUP(AQ617,'ESO zone constants'!$D$5:$H$4955,5,FALSE),""),"")</f>
        <v>1413</v>
      </c>
      <c r="AQ617" t="s">
        <v>3684</v>
      </c>
      <c r="AR617" s="42" t="s">
        <v>3267</v>
      </c>
      <c r="AU617" s="3">
        <f>IF(AND(G617&lt;&gt;"LIBSETS_SETTYPE_BATTLEGROUND",G617&lt;&gt;"LIBSETS_SETTYPE_SPECIAL"),IF(AV617&lt;&gt;"",VLOOKUP(AV617,'ESO zone constants'!$D$5:$H$4955,5,FALSE),""),"")</f>
        <v>1413</v>
      </c>
      <c r="AV617" t="s">
        <v>3684</v>
      </c>
      <c r="AW617" s="33" t="s">
        <v>1557</v>
      </c>
      <c r="BD617" s="21" t="str">
        <f t="shared" si="60"/>
        <v>[699] = {wayshrines={541,540,535,}, dlcId=DLC_NECROM</v>
      </c>
      <c r="BE617" s="21" t="str">
        <f t="shared" si="61"/>
        <v>, zoneIds={1413,1413,1414,1413,1413,1413}, veteran=false</v>
      </c>
      <c r="BF617" s="21" t="str">
        <f t="shared" si="59"/>
        <v>, setType=LIBSETS_SETTYPE_OVERLAND</v>
      </c>
      <c r="BG617" s="21" t="str">
        <f t="shared" si="62"/>
        <v>, dropMechanic={LIBSETS_DROP_MECHANIC_OVERLAND_WORLDBOSS,LIBSETS_DROP_MECHANIC_OVERLAND_BOSS_DELVE,LIBSETS_DROP_MECHANIC_OVERLAND_CHEST,LIBSETS_DROP_MECHANIC_OVERLAND_BOSS_PUBLIC_DUNGEON,LIBSETS_DROP_MECHANIC_OVERLAND_LOOT,LIBSETS_DROP_MECHANIC_OVERLAND_WORLDBOSS}</v>
      </c>
      <c r="BH617" s="21" t="str">
        <f t="shared" si="63"/>
        <v>}, -- Camonna Tong /  Camonna Tong   [Apocrypha, Apocrypha, Telvanni Peninsula, Apocrypha, Apocrypha, Apocrypha]</v>
      </c>
    </row>
    <row r="618" spans="1:60" x14ac:dyDescent="0.25">
      <c r="A618" s="5">
        <v>700</v>
      </c>
      <c r="B618" s="36" t="s">
        <v>3712</v>
      </c>
      <c r="C618" s="36" t="s">
        <v>3712</v>
      </c>
      <c r="D618" s="3">
        <f t="shared" si="64"/>
        <v>700</v>
      </c>
      <c r="G618" s="8" t="s">
        <v>1478</v>
      </c>
      <c r="I618" t="s">
        <v>91</v>
      </c>
      <c r="J618" t="s">
        <v>91</v>
      </c>
      <c r="K618">
        <v>541</v>
      </c>
      <c r="L618">
        <v>540</v>
      </c>
      <c r="M618">
        <v>535</v>
      </c>
      <c r="Q618" s="3">
        <f>IF(AND(P618&lt;&gt;"",ISNUMBER(P618),NOT(ISNA(P618))),P618,IF(R618&lt;&gt;"",VLOOKUP(R618,'ESO zone constants'!$D$5:$H$10003,5,FALSE),""))</f>
        <v>1413</v>
      </c>
      <c r="R618" t="str">
        <f>IF(AND(O618&lt;&gt;"",NOT(ISERROR(O618))),O618,
IF(AND(P618&lt;&gt;"",ISNUMBER(P618),P618&gt;0,NOT(ISNA(P618))),VLOOKUP(P618,'ESO zone constants'!$A$5:$D$10001,4,FALSE),
IF(AND(K618&lt;&gt;"",K618&gt;0,NOT(ISERROR(K618))),VLOOKUP(K618,'ESO dumped WayshrineInfo'!$K$3:$N$9996,4,FALSE),"")))</f>
        <v>Apocrypha</v>
      </c>
      <c r="S618" s="62" t="s">
        <v>3704</v>
      </c>
      <c r="T618" s="19" t="str">
        <f>IF(AND(S618&lt;&gt;"",NOT(ISERROR(S618))),S618,IF(Q618&lt;&gt;"",IF(NOT(ISERROR(VLOOKUP(Q618,'ESO Dungeon constants'!$D$3:$H$9999,5,FALSE))),VLOOKUP(Q618,'ESO Dungeon constants'!$D$3:$I$9999,6,FALSE),VLOOKUP(Q618,'ESO zone constants'!$H$3:$K$9989,4,FALSE)),""))</f>
        <v>DLC_NECROM</v>
      </c>
      <c r="U618" s="3" t="str">
        <f>IF(T618&lt;&gt;"",VLOOKUP(T618,'LibSets constants'!$B$4:$C$1012,2,FALSE),"")</f>
        <v>Necrom</v>
      </c>
      <c r="V618" s="33" t="s">
        <v>1557</v>
      </c>
      <c r="Z618" s="3">
        <f>IF(AND(G618&lt;&gt;"LIBSETS_SETTYPE_BATTLEGROUND",G618&lt;&gt;"LIBSETS_SETTYPE_SPECIAL"),
IF(AND(Y618&lt;&gt;"",ISNUMBER(Y618),NOT(ISNA(Y618))),Y618,
   IF(AND(L618&lt;&gt;"",ISNUMBER(L618),L618&gt;0,NOT(ISNA(L618))),VLOOKUP(L618,'ESO dumped WayshrineInfo'!$K$3:$L$9996,2,FALSE),"")
),"")</f>
        <v>1413</v>
      </c>
      <c r="AA618" t="str">
        <f>IF(AND(Z618&lt;&gt;"",ISNUMBER(Z618),NOT(ISNA(Z618))),VLOOKUP(Z618,'ESO zone constants'!$A$5:$D$10001,4,FALSE),"")</f>
        <v>Apocrypha</v>
      </c>
      <c r="AB618" s="33" t="s">
        <v>1556</v>
      </c>
      <c r="AF618" s="3">
        <f>IF(AND(G618&lt;&gt;"LIBSETS_SETTYPE_BATTLEGROUND",G618&lt;&gt;"LIBSETS_SETTYPE_SPECIAL"),
IF(AND(AE618&lt;&gt;"",ISNUMBER(AE618),NOT(ISNA(AE618))),AE618,
   IF(AND(M618&lt;&gt;"",ISNUMBER(M618),M618&gt;0,NOT(ISNA(M618))),VLOOKUP(M618,'ESO dumped WayshrineInfo'!$K$3:$L$9996,2,FALSE),"")
),"")</f>
        <v>1414</v>
      </c>
      <c r="AG618" t="str">
        <f>IF(AND(AF618&lt;&gt;"",ISNUMBER(AF618),NOT(ISNA(AF618))),VLOOKUP(AF618,'ESO zone constants'!$A$5:$D$10001,4,FALSE),"")</f>
        <v>Telvanni Peninsula</v>
      </c>
      <c r="AH618" s="42" t="s">
        <v>1559</v>
      </c>
      <c r="AK618" s="3">
        <f>IF(AND(G618&lt;&gt;"LIBSETS_SETTYPE_BATTLEGROUND",G618&lt;&gt;"LIBSETS_SETTYPE_SPECIAL"),IF(AL618&lt;&gt;"",VLOOKUP(AL618,'ESO zone constants'!$D$5:$H$4955,5,FALSE),""),"")</f>
        <v>1413</v>
      </c>
      <c r="AL618" t="s">
        <v>3684</v>
      </c>
      <c r="AM618" s="42" t="s">
        <v>1558</v>
      </c>
      <c r="AP618" s="3">
        <f>IF(AND(G618&lt;&gt;"LIBSETS_SETTYPE_BATTLEGROUND",G618&lt;&gt;"LIBSETS_SETTYPE_SPECIAL"),IF(AQ618&lt;&gt;"",VLOOKUP(AQ618,'ESO zone constants'!$D$5:$H$4955,5,FALSE),""),"")</f>
        <v>1413</v>
      </c>
      <c r="AQ618" t="s">
        <v>3684</v>
      </c>
      <c r="AR618" s="42" t="s">
        <v>3267</v>
      </c>
      <c r="AU618" s="3">
        <f>IF(AND(G618&lt;&gt;"LIBSETS_SETTYPE_BATTLEGROUND",G618&lt;&gt;"LIBSETS_SETTYPE_SPECIAL"),IF(AV618&lt;&gt;"",VLOOKUP(AV618,'ESO zone constants'!$D$5:$H$4955,5,FALSE),""),"")</f>
        <v>1413</v>
      </c>
      <c r="AV618" t="s">
        <v>3684</v>
      </c>
      <c r="AW618" s="33" t="s">
        <v>1557</v>
      </c>
      <c r="BD618" s="21" t="str">
        <f t="shared" si="60"/>
        <v>[700] = {wayshrines={541,540,535,}, dlcId=DLC_NECROM</v>
      </c>
      <c r="BE618" s="21" t="str">
        <f t="shared" si="61"/>
        <v>, zoneIds={1413,1413,1414,1413,1413,1413}, veteran=false</v>
      </c>
      <c r="BF618" s="21" t="str">
        <f t="shared" si="59"/>
        <v>, setType=LIBSETS_SETTYPE_OVERLAND</v>
      </c>
      <c r="BG618" s="21" t="str">
        <f t="shared" si="62"/>
        <v>, dropMechanic={LIBSETS_DROP_MECHANIC_OVERLAND_WORLDBOSS,LIBSETS_DROP_MECHANIC_OVERLAND_BOSS_DELVE,LIBSETS_DROP_MECHANIC_OVERLAND_CHEST,LIBSETS_DROP_MECHANIC_OVERLAND_BOSS_PUBLIC_DUNGEON,LIBSETS_DROP_MECHANIC_OVERLAND_LOOT,LIBSETS_DROP_MECHANIC_OVERLAND_WORLDBOSS}</v>
      </c>
      <c r="BH618" s="21" t="str">
        <f t="shared" si="63"/>
        <v>}, -- Adamant Lurker /  Adamant Lurker   [Apocrypha, Apocrypha, Telvanni Peninsula, Apocrypha, Apocrypha, Apocrypha]</v>
      </c>
    </row>
    <row r="619" spans="1:60" x14ac:dyDescent="0.25">
      <c r="A619" s="5">
        <v>701</v>
      </c>
      <c r="B619" s="36" t="s">
        <v>3713</v>
      </c>
      <c r="C619" s="36" t="s">
        <v>3713</v>
      </c>
      <c r="D619" s="3">
        <f t="shared" si="64"/>
        <v>701</v>
      </c>
      <c r="G619" s="8" t="s">
        <v>1479</v>
      </c>
      <c r="I619" t="s">
        <v>91</v>
      </c>
      <c r="J619" t="s">
        <v>91</v>
      </c>
      <c r="K619">
        <v>534</v>
      </c>
      <c r="L619">
        <v>534</v>
      </c>
      <c r="M619">
        <v>534</v>
      </c>
      <c r="O619" s="62" t="s">
        <v>3747</v>
      </c>
      <c r="Q619" s="3">
        <f>IF(AND(P619&lt;&gt;"",ISNUMBER(P619),NOT(ISNA(P619))),P619,IF(R619&lt;&gt;"",VLOOKUP(R619,'ESO zone constants'!$D$5:$H$10003,5,FALSE),""))</f>
        <v>1427</v>
      </c>
      <c r="R619" t="str">
        <f>IF(AND(O619&lt;&gt;"",NOT(ISERROR(O619))),O619,
IF(AND(P619&lt;&gt;"",ISNUMBER(P619),P619&gt;0,NOT(ISNA(P619))),VLOOKUP(P619,'ESO zone constants'!$A$5:$D$10001,4,FALSE),
IF(AND(K619&lt;&gt;"",K619&gt;0,NOT(ISERROR(K619))),VLOOKUP(K619,'ESO dumped WayshrineInfo'!$K$3:$N$9996,4,FALSE),"")))</f>
        <v>Sanity's Edge</v>
      </c>
      <c r="T619" s="19" t="str">
        <f>IF(AND(S619&lt;&gt;"",NOT(ISERROR(S619))),S619,IF(Q619&lt;&gt;"",IF(NOT(ISERROR(VLOOKUP(Q619,'ESO Dungeon constants'!$D$3:$H$9999,5,FALSE))),VLOOKUP(Q619,'ESO Dungeon constants'!$D$3:$I$9999,6,FALSE),VLOOKUP(Q619,'ESO zone constants'!$H$3:$K$9989,4,FALSE)),""))</f>
        <v>DLC_NECROM</v>
      </c>
      <c r="U619" s="3" t="str">
        <f>IF(T619&lt;&gt;"",VLOOKUP(T619,'LibSets constants'!$B$4:$C$1012,2,FALSE),"")</f>
        <v>Necrom</v>
      </c>
      <c r="V619" s="33" t="s">
        <v>3313</v>
      </c>
      <c r="Z619" s="3">
        <f>IF(AND(G619&lt;&gt;"LIBSETS_SETTYPE_BATTLEGROUND",G619&lt;&gt;"LIBSETS_SETTYPE_SPECIAL"),
IF(AND(Y619&lt;&gt;"",ISNUMBER(Y619),NOT(ISNA(Y619))),Y619,
   IF(AND(L619&lt;&gt;"",ISNUMBER(L619),L619&gt;0,NOT(ISNA(L619))),VLOOKUP(L619,'ESO dumped WayshrineInfo'!$K$3:$L$9996,2,FALSE),"")
),"")</f>
        <v>1414</v>
      </c>
      <c r="AA619" t="str">
        <f>IF(AND(Z619&lt;&gt;"",ISNUMBER(Z619),NOT(ISNA(Z619))),VLOOKUP(Z619,'ESO zone constants'!$A$5:$D$10001,4,FALSE),"")</f>
        <v>Telvanni Peninsula</v>
      </c>
      <c r="AB619" s="33" t="s">
        <v>3313</v>
      </c>
      <c r="AC619" s="41" t="str">
        <f>IF(AB619&lt;&gt;"",IF(AB619&lt;&gt;"LIBSETS_DROP_MECHANIC_MONSTER_NAME",VLOOKUP(AB619,'LibSets constants'!$I$4:$L$1012,3,FALSE),""),"")</f>
        <v>Bosses in trial dungeons</v>
      </c>
      <c r="AD619" s="41" t="str">
        <f>IF(AB619&lt;&gt;"",IF(AB619&lt;&gt;"LIBSETS_DROP_MECHANIC_MONSTER_NAME",VLOOKUP(AB619,'LibSets constants'!$I$4:$L$1012,4,FALSE),""),"")</f>
        <v>Bosse in Prüfungen</v>
      </c>
      <c r="AF619" s="3">
        <f>IF(AND(G619&lt;&gt;"LIBSETS_SETTYPE_BATTLEGROUND",G619&lt;&gt;"LIBSETS_SETTYPE_SPECIAL"),
IF(AND(AE619&lt;&gt;"",ISNUMBER(AE619),NOT(ISNA(AE619))),AE619,
   IF(AND(M619&lt;&gt;"",ISNUMBER(M619),M619&gt;0,NOT(ISNA(M619))),VLOOKUP(M619,'ESO dumped WayshrineInfo'!$K$3:$L$9996,2,FALSE),"")
),"")</f>
        <v>1414</v>
      </c>
      <c r="AG619" t="str">
        <f>IF(AND(AF619&lt;&gt;"",ISNUMBER(AF619),NOT(ISNA(AF619))),VLOOKUP(AF619,'ESO zone constants'!$A$5:$D$10001,4,FALSE),"")</f>
        <v>Telvanni Peninsula</v>
      </c>
      <c r="AH619" s="42"/>
      <c r="AK619" s="3" t="str">
        <f>IF(AND(G619&lt;&gt;"LIBSETS_SETTYPE_BATTLEGROUND",G619&lt;&gt;"LIBSETS_SETTYPE_SPECIAL"),IF(AL619&lt;&gt;"",VLOOKUP(AL619,'ESO zone constants'!$D$5:$H$4955,5,FALSE),""),"")</f>
        <v/>
      </c>
      <c r="AM619" s="42"/>
      <c r="AP619" s="3" t="str">
        <f>IF(AND(G619&lt;&gt;"LIBSETS_SETTYPE_BATTLEGROUND",G619&lt;&gt;"LIBSETS_SETTYPE_SPECIAL"),IF(AQ619&lt;&gt;"",VLOOKUP(AQ619,'ESO zone constants'!$D$5:$H$4955,5,FALSE),""),"")</f>
        <v/>
      </c>
      <c r="AR619" s="42"/>
      <c r="AU619" s="3" t="str">
        <f>IF(AND(G619&lt;&gt;"LIBSETS_SETTYPE_BATTLEGROUND",G619&lt;&gt;"LIBSETS_SETTYPE_SPECIAL"),IF(AV619&lt;&gt;"",VLOOKUP(AV619,'ESO zone constants'!$D$5:$H$4955,5,FALSE),""),"")</f>
        <v/>
      </c>
      <c r="BD619" s="21" t="str">
        <f t="shared" si="60"/>
        <v>[701] = {wayshrines={534,534,534,}, dlcId=DLC_NECROM</v>
      </c>
      <c r="BE619" s="21" t="str">
        <f t="shared" si="61"/>
        <v>, zoneIds={1427,1414,1414}, veteran=false</v>
      </c>
      <c r="BF619" s="21" t="str">
        <f t="shared" si="59"/>
        <v>, setType=LIBSETS_SETTYPE_TRIAL</v>
      </c>
      <c r="BG619" s="21" t="str">
        <f t="shared" si="62"/>
        <v>, dropMechanic={LIBSETS_DROP_MECHANIC_TRIAL_BOSS,LIBSETS_DROP_MECHANIC_TRIAL_BOSS}, dropMechanicDropLocationNames={['en']={'','Bosses in trial dungeons','','','','',},['de']={'','Bosse in Prüfungen','','','','',},}</v>
      </c>
      <c r="BH619" s="21" t="str">
        <f t="shared" si="63"/>
        <v>}, -- Peace and Serenity /  Peace and Serenity   [Sanity's Edge, Telvanni Peninsula, Telvanni Peninsula]</v>
      </c>
    </row>
    <row r="620" spans="1:60" x14ac:dyDescent="0.25">
      <c r="A620" s="5">
        <v>702</v>
      </c>
      <c r="B620" s="36" t="s">
        <v>3720</v>
      </c>
      <c r="C620" s="36" t="s">
        <v>3720</v>
      </c>
      <c r="D620" s="3">
        <f t="shared" si="64"/>
        <v>702</v>
      </c>
      <c r="G620" s="8" t="s">
        <v>1479</v>
      </c>
      <c r="I620" t="s">
        <v>91</v>
      </c>
      <c r="J620" t="s">
        <v>91</v>
      </c>
      <c r="K620">
        <v>534</v>
      </c>
      <c r="L620">
        <v>534</v>
      </c>
      <c r="M620">
        <v>534</v>
      </c>
      <c r="O620" s="62" t="s">
        <v>3747</v>
      </c>
      <c r="Q620" s="3">
        <f>IF(AND(P620&lt;&gt;"",ISNUMBER(P620),NOT(ISNA(P620))),P620,IF(R620&lt;&gt;"",VLOOKUP(R620,'ESO zone constants'!$D$5:$H$10003,5,FALSE),""))</f>
        <v>1427</v>
      </c>
      <c r="R620" t="str">
        <f>IF(AND(O620&lt;&gt;"",NOT(ISERROR(O620))),O620,
IF(AND(P620&lt;&gt;"",ISNUMBER(P620),P620&gt;0,NOT(ISNA(P620))),VLOOKUP(P620,'ESO zone constants'!$A$5:$D$10001,4,FALSE),
IF(AND(K620&lt;&gt;"",K620&gt;0,NOT(ISERROR(K620))),VLOOKUP(K620,'ESO dumped WayshrineInfo'!$K$3:$N$9996,4,FALSE),"")))</f>
        <v>Sanity's Edge</v>
      </c>
      <c r="T620" s="19" t="str">
        <f>IF(AND(S620&lt;&gt;"",NOT(ISERROR(S620))),S620,IF(Q620&lt;&gt;"",IF(NOT(ISERROR(VLOOKUP(Q620,'ESO Dungeon constants'!$D$3:$H$9999,5,FALSE))),VLOOKUP(Q620,'ESO Dungeon constants'!$D$3:$I$9999,6,FALSE),VLOOKUP(Q620,'ESO zone constants'!$H$3:$K$9989,4,FALSE)),""))</f>
        <v>DLC_NECROM</v>
      </c>
      <c r="U620" s="3" t="str">
        <f>IF(T620&lt;&gt;"",VLOOKUP(T620,'LibSets constants'!$B$4:$C$1012,2,FALSE),"")</f>
        <v>Necrom</v>
      </c>
      <c r="V620" s="33" t="s">
        <v>3313</v>
      </c>
      <c r="Z620" s="3">
        <f>IF(AND(G620&lt;&gt;"LIBSETS_SETTYPE_BATTLEGROUND",G620&lt;&gt;"LIBSETS_SETTYPE_SPECIAL"),
IF(AND(Y620&lt;&gt;"",ISNUMBER(Y620),NOT(ISNA(Y620))),Y620,
   IF(AND(L620&lt;&gt;"",ISNUMBER(L620),L620&gt;0,NOT(ISNA(L620))),VLOOKUP(L620,'ESO dumped WayshrineInfo'!$K$3:$L$9996,2,FALSE),"")
),"")</f>
        <v>1414</v>
      </c>
      <c r="AA620" t="str">
        <f>IF(AND(Z620&lt;&gt;"",ISNUMBER(Z620),NOT(ISNA(Z620))),VLOOKUP(Z620,'ESO zone constants'!$A$5:$D$10001,4,FALSE),"")</f>
        <v>Telvanni Peninsula</v>
      </c>
      <c r="AB620" s="33" t="s">
        <v>3313</v>
      </c>
      <c r="AC620" s="41" t="str">
        <f>IF(AB620&lt;&gt;"",IF(AB620&lt;&gt;"LIBSETS_DROP_MECHANIC_MONSTER_NAME",VLOOKUP(AB620,'LibSets constants'!$I$4:$L$1012,3,FALSE),""),"")</f>
        <v>Bosses in trial dungeons</v>
      </c>
      <c r="AD620" s="41" t="str">
        <f>IF(AB620&lt;&gt;"",IF(AB620&lt;&gt;"LIBSETS_DROP_MECHANIC_MONSTER_NAME",VLOOKUP(AB620,'LibSets constants'!$I$4:$L$1012,4,FALSE),""),"")</f>
        <v>Bosse in Prüfungen</v>
      </c>
      <c r="AF620" s="3">
        <f>IF(AND(G620&lt;&gt;"LIBSETS_SETTYPE_BATTLEGROUND",G620&lt;&gt;"LIBSETS_SETTYPE_SPECIAL"),
IF(AND(AE620&lt;&gt;"",ISNUMBER(AE620),NOT(ISNA(AE620))),AE620,
   IF(AND(M620&lt;&gt;"",ISNUMBER(M620),M620&gt;0,NOT(ISNA(M620))),VLOOKUP(M620,'ESO dumped WayshrineInfo'!$K$3:$L$9996,2,FALSE),"")
),"")</f>
        <v>1414</v>
      </c>
      <c r="AG620" t="str">
        <f>IF(AND(AF620&lt;&gt;"",ISNUMBER(AF620),NOT(ISNA(AF620))),VLOOKUP(AF620,'ESO zone constants'!$A$5:$D$10001,4,FALSE),"")</f>
        <v>Telvanni Peninsula</v>
      </c>
      <c r="AH620" s="42"/>
      <c r="AK620" s="3" t="str">
        <f>IF(AND(G620&lt;&gt;"LIBSETS_SETTYPE_BATTLEGROUND",G620&lt;&gt;"LIBSETS_SETTYPE_SPECIAL"),IF(AL620&lt;&gt;"",VLOOKUP(AL620,'ESO zone constants'!$D$5:$H$4955,5,FALSE),""),"")</f>
        <v/>
      </c>
      <c r="AM620" s="42"/>
      <c r="AP620" s="3" t="str">
        <f>IF(AND(G620&lt;&gt;"LIBSETS_SETTYPE_BATTLEGROUND",G620&lt;&gt;"LIBSETS_SETTYPE_SPECIAL"),IF(AQ620&lt;&gt;"",VLOOKUP(AQ620,'ESO zone constants'!$D$5:$H$4955,5,FALSE),""),"")</f>
        <v/>
      </c>
      <c r="AR620" s="42"/>
      <c r="AU620" s="3" t="str">
        <f>IF(AND(G620&lt;&gt;"LIBSETS_SETTYPE_BATTLEGROUND",G620&lt;&gt;"LIBSETS_SETTYPE_SPECIAL"),IF(AV620&lt;&gt;"",VLOOKUP(AV620,'ESO zone constants'!$D$5:$H$4955,5,FALSE),""),"")</f>
        <v/>
      </c>
      <c r="BD620" s="21" t="str">
        <f t="shared" si="60"/>
        <v>[702] = {wayshrines={534,534,534,}, dlcId=DLC_NECROM</v>
      </c>
      <c r="BE620" s="21" t="str">
        <f t="shared" si="61"/>
        <v>, zoneIds={1427,1414,1414}, veteran=false</v>
      </c>
      <c r="BF620" s="21" t="str">
        <f t="shared" si="59"/>
        <v>, setType=LIBSETS_SETTYPE_TRIAL</v>
      </c>
      <c r="BG620" s="21" t="str">
        <f t="shared" si="62"/>
        <v>, dropMechanic={LIBSETS_DROP_MECHANIC_TRIAL_BOSS,LIBSETS_DROP_MECHANIC_TRIAL_BOSS}, dropMechanicDropLocationNames={['en']={'','Bosses in trial dungeons','','','','',},['de']={'','Bosse in Prüfungen','','','','',},}</v>
      </c>
      <c r="BH620" s="21" t="str">
        <f t="shared" si="63"/>
        <v>}, -- Ansuul\'s Torment /  Ansuul\'s Torment   [Sanity's Edge, Telvanni Peninsula, Telvanni Peninsula]</v>
      </c>
    </row>
    <row r="621" spans="1:60" x14ac:dyDescent="0.25">
      <c r="A621" s="5">
        <v>703</v>
      </c>
      <c r="B621" s="36" t="s">
        <v>3714</v>
      </c>
      <c r="C621" s="36" t="s">
        <v>3714</v>
      </c>
      <c r="D621" s="3">
        <f t="shared" si="64"/>
        <v>703</v>
      </c>
      <c r="G621" s="8" t="s">
        <v>1479</v>
      </c>
      <c r="I621" t="s">
        <v>91</v>
      </c>
      <c r="J621" t="s">
        <v>91</v>
      </c>
      <c r="K621">
        <v>534</v>
      </c>
      <c r="L621">
        <v>534</v>
      </c>
      <c r="M621">
        <v>534</v>
      </c>
      <c r="O621" s="62" t="s">
        <v>3747</v>
      </c>
      <c r="Q621" s="3">
        <f>IF(AND(P621&lt;&gt;"",ISNUMBER(P621),NOT(ISNA(P621))),P621,IF(R621&lt;&gt;"",VLOOKUP(R621,'ESO zone constants'!$D$5:$H$10003,5,FALSE),""))</f>
        <v>1427</v>
      </c>
      <c r="R621" t="str">
        <f>IF(AND(O621&lt;&gt;"",NOT(ISERROR(O621))),O621,
IF(AND(P621&lt;&gt;"",ISNUMBER(P621),P621&gt;0,NOT(ISNA(P621))),VLOOKUP(P621,'ESO zone constants'!$A$5:$D$10001,4,FALSE),
IF(AND(K621&lt;&gt;"",K621&gt;0,NOT(ISERROR(K621))),VLOOKUP(K621,'ESO dumped WayshrineInfo'!$K$3:$N$9996,4,FALSE),"")))</f>
        <v>Sanity's Edge</v>
      </c>
      <c r="T621" s="19" t="str">
        <f>IF(AND(S621&lt;&gt;"",NOT(ISERROR(S621))),S621,IF(Q621&lt;&gt;"",IF(NOT(ISERROR(VLOOKUP(Q621,'ESO Dungeon constants'!$D$3:$H$9999,5,FALSE))),VLOOKUP(Q621,'ESO Dungeon constants'!$D$3:$I$9999,6,FALSE),VLOOKUP(Q621,'ESO zone constants'!$H$3:$K$9989,4,FALSE)),""))</f>
        <v>DLC_NECROM</v>
      </c>
      <c r="U621" s="3" t="str">
        <f>IF(T621&lt;&gt;"",VLOOKUP(T621,'LibSets constants'!$B$4:$C$1012,2,FALSE),"")</f>
        <v>Necrom</v>
      </c>
      <c r="V621" s="33" t="s">
        <v>3313</v>
      </c>
      <c r="Z621" s="3">
        <f>IF(AND(G621&lt;&gt;"LIBSETS_SETTYPE_BATTLEGROUND",G621&lt;&gt;"LIBSETS_SETTYPE_SPECIAL"),
IF(AND(Y621&lt;&gt;"",ISNUMBER(Y621),NOT(ISNA(Y621))),Y621,
   IF(AND(L621&lt;&gt;"",ISNUMBER(L621),L621&gt;0,NOT(ISNA(L621))),VLOOKUP(L621,'ESO dumped WayshrineInfo'!$K$3:$L$9996,2,FALSE),"")
),"")</f>
        <v>1414</v>
      </c>
      <c r="AA621" t="str">
        <f>IF(AND(Z621&lt;&gt;"",ISNUMBER(Z621),NOT(ISNA(Z621))),VLOOKUP(Z621,'ESO zone constants'!$A$5:$D$10001,4,FALSE),"")</f>
        <v>Telvanni Peninsula</v>
      </c>
      <c r="AB621" s="33" t="s">
        <v>3313</v>
      </c>
      <c r="AC621" s="41" t="str">
        <f>IF(AB621&lt;&gt;"",IF(AB621&lt;&gt;"LIBSETS_DROP_MECHANIC_MONSTER_NAME",VLOOKUP(AB621,'LibSets constants'!$I$4:$L$1012,3,FALSE),""),"")</f>
        <v>Bosses in trial dungeons</v>
      </c>
      <c r="AD621" s="41" t="str">
        <f>IF(AB621&lt;&gt;"",IF(AB621&lt;&gt;"LIBSETS_DROP_MECHANIC_MONSTER_NAME",VLOOKUP(AB621,'LibSets constants'!$I$4:$L$1012,4,FALSE),""),"")</f>
        <v>Bosse in Prüfungen</v>
      </c>
      <c r="AF621" s="3">
        <f>IF(AND(G621&lt;&gt;"LIBSETS_SETTYPE_BATTLEGROUND",G621&lt;&gt;"LIBSETS_SETTYPE_SPECIAL"),
IF(AND(AE621&lt;&gt;"",ISNUMBER(AE621),NOT(ISNA(AE621))),AE621,
   IF(AND(M621&lt;&gt;"",ISNUMBER(M621),M621&gt;0,NOT(ISNA(M621))),VLOOKUP(M621,'ESO dumped WayshrineInfo'!$K$3:$L$9996,2,FALSE),"")
),"")</f>
        <v>1414</v>
      </c>
      <c r="AG621" t="str">
        <f>IF(AND(AF621&lt;&gt;"",ISNUMBER(AF621),NOT(ISNA(AF621))),VLOOKUP(AF621,'ESO zone constants'!$A$5:$D$10001,4,FALSE),"")</f>
        <v>Telvanni Peninsula</v>
      </c>
      <c r="AH621" s="42"/>
      <c r="AK621" s="3" t="str">
        <f>IF(AND(G621&lt;&gt;"LIBSETS_SETTYPE_BATTLEGROUND",G621&lt;&gt;"LIBSETS_SETTYPE_SPECIAL"),IF(AL621&lt;&gt;"",VLOOKUP(AL621,'ESO zone constants'!$D$5:$H$4955,5,FALSE),""),"")</f>
        <v/>
      </c>
      <c r="AM621" s="42"/>
      <c r="AP621" s="3" t="str">
        <f>IF(AND(G621&lt;&gt;"LIBSETS_SETTYPE_BATTLEGROUND",G621&lt;&gt;"LIBSETS_SETTYPE_SPECIAL"),IF(AQ621&lt;&gt;"",VLOOKUP(AQ621,'ESO zone constants'!$D$5:$H$4955,5,FALSE),""),"")</f>
        <v/>
      </c>
      <c r="AR621" s="42"/>
      <c r="AU621" s="3" t="str">
        <f>IF(AND(G621&lt;&gt;"LIBSETS_SETTYPE_BATTLEGROUND",G621&lt;&gt;"LIBSETS_SETTYPE_SPECIAL"),IF(AV621&lt;&gt;"",VLOOKUP(AV621,'ESO zone constants'!$D$5:$H$4955,5,FALSE),""),"")</f>
        <v/>
      </c>
      <c r="BD621" s="21" t="str">
        <f t="shared" si="60"/>
        <v>[703] = {wayshrines={534,534,534,}, dlcId=DLC_NECROM</v>
      </c>
      <c r="BE621" s="21" t="str">
        <f t="shared" si="61"/>
        <v>, zoneIds={1427,1414,1414}, veteran=false</v>
      </c>
      <c r="BF621" s="21" t="str">
        <f t="shared" si="59"/>
        <v>, setType=LIBSETS_SETTYPE_TRIAL</v>
      </c>
      <c r="BG621" s="21" t="str">
        <f t="shared" si="62"/>
        <v>, dropMechanic={LIBSETS_DROP_MECHANIC_TRIAL_BOSS,LIBSETS_DROP_MECHANIC_TRIAL_BOSS}, dropMechanicDropLocationNames={['en']={'','Bosses in trial dungeons','','','','',},['de']={'','Bosse in Prüfungen','','','','',},}</v>
      </c>
      <c r="BH621" s="21" t="str">
        <f t="shared" si="63"/>
        <v>}, -- Test of Resolve /  Test of Resolve   [Sanity's Edge, Telvanni Peninsula, Telvanni Peninsula]</v>
      </c>
    </row>
    <row r="622" spans="1:60" x14ac:dyDescent="0.25">
      <c r="A622" s="5">
        <v>704</v>
      </c>
      <c r="B622" s="36" t="s">
        <v>3715</v>
      </c>
      <c r="C622" s="36" t="s">
        <v>3715</v>
      </c>
      <c r="D622" s="3">
        <f t="shared" si="64"/>
        <v>704</v>
      </c>
      <c r="G622" s="8" t="s">
        <v>1479</v>
      </c>
      <c r="I622" t="s">
        <v>91</v>
      </c>
      <c r="J622" t="s">
        <v>91</v>
      </c>
      <c r="K622">
        <v>534</v>
      </c>
      <c r="L622">
        <v>534</v>
      </c>
      <c r="M622">
        <v>534</v>
      </c>
      <c r="O622" s="62" t="s">
        <v>3747</v>
      </c>
      <c r="Q622" s="3">
        <f>IF(AND(P622&lt;&gt;"",ISNUMBER(P622),NOT(ISNA(P622))),P622,IF(R622&lt;&gt;"",VLOOKUP(R622,'ESO zone constants'!$D$5:$H$10003,5,FALSE),""))</f>
        <v>1427</v>
      </c>
      <c r="R622" t="str">
        <f>IF(AND(O622&lt;&gt;"",NOT(ISERROR(O622))),O622,
IF(AND(P622&lt;&gt;"",ISNUMBER(P622),P622&gt;0,NOT(ISNA(P622))),VLOOKUP(P622,'ESO zone constants'!$A$5:$D$10001,4,FALSE),
IF(AND(K622&lt;&gt;"",K622&gt;0,NOT(ISERROR(K622))),VLOOKUP(K622,'ESO dumped WayshrineInfo'!$K$3:$N$9996,4,FALSE),"")))</f>
        <v>Sanity's Edge</v>
      </c>
      <c r="T622" s="19" t="str">
        <f>IF(AND(S622&lt;&gt;"",NOT(ISERROR(S622))),S622,IF(Q622&lt;&gt;"",IF(NOT(ISERROR(VLOOKUP(Q622,'ESO Dungeon constants'!$D$3:$H$9999,5,FALSE))),VLOOKUP(Q622,'ESO Dungeon constants'!$D$3:$I$9999,6,FALSE),VLOOKUP(Q622,'ESO zone constants'!$H$3:$K$9989,4,FALSE)),""))</f>
        <v>DLC_NECROM</v>
      </c>
      <c r="U622" s="3" t="str">
        <f>IF(T622&lt;&gt;"",VLOOKUP(T622,'LibSets constants'!$B$4:$C$1012,2,FALSE),"")</f>
        <v>Necrom</v>
      </c>
      <c r="V622" s="33" t="s">
        <v>3313</v>
      </c>
      <c r="Z622" s="3">
        <f>IF(AND(G622&lt;&gt;"LIBSETS_SETTYPE_BATTLEGROUND",G622&lt;&gt;"LIBSETS_SETTYPE_SPECIAL"),
IF(AND(Y622&lt;&gt;"",ISNUMBER(Y622),NOT(ISNA(Y622))),Y622,
   IF(AND(L622&lt;&gt;"",ISNUMBER(L622),L622&gt;0,NOT(ISNA(L622))),VLOOKUP(L622,'ESO dumped WayshrineInfo'!$K$3:$L$9996,2,FALSE),"")
),"")</f>
        <v>1414</v>
      </c>
      <c r="AA622" t="str">
        <f>IF(AND(Z622&lt;&gt;"",ISNUMBER(Z622),NOT(ISNA(Z622))),VLOOKUP(Z622,'ESO zone constants'!$A$5:$D$10001,4,FALSE),"")</f>
        <v>Telvanni Peninsula</v>
      </c>
      <c r="AB622" s="33" t="s">
        <v>3313</v>
      </c>
      <c r="AC622" s="41" t="str">
        <f>IF(AB622&lt;&gt;"",IF(AB622&lt;&gt;"LIBSETS_DROP_MECHANIC_MONSTER_NAME",VLOOKUP(AB622,'LibSets constants'!$I$4:$L$1012,3,FALSE),""),"")</f>
        <v>Bosses in trial dungeons</v>
      </c>
      <c r="AD622" s="41" t="str">
        <f>IF(AB622&lt;&gt;"",IF(AB622&lt;&gt;"LIBSETS_DROP_MECHANIC_MONSTER_NAME",VLOOKUP(AB622,'LibSets constants'!$I$4:$L$1012,4,FALSE),""),"")</f>
        <v>Bosse in Prüfungen</v>
      </c>
      <c r="AF622" s="3">
        <f>IF(AND(G622&lt;&gt;"LIBSETS_SETTYPE_BATTLEGROUND",G622&lt;&gt;"LIBSETS_SETTYPE_SPECIAL"),
IF(AND(AE622&lt;&gt;"",ISNUMBER(AE622),NOT(ISNA(AE622))),AE622,
   IF(AND(M622&lt;&gt;"",ISNUMBER(M622),M622&gt;0,NOT(ISNA(M622))),VLOOKUP(M622,'ESO dumped WayshrineInfo'!$K$3:$L$9996,2,FALSE),"")
),"")</f>
        <v>1414</v>
      </c>
      <c r="AG622" t="str">
        <f>IF(AND(AF622&lt;&gt;"",ISNUMBER(AF622),NOT(ISNA(AF622))),VLOOKUP(AF622,'ESO zone constants'!$A$5:$D$10001,4,FALSE),"")</f>
        <v>Telvanni Peninsula</v>
      </c>
      <c r="AH622" s="42"/>
      <c r="AK622" s="3" t="str">
        <f>IF(AND(G622&lt;&gt;"LIBSETS_SETTYPE_BATTLEGROUND",G622&lt;&gt;"LIBSETS_SETTYPE_SPECIAL"),IF(AL622&lt;&gt;"",VLOOKUP(AL622,'ESO zone constants'!$D$5:$H$4955,5,FALSE),""),"")</f>
        <v/>
      </c>
      <c r="AM622" s="42"/>
      <c r="AP622" s="3" t="str">
        <f>IF(AND(G622&lt;&gt;"LIBSETS_SETTYPE_BATTLEGROUND",G622&lt;&gt;"LIBSETS_SETTYPE_SPECIAL"),IF(AQ622&lt;&gt;"",VLOOKUP(AQ622,'ESO zone constants'!$D$5:$H$4955,5,FALSE),""),"")</f>
        <v/>
      </c>
      <c r="AR622" s="42"/>
      <c r="AU622" s="3" t="str">
        <f>IF(AND(G622&lt;&gt;"LIBSETS_SETTYPE_BATTLEGROUND",G622&lt;&gt;"LIBSETS_SETTYPE_SPECIAL"),IF(AV622&lt;&gt;"",VLOOKUP(AV622,'ESO zone constants'!$D$5:$H$4955,5,FALSE),""),"")</f>
        <v/>
      </c>
      <c r="BD622" s="21" t="str">
        <f t="shared" si="60"/>
        <v>[704] = {wayshrines={534,534,534,}, dlcId=DLC_NECROM</v>
      </c>
      <c r="BE622" s="21" t="str">
        <f t="shared" si="61"/>
        <v>, zoneIds={1427,1414,1414}, veteran=false</v>
      </c>
      <c r="BF622" s="21" t="str">
        <f t="shared" si="59"/>
        <v>, setType=LIBSETS_SETTYPE_TRIAL</v>
      </c>
      <c r="BG622" s="21" t="str">
        <f t="shared" si="62"/>
        <v>, dropMechanic={LIBSETS_DROP_MECHANIC_TRIAL_BOSS,LIBSETS_DROP_MECHANIC_TRIAL_BOSS}, dropMechanicDropLocationNames={['en']={'','Bosses in trial dungeons','','','','',},['de']={'','Bosse in Prüfungen','','','','',},}</v>
      </c>
      <c r="BH622" s="21" t="str">
        <f t="shared" si="63"/>
        <v>}, -- Transformative Hope /  Transformative Hope   [Sanity's Edge, Telvanni Peninsula, Telvanni Peninsula]</v>
      </c>
    </row>
    <row r="623" spans="1:60" x14ac:dyDescent="0.25">
      <c r="A623" s="5">
        <v>705</v>
      </c>
      <c r="B623" s="36" t="s">
        <v>3716</v>
      </c>
      <c r="C623" s="36" t="s">
        <v>3716</v>
      </c>
      <c r="D623" s="3">
        <f t="shared" si="64"/>
        <v>705</v>
      </c>
      <c r="G623" s="8" t="s">
        <v>1479</v>
      </c>
      <c r="I623" t="s">
        <v>92</v>
      </c>
      <c r="J623" t="s">
        <v>91</v>
      </c>
      <c r="K623">
        <v>534</v>
      </c>
      <c r="L623">
        <v>534</v>
      </c>
      <c r="M623">
        <v>534</v>
      </c>
      <c r="O623" s="62" t="s">
        <v>3747</v>
      </c>
      <c r="Q623" s="3">
        <f>IF(AND(P623&lt;&gt;"",ISNUMBER(P623),NOT(ISNA(P623))),P623,IF(R623&lt;&gt;"",VLOOKUP(R623,'ESO zone constants'!$D$5:$H$10003,5,FALSE),""))</f>
        <v>1427</v>
      </c>
      <c r="R623" t="str">
        <f>IF(AND(O623&lt;&gt;"",NOT(ISERROR(O623))),O623,
IF(AND(P623&lt;&gt;"",ISNUMBER(P623),P623&gt;0,NOT(ISNA(P623))),VLOOKUP(P623,'ESO zone constants'!$A$5:$D$10001,4,FALSE),
IF(AND(K623&lt;&gt;"",K623&gt;0,NOT(ISERROR(K623))),VLOOKUP(K623,'ESO dumped WayshrineInfo'!$K$3:$N$9996,4,FALSE),"")))</f>
        <v>Sanity's Edge</v>
      </c>
      <c r="T623" s="19" t="str">
        <f>IF(AND(S623&lt;&gt;"",NOT(ISERROR(S623))),S623,IF(Q623&lt;&gt;"",IF(NOT(ISERROR(VLOOKUP(Q623,'ESO Dungeon constants'!$D$3:$H$9999,5,FALSE))),VLOOKUP(Q623,'ESO Dungeon constants'!$D$3:$I$9999,6,FALSE),VLOOKUP(Q623,'ESO zone constants'!$H$3:$K$9989,4,FALSE)),""))</f>
        <v>DLC_NECROM</v>
      </c>
      <c r="U623" s="3" t="str">
        <f>IF(T623&lt;&gt;"",VLOOKUP(T623,'LibSets constants'!$B$4:$C$1012,2,FALSE),"")</f>
        <v>Necrom</v>
      </c>
      <c r="V623" s="33" t="s">
        <v>3313</v>
      </c>
      <c r="Z623" s="3">
        <f>IF(AND(G623&lt;&gt;"LIBSETS_SETTYPE_BATTLEGROUND",G623&lt;&gt;"LIBSETS_SETTYPE_SPECIAL"),
IF(AND(Y623&lt;&gt;"",ISNUMBER(Y623),NOT(ISNA(Y623))),Y623,
   IF(AND(L623&lt;&gt;"",ISNUMBER(L623),L623&gt;0,NOT(ISNA(L623))),VLOOKUP(L623,'ESO dumped WayshrineInfo'!$K$3:$L$9996,2,FALSE),"")
),"")</f>
        <v>1414</v>
      </c>
      <c r="AA623" t="str">
        <f>IF(AND(Z623&lt;&gt;"",ISNUMBER(Z623),NOT(ISNA(Z623))),VLOOKUP(Z623,'ESO zone constants'!$A$5:$D$10001,4,FALSE),"")</f>
        <v>Telvanni Peninsula</v>
      </c>
      <c r="AB623" s="33" t="s">
        <v>3313</v>
      </c>
      <c r="AC623" s="41" t="str">
        <f>IF(AB623&lt;&gt;"",IF(AB623&lt;&gt;"LIBSETS_DROP_MECHANIC_MONSTER_NAME",VLOOKUP(AB623,'LibSets constants'!$I$4:$L$1012,3,FALSE),""),"")</f>
        <v>Bosses in trial dungeons</v>
      </c>
      <c r="AD623" s="41" t="str">
        <f>IF(AB623&lt;&gt;"",IF(AB623&lt;&gt;"LIBSETS_DROP_MECHANIC_MONSTER_NAME",VLOOKUP(AB623,'LibSets constants'!$I$4:$L$1012,4,FALSE),""),"")</f>
        <v>Bosse in Prüfungen</v>
      </c>
      <c r="AF623" s="3">
        <f>IF(AND(G623&lt;&gt;"LIBSETS_SETTYPE_BATTLEGROUND",G623&lt;&gt;"LIBSETS_SETTYPE_SPECIAL"),
IF(AND(AE623&lt;&gt;"",ISNUMBER(AE623),NOT(ISNA(AE623))),AE623,
   IF(AND(M623&lt;&gt;"",ISNUMBER(M623),M623&gt;0,NOT(ISNA(M623))),VLOOKUP(M623,'ESO dumped WayshrineInfo'!$K$3:$L$9996,2,FALSE),"")
),"")</f>
        <v>1414</v>
      </c>
      <c r="AG623" t="str">
        <f>IF(AND(AF623&lt;&gt;"",ISNUMBER(AF623),NOT(ISNA(AF623))),VLOOKUP(AF623,'ESO zone constants'!$A$5:$D$10001,4,FALSE),"")</f>
        <v>Telvanni Peninsula</v>
      </c>
      <c r="AH623" s="42"/>
      <c r="AK623" s="3" t="str">
        <f>IF(AND(G623&lt;&gt;"LIBSETS_SETTYPE_BATTLEGROUND",G623&lt;&gt;"LIBSETS_SETTYPE_SPECIAL"),IF(AL623&lt;&gt;"",VLOOKUP(AL623,'ESO zone constants'!$D$5:$H$4955,5,FALSE),""),"")</f>
        <v/>
      </c>
      <c r="AM623" s="42"/>
      <c r="AP623" s="3" t="str">
        <f>IF(AND(G623&lt;&gt;"LIBSETS_SETTYPE_BATTLEGROUND",G623&lt;&gt;"LIBSETS_SETTYPE_SPECIAL"),IF(AQ623&lt;&gt;"",VLOOKUP(AQ623,'ESO zone constants'!$D$5:$H$4955,5,FALSE),""),"")</f>
        <v/>
      </c>
      <c r="AR623" s="42"/>
      <c r="AU623" s="3" t="str">
        <f>IF(AND(G623&lt;&gt;"LIBSETS_SETTYPE_BATTLEGROUND",G623&lt;&gt;"LIBSETS_SETTYPE_SPECIAL"),IF(AV623&lt;&gt;"",VLOOKUP(AV623,'ESO zone constants'!$D$5:$H$4955,5,FALSE),""),"")</f>
        <v/>
      </c>
      <c r="BD623" s="21" t="str">
        <f t="shared" si="60"/>
        <v>[705] = {wayshrines={534,534,534,}, dlcId=DLC_NECROM</v>
      </c>
      <c r="BE623" s="21" t="str">
        <f t="shared" si="61"/>
        <v>, zoneIds={1427,1414,1414}, veteran=true</v>
      </c>
      <c r="BF623" s="21" t="str">
        <f t="shared" si="59"/>
        <v>, setType=LIBSETS_SETTYPE_TRIAL</v>
      </c>
      <c r="BG623" s="21" t="str">
        <f t="shared" si="62"/>
        <v>, dropMechanic={LIBSETS_DROP_MECHANIC_TRIAL_BOSS,LIBSETS_DROP_MECHANIC_TRIAL_BOSS}, dropMechanicDropLocationNames={['en']={'','Bosses in trial dungeons','','','','',},['de']={'','Bosse in Prüfungen','','','','',},}</v>
      </c>
      <c r="BH623" s="21" t="str">
        <f t="shared" si="63"/>
        <v>}, -- Perfected Transformative Hope /  Perfected Transformative Hope   [Sanity's Edge, Telvanni Peninsula, Telvanni Peninsula]</v>
      </c>
    </row>
    <row r="624" spans="1:60" x14ac:dyDescent="0.25">
      <c r="A624" s="5">
        <v>706</v>
      </c>
      <c r="B624" s="36" t="s">
        <v>3717</v>
      </c>
      <c r="C624" s="36" t="s">
        <v>3717</v>
      </c>
      <c r="D624" s="3">
        <f t="shared" si="64"/>
        <v>706</v>
      </c>
      <c r="G624" s="8" t="s">
        <v>1479</v>
      </c>
      <c r="I624" t="s">
        <v>92</v>
      </c>
      <c r="J624" t="s">
        <v>91</v>
      </c>
      <c r="K624">
        <v>534</v>
      </c>
      <c r="L624">
        <v>534</v>
      </c>
      <c r="M624">
        <v>534</v>
      </c>
      <c r="O624" s="62" t="s">
        <v>3747</v>
      </c>
      <c r="Q624" s="3">
        <f>IF(AND(P624&lt;&gt;"",ISNUMBER(P624),NOT(ISNA(P624))),P624,IF(R624&lt;&gt;"",VLOOKUP(R624,'ESO zone constants'!$D$5:$H$10003,5,FALSE),""))</f>
        <v>1427</v>
      </c>
      <c r="R624" t="str">
        <f>IF(AND(O624&lt;&gt;"",NOT(ISERROR(O624))),O624,
IF(AND(P624&lt;&gt;"",ISNUMBER(P624),P624&gt;0,NOT(ISNA(P624))),VLOOKUP(P624,'ESO zone constants'!$A$5:$D$10001,4,FALSE),
IF(AND(K624&lt;&gt;"",K624&gt;0,NOT(ISERROR(K624))),VLOOKUP(K624,'ESO dumped WayshrineInfo'!$K$3:$N$9996,4,FALSE),"")))</f>
        <v>Sanity's Edge</v>
      </c>
      <c r="T624" s="19" t="str">
        <f>IF(AND(S624&lt;&gt;"",NOT(ISERROR(S624))),S624,IF(Q624&lt;&gt;"",IF(NOT(ISERROR(VLOOKUP(Q624,'ESO Dungeon constants'!$D$3:$H$9999,5,FALSE))),VLOOKUP(Q624,'ESO Dungeon constants'!$D$3:$I$9999,6,FALSE),VLOOKUP(Q624,'ESO zone constants'!$H$3:$K$9989,4,FALSE)),""))</f>
        <v>DLC_NECROM</v>
      </c>
      <c r="U624" s="3" t="str">
        <f>IF(T624&lt;&gt;"",VLOOKUP(T624,'LibSets constants'!$B$4:$C$1012,2,FALSE),"")</f>
        <v>Necrom</v>
      </c>
      <c r="V624" s="33" t="s">
        <v>3313</v>
      </c>
      <c r="Z624" s="3">
        <f>IF(AND(G624&lt;&gt;"LIBSETS_SETTYPE_BATTLEGROUND",G624&lt;&gt;"LIBSETS_SETTYPE_SPECIAL"),
IF(AND(Y624&lt;&gt;"",ISNUMBER(Y624),NOT(ISNA(Y624))),Y624,
   IF(AND(L624&lt;&gt;"",ISNUMBER(L624),L624&gt;0,NOT(ISNA(L624))),VLOOKUP(L624,'ESO dumped WayshrineInfo'!$K$3:$L$9996,2,FALSE),"")
),"")</f>
        <v>1414</v>
      </c>
      <c r="AA624" t="str">
        <f>IF(AND(Z624&lt;&gt;"",ISNUMBER(Z624),NOT(ISNA(Z624))),VLOOKUP(Z624,'ESO zone constants'!$A$5:$D$10001,4,FALSE),"")</f>
        <v>Telvanni Peninsula</v>
      </c>
      <c r="AB624" s="33" t="s">
        <v>3313</v>
      </c>
      <c r="AC624" s="41" t="str">
        <f>IF(AB624&lt;&gt;"",IF(AB624&lt;&gt;"LIBSETS_DROP_MECHANIC_MONSTER_NAME",VLOOKUP(AB624,'LibSets constants'!$I$4:$L$1012,3,FALSE),""),"")</f>
        <v>Bosses in trial dungeons</v>
      </c>
      <c r="AD624" s="41" t="str">
        <f>IF(AB624&lt;&gt;"",IF(AB624&lt;&gt;"LIBSETS_DROP_MECHANIC_MONSTER_NAME",VLOOKUP(AB624,'LibSets constants'!$I$4:$L$1012,4,FALSE),""),"")</f>
        <v>Bosse in Prüfungen</v>
      </c>
      <c r="AF624" s="3">
        <f>IF(AND(G624&lt;&gt;"LIBSETS_SETTYPE_BATTLEGROUND",G624&lt;&gt;"LIBSETS_SETTYPE_SPECIAL"),
IF(AND(AE624&lt;&gt;"",ISNUMBER(AE624),NOT(ISNA(AE624))),AE624,
   IF(AND(M624&lt;&gt;"",ISNUMBER(M624),M624&gt;0,NOT(ISNA(M624))),VLOOKUP(M624,'ESO dumped WayshrineInfo'!$K$3:$L$9996,2,FALSE),"")
),"")</f>
        <v>1414</v>
      </c>
      <c r="AG624" t="str">
        <f>IF(AND(AF624&lt;&gt;"",ISNUMBER(AF624),NOT(ISNA(AF624))),VLOOKUP(AF624,'ESO zone constants'!$A$5:$D$10001,4,FALSE),"")</f>
        <v>Telvanni Peninsula</v>
      </c>
      <c r="AH624" s="42"/>
      <c r="AK624" s="3" t="str">
        <f>IF(AND(G624&lt;&gt;"LIBSETS_SETTYPE_BATTLEGROUND",G624&lt;&gt;"LIBSETS_SETTYPE_SPECIAL"),IF(AL624&lt;&gt;"",VLOOKUP(AL624,'ESO zone constants'!$D$5:$H$4955,5,FALSE),""),"")</f>
        <v/>
      </c>
      <c r="AM624" s="42"/>
      <c r="AP624" s="3" t="str">
        <f>IF(AND(G624&lt;&gt;"LIBSETS_SETTYPE_BATTLEGROUND",G624&lt;&gt;"LIBSETS_SETTYPE_SPECIAL"),IF(AQ624&lt;&gt;"",VLOOKUP(AQ624,'ESO zone constants'!$D$5:$H$4955,5,FALSE),""),"")</f>
        <v/>
      </c>
      <c r="AR624" s="42"/>
      <c r="AU624" s="3" t="str">
        <f>IF(AND(G624&lt;&gt;"LIBSETS_SETTYPE_BATTLEGROUND",G624&lt;&gt;"LIBSETS_SETTYPE_SPECIAL"),IF(AV624&lt;&gt;"",VLOOKUP(AV624,'ESO zone constants'!$D$5:$H$4955,5,FALSE),""),"")</f>
        <v/>
      </c>
      <c r="BD624" s="21" t="str">
        <f t="shared" si="60"/>
        <v>[706] = {wayshrines={534,534,534,}, dlcId=DLC_NECROM</v>
      </c>
      <c r="BE624" s="21" t="str">
        <f t="shared" si="61"/>
        <v>, zoneIds={1427,1414,1414}, veteran=true</v>
      </c>
      <c r="BF624" s="21" t="str">
        <f t="shared" si="59"/>
        <v>, setType=LIBSETS_SETTYPE_TRIAL</v>
      </c>
      <c r="BG624" s="21" t="str">
        <f t="shared" si="62"/>
        <v>, dropMechanic={LIBSETS_DROP_MECHANIC_TRIAL_BOSS,LIBSETS_DROP_MECHANIC_TRIAL_BOSS}, dropMechanicDropLocationNames={['en']={'','Bosses in trial dungeons','','','','',},['de']={'','Bosse in Prüfungen','','','','',},}</v>
      </c>
      <c r="BH624" s="21" t="str">
        <f t="shared" si="63"/>
        <v>}, -- Perfected Test of Resolve /  Perfected Test of Resolve   [Sanity's Edge, Telvanni Peninsula, Telvanni Peninsula]</v>
      </c>
    </row>
    <row r="625" spans="1:60" x14ac:dyDescent="0.25">
      <c r="A625" s="5">
        <v>707</v>
      </c>
      <c r="B625" s="36" t="s">
        <v>3722</v>
      </c>
      <c r="C625" s="36" t="s">
        <v>3722</v>
      </c>
      <c r="D625" s="3">
        <f t="shared" si="64"/>
        <v>707</v>
      </c>
      <c r="G625" s="8" t="s">
        <v>1479</v>
      </c>
      <c r="I625" t="s">
        <v>92</v>
      </c>
      <c r="J625" t="s">
        <v>91</v>
      </c>
      <c r="K625">
        <v>534</v>
      </c>
      <c r="L625">
        <v>534</v>
      </c>
      <c r="M625">
        <v>534</v>
      </c>
      <c r="O625" s="62" t="s">
        <v>3747</v>
      </c>
      <c r="Q625" s="3">
        <f>IF(AND(P625&lt;&gt;"",ISNUMBER(P625),NOT(ISNA(P625))),P625,IF(R625&lt;&gt;"",VLOOKUP(R625,'ESO zone constants'!$D$5:$H$10003,5,FALSE),""))</f>
        <v>1427</v>
      </c>
      <c r="R625" t="str">
        <f>IF(AND(O625&lt;&gt;"",NOT(ISERROR(O625))),O625,
IF(AND(P625&lt;&gt;"",ISNUMBER(P625),P625&gt;0,NOT(ISNA(P625))),VLOOKUP(P625,'ESO zone constants'!$A$5:$D$10001,4,FALSE),
IF(AND(K625&lt;&gt;"",K625&gt;0,NOT(ISERROR(K625))),VLOOKUP(K625,'ESO dumped WayshrineInfo'!$K$3:$N$9996,4,FALSE),"")))</f>
        <v>Sanity's Edge</v>
      </c>
      <c r="T625" s="19" t="str">
        <f>IF(AND(S625&lt;&gt;"",NOT(ISERROR(S625))),S625,IF(Q625&lt;&gt;"",IF(NOT(ISERROR(VLOOKUP(Q625,'ESO Dungeon constants'!$D$3:$H$9999,5,FALSE))),VLOOKUP(Q625,'ESO Dungeon constants'!$D$3:$I$9999,6,FALSE),VLOOKUP(Q625,'ESO zone constants'!$H$3:$K$9989,4,FALSE)),""))</f>
        <v>DLC_NECROM</v>
      </c>
      <c r="U625" s="3" t="str">
        <f>IF(T625&lt;&gt;"",VLOOKUP(T625,'LibSets constants'!$B$4:$C$1012,2,FALSE),"")</f>
        <v>Necrom</v>
      </c>
      <c r="V625" s="33" t="s">
        <v>3313</v>
      </c>
      <c r="Z625" s="3">
        <f>IF(AND(G625&lt;&gt;"LIBSETS_SETTYPE_BATTLEGROUND",G625&lt;&gt;"LIBSETS_SETTYPE_SPECIAL"),
IF(AND(Y625&lt;&gt;"",ISNUMBER(Y625),NOT(ISNA(Y625))),Y625,
   IF(AND(L625&lt;&gt;"",ISNUMBER(L625),L625&gt;0,NOT(ISNA(L625))),VLOOKUP(L625,'ESO dumped WayshrineInfo'!$K$3:$L$9996,2,FALSE),"")
),"")</f>
        <v>1414</v>
      </c>
      <c r="AA625" t="str">
        <f>IF(AND(Z625&lt;&gt;"",ISNUMBER(Z625),NOT(ISNA(Z625))),VLOOKUP(Z625,'ESO zone constants'!$A$5:$D$10001,4,FALSE),"")</f>
        <v>Telvanni Peninsula</v>
      </c>
      <c r="AB625" s="33" t="s">
        <v>3313</v>
      </c>
      <c r="AC625" s="41" t="str">
        <f>IF(AB625&lt;&gt;"",IF(AB625&lt;&gt;"LIBSETS_DROP_MECHANIC_MONSTER_NAME",VLOOKUP(AB625,'LibSets constants'!$I$4:$L$1012,3,FALSE),""),"")</f>
        <v>Bosses in trial dungeons</v>
      </c>
      <c r="AD625" s="41" t="str">
        <f>IF(AB625&lt;&gt;"",IF(AB625&lt;&gt;"LIBSETS_DROP_MECHANIC_MONSTER_NAME",VLOOKUP(AB625,'LibSets constants'!$I$4:$L$1012,4,FALSE),""),"")</f>
        <v>Bosse in Prüfungen</v>
      </c>
      <c r="AF625" s="3">
        <f>IF(AND(G625&lt;&gt;"LIBSETS_SETTYPE_BATTLEGROUND",G625&lt;&gt;"LIBSETS_SETTYPE_SPECIAL"),
IF(AND(AE625&lt;&gt;"",ISNUMBER(AE625),NOT(ISNA(AE625))),AE625,
   IF(AND(M625&lt;&gt;"",ISNUMBER(M625),M625&gt;0,NOT(ISNA(M625))),VLOOKUP(M625,'ESO dumped WayshrineInfo'!$K$3:$L$9996,2,FALSE),"")
),"")</f>
        <v>1414</v>
      </c>
      <c r="AG625" t="str">
        <f>IF(AND(AF625&lt;&gt;"",ISNUMBER(AF625),NOT(ISNA(AF625))),VLOOKUP(AF625,'ESO zone constants'!$A$5:$D$10001,4,FALSE),"")</f>
        <v>Telvanni Peninsula</v>
      </c>
      <c r="AH625" s="42"/>
      <c r="AK625" s="3" t="str">
        <f>IF(AND(G625&lt;&gt;"LIBSETS_SETTYPE_BATTLEGROUND",G625&lt;&gt;"LIBSETS_SETTYPE_SPECIAL"),IF(AL625&lt;&gt;"",VLOOKUP(AL625,'ESO zone constants'!$D$5:$H$4955,5,FALSE),""),"")</f>
        <v/>
      </c>
      <c r="AM625" s="42"/>
      <c r="AP625" s="3" t="str">
        <f>IF(AND(G625&lt;&gt;"LIBSETS_SETTYPE_BATTLEGROUND",G625&lt;&gt;"LIBSETS_SETTYPE_SPECIAL"),IF(AQ625&lt;&gt;"",VLOOKUP(AQ625,'ESO zone constants'!$D$5:$H$4955,5,FALSE),""),"")</f>
        <v/>
      </c>
      <c r="AR625" s="42"/>
      <c r="AU625" s="3" t="str">
        <f>IF(AND(G625&lt;&gt;"LIBSETS_SETTYPE_BATTLEGROUND",G625&lt;&gt;"LIBSETS_SETTYPE_SPECIAL"),IF(AV625&lt;&gt;"",VLOOKUP(AV625,'ESO zone constants'!$D$5:$H$4955,5,FALSE),""),"")</f>
        <v/>
      </c>
      <c r="BD625" s="21" t="str">
        <f t="shared" si="60"/>
        <v>[707] = {wayshrines={534,534,534,}, dlcId=DLC_NECROM</v>
      </c>
      <c r="BE625" s="21" t="str">
        <f t="shared" si="61"/>
        <v>, zoneIds={1427,1414,1414}, veteran=true</v>
      </c>
      <c r="BF625" s="21" t="str">
        <f t="shared" si="59"/>
        <v>, setType=LIBSETS_SETTYPE_TRIAL</v>
      </c>
      <c r="BG625" s="21" t="str">
        <f t="shared" si="62"/>
        <v>, dropMechanic={LIBSETS_DROP_MECHANIC_TRIAL_BOSS,LIBSETS_DROP_MECHANIC_TRIAL_BOSS}, dropMechanicDropLocationNames={['en']={'','Bosses in trial dungeons','','','','',},['de']={'','Bosse in Prüfungen','','','','',},}</v>
      </c>
      <c r="BH625" s="21" t="str">
        <f t="shared" si="63"/>
        <v>}, -- Perfected Ansuul\'s Torment /  Perfected Ansuul\'s Torment   [Sanity's Edge, Telvanni Peninsula, Telvanni Peninsula]</v>
      </c>
    </row>
    <row r="626" spans="1:60" x14ac:dyDescent="0.25">
      <c r="A626" s="5">
        <v>708</v>
      </c>
      <c r="B626" s="36" t="s">
        <v>3718</v>
      </c>
      <c r="C626" s="36" t="s">
        <v>3718</v>
      </c>
      <c r="D626" s="3">
        <f t="shared" si="64"/>
        <v>708</v>
      </c>
      <c r="G626" s="8" t="s">
        <v>1479</v>
      </c>
      <c r="I626" t="s">
        <v>92</v>
      </c>
      <c r="J626" t="s">
        <v>91</v>
      </c>
      <c r="K626">
        <v>534</v>
      </c>
      <c r="L626">
        <v>534</v>
      </c>
      <c r="M626">
        <v>534</v>
      </c>
      <c r="O626" s="62" t="s">
        <v>3747</v>
      </c>
      <c r="Q626" s="3">
        <f>IF(AND(P626&lt;&gt;"",ISNUMBER(P626),NOT(ISNA(P626))),P626,IF(R626&lt;&gt;"",VLOOKUP(R626,'ESO zone constants'!$D$5:$H$10003,5,FALSE),""))</f>
        <v>1427</v>
      </c>
      <c r="R626" t="str">
        <f>IF(AND(O626&lt;&gt;"",NOT(ISERROR(O626))),O626,
IF(AND(P626&lt;&gt;"",ISNUMBER(P626),P626&gt;0,NOT(ISNA(P626))),VLOOKUP(P626,'ESO zone constants'!$A$5:$D$10001,4,FALSE),
IF(AND(K626&lt;&gt;"",K626&gt;0,NOT(ISERROR(K626))),VLOOKUP(K626,'ESO dumped WayshrineInfo'!$K$3:$N$9996,4,FALSE),"")))</f>
        <v>Sanity's Edge</v>
      </c>
      <c r="T626" s="19" t="str">
        <f>IF(AND(S626&lt;&gt;"",NOT(ISERROR(S626))),S626,IF(Q626&lt;&gt;"",IF(NOT(ISERROR(VLOOKUP(Q626,'ESO Dungeon constants'!$D$3:$H$9999,5,FALSE))),VLOOKUP(Q626,'ESO Dungeon constants'!$D$3:$I$9999,6,FALSE),VLOOKUP(Q626,'ESO zone constants'!$H$3:$K$9989,4,FALSE)),""))</f>
        <v>DLC_NECROM</v>
      </c>
      <c r="U626" s="3" t="str">
        <f>IF(T626&lt;&gt;"",VLOOKUP(T626,'LibSets constants'!$B$4:$C$1012,2,FALSE),"")</f>
        <v>Necrom</v>
      </c>
      <c r="V626" s="33" t="s">
        <v>3313</v>
      </c>
      <c r="Z626" s="3">
        <f>IF(AND(G626&lt;&gt;"LIBSETS_SETTYPE_BATTLEGROUND",G626&lt;&gt;"LIBSETS_SETTYPE_SPECIAL"),
IF(AND(Y626&lt;&gt;"",ISNUMBER(Y626),NOT(ISNA(Y626))),Y626,
   IF(AND(L626&lt;&gt;"",ISNUMBER(L626),L626&gt;0,NOT(ISNA(L626))),VLOOKUP(L626,'ESO dumped WayshrineInfo'!$K$3:$L$9996,2,FALSE),"")
),"")</f>
        <v>1414</v>
      </c>
      <c r="AA626" t="str">
        <f>IF(AND(Z626&lt;&gt;"",ISNUMBER(Z626),NOT(ISNA(Z626))),VLOOKUP(Z626,'ESO zone constants'!$A$5:$D$10001,4,FALSE),"")</f>
        <v>Telvanni Peninsula</v>
      </c>
      <c r="AB626" s="33" t="s">
        <v>3313</v>
      </c>
      <c r="AC626" s="41" t="str">
        <f>IF(AB626&lt;&gt;"",IF(AB626&lt;&gt;"LIBSETS_DROP_MECHANIC_MONSTER_NAME",VLOOKUP(AB626,'LibSets constants'!$I$4:$L$1012,3,FALSE),""),"")</f>
        <v>Bosses in trial dungeons</v>
      </c>
      <c r="AD626" s="41" t="str">
        <f>IF(AB626&lt;&gt;"",IF(AB626&lt;&gt;"LIBSETS_DROP_MECHANIC_MONSTER_NAME",VLOOKUP(AB626,'LibSets constants'!$I$4:$L$1012,4,FALSE),""),"")</f>
        <v>Bosse in Prüfungen</v>
      </c>
      <c r="AF626" s="3">
        <f>IF(AND(G626&lt;&gt;"LIBSETS_SETTYPE_BATTLEGROUND",G626&lt;&gt;"LIBSETS_SETTYPE_SPECIAL"),
IF(AND(AE626&lt;&gt;"",ISNUMBER(AE626),NOT(ISNA(AE626))),AE626,
   IF(AND(M626&lt;&gt;"",ISNUMBER(M626),M626&gt;0,NOT(ISNA(M626))),VLOOKUP(M626,'ESO dumped WayshrineInfo'!$K$3:$L$9996,2,FALSE),"")
),"")</f>
        <v>1414</v>
      </c>
      <c r="AG626" t="str">
        <f>IF(AND(AF626&lt;&gt;"",ISNUMBER(AF626),NOT(ISNA(AF626))),VLOOKUP(AF626,'ESO zone constants'!$A$5:$D$10001,4,FALSE),"")</f>
        <v>Telvanni Peninsula</v>
      </c>
      <c r="AH626" s="42"/>
      <c r="AK626" s="3" t="str">
        <f>IF(AND(G626&lt;&gt;"LIBSETS_SETTYPE_BATTLEGROUND",G626&lt;&gt;"LIBSETS_SETTYPE_SPECIAL"),IF(AL626&lt;&gt;"",VLOOKUP(AL626,'ESO zone constants'!$D$5:$H$4955,5,FALSE),""),"")</f>
        <v/>
      </c>
      <c r="AM626" s="42"/>
      <c r="AP626" s="3" t="str">
        <f>IF(AND(G626&lt;&gt;"LIBSETS_SETTYPE_BATTLEGROUND",G626&lt;&gt;"LIBSETS_SETTYPE_SPECIAL"),IF(AQ626&lt;&gt;"",VLOOKUP(AQ626,'ESO zone constants'!$D$5:$H$4955,5,FALSE),""),"")</f>
        <v/>
      </c>
      <c r="AR626" s="42"/>
      <c r="AU626" s="3" t="str">
        <f>IF(AND(G626&lt;&gt;"LIBSETS_SETTYPE_BATTLEGROUND",G626&lt;&gt;"LIBSETS_SETTYPE_SPECIAL"),IF(AV626&lt;&gt;"",VLOOKUP(AV626,'ESO zone constants'!$D$5:$H$4955,5,FALSE),""),"")</f>
        <v/>
      </c>
      <c r="BD626" s="21" t="str">
        <f t="shared" si="60"/>
        <v>[708] = {wayshrines={534,534,534,}, dlcId=DLC_NECROM</v>
      </c>
      <c r="BE626" s="21" t="str">
        <f t="shared" si="61"/>
        <v>, zoneIds={1427,1414,1414}, veteran=true</v>
      </c>
      <c r="BF626" s="21" t="str">
        <f t="shared" si="59"/>
        <v>, setType=LIBSETS_SETTYPE_TRIAL</v>
      </c>
      <c r="BG626" s="21" t="str">
        <f t="shared" si="62"/>
        <v>, dropMechanic={LIBSETS_DROP_MECHANIC_TRIAL_BOSS,LIBSETS_DROP_MECHANIC_TRIAL_BOSS}, dropMechanicDropLocationNames={['en']={'','Bosses in trial dungeons','','','','',},['de']={'','Bosse in Prüfungen','','','','',},}</v>
      </c>
      <c r="BH626" s="21" t="str">
        <f t="shared" si="63"/>
        <v>}, -- Perfected Peace and Serenity /  Perfected Peace and Serenity   [Sanity's Edge, Telvanni Peninsula, Telvanni Peninsula]</v>
      </c>
    </row>
    <row r="627" spans="1:60" x14ac:dyDescent="0.25">
      <c r="A627" s="72">
        <v>711</v>
      </c>
      <c r="B627" s="54" t="s">
        <v>3789</v>
      </c>
      <c r="C627" s="54" t="s">
        <v>3789</v>
      </c>
      <c r="D627" s="3">
        <f t="shared" si="64"/>
        <v>711</v>
      </c>
      <c r="F627" t="s">
        <v>3793</v>
      </c>
      <c r="G627" s="8" t="s">
        <v>3792</v>
      </c>
      <c r="I627" t="s">
        <v>3799</v>
      </c>
      <c r="J627" t="s">
        <v>91</v>
      </c>
      <c r="K627">
        <v>-1</v>
      </c>
      <c r="L627">
        <v>-1</v>
      </c>
      <c r="M627">
        <v>-1</v>
      </c>
      <c r="O627" s="62" t="s">
        <v>125</v>
      </c>
      <c r="Q627" s="3">
        <f>IF(AND(P627&lt;&gt;"",ISNUMBER(P627),NOT(ISNA(P627))),P627,IF(R627&lt;&gt;"",VLOOKUP(R627,'ESO zone constants'!$D$5:$H$10003,5,FALSE),""))</f>
        <v>181</v>
      </c>
      <c r="R627" t="str">
        <f>IF(AND(O627&lt;&gt;"",NOT(ISERROR(O627))),O627,
IF(AND(P627&lt;&gt;"",ISNUMBER(P627),P627&gt;0,NOT(ISNA(P627))),VLOOKUP(P627,'ESO zone constants'!$A$5:$D$10001,4,FALSE),
IF(AND(K627&lt;&gt;"",K627&gt;0,NOT(ISERROR(K627))),VLOOKUP(K627,'ESO dumped WayshrineInfo'!$K$3:$N$9996,4,FALSE),"")))</f>
        <v>Cyrodiil</v>
      </c>
      <c r="S627" s="62" t="s">
        <v>3798</v>
      </c>
      <c r="T627" s="19" t="str">
        <f>IF(AND(S627&lt;&gt;"",NOT(ISERROR(S627))),S627,IF(Q627&lt;&gt;"",IF(NOT(ISERROR(VLOOKUP(Q627,'ESO Dungeon constants'!$D$3:$H$9999,5,FALSE))),VLOOKUP(Q627,'ESO Dungeon constants'!$D$3:$I$9999,6,FALSE),VLOOKUP(Q627,'ESO zone constants'!$H$3:$K$9989,4,FALSE)),""))</f>
        <v>NO_DLC_UPDATE39</v>
      </c>
      <c r="U627" s="3" t="str">
        <f>IF(T627&lt;&gt;"",VLOOKUP(T627,'LibSets constants'!$B$4:$C$1012,2,FALSE),"")</f>
        <v>Patch 39, QOL and other</v>
      </c>
      <c r="V627" s="90" t="s">
        <v>2784</v>
      </c>
      <c r="Y627" s="62">
        <v>181</v>
      </c>
      <c r="Z627" s="3">
        <f>IF(AND(G627&lt;&gt;"LIBSETS_SETTYPE_BATTLEGROUND",G627&lt;&gt;"LIBSETS_SETTYPE_SPECIAL"),
IF(AND(Y627&lt;&gt;"",ISNUMBER(Y627),NOT(ISNA(Y627))),Y627,
   IF(AND(L627&lt;&gt;"",ISNUMBER(L627),L627&gt;0,NOT(ISNA(L627))),VLOOKUP(L627,'ESO dumped WayshrineInfo'!$K$3:$L$9996,2,FALSE),"")
),"")</f>
        <v>181</v>
      </c>
      <c r="AA627" t="str">
        <f>IF(AND(Z627&lt;&gt;"",ISNUMBER(Z627),NOT(ISNA(Z627))),VLOOKUP(Z627,'ESO zone constants'!$A$5:$D$10001,4,FALSE),"")</f>
        <v>Cyrodiil</v>
      </c>
      <c r="AC627" s="39"/>
      <c r="AD627" s="39"/>
      <c r="AE627" s="39"/>
      <c r="AF627" s="3" t="str">
        <f>IF(AND(G627&lt;&gt;"LIBSETS_SETTYPE_BATTLEGROUND",G627&lt;&gt;"LIBSETS_SETTYPE_SPECIAL"),
IF(AND(AE627&lt;&gt;"",ISNUMBER(AE627),NOT(ISNA(AE627))),AE627,
   IF(AND(M627&lt;&gt;"",ISNUMBER(M627),M627&gt;0,NOT(ISNA(M627))),VLOOKUP(M627,'ESO dumped WayshrineInfo'!$K$3:$L$9996,2,FALSE),"")
),"")</f>
        <v/>
      </c>
      <c r="AG627" t="str">
        <f>IF(AND(AF627&lt;&gt;"",ISNUMBER(AF627),NOT(ISNA(AF627))),VLOOKUP(AF627,'ESO zone constants'!$A$5:$D$10001,4,FALSE),"")</f>
        <v/>
      </c>
      <c r="AH627" s="42"/>
      <c r="AI627" s="39"/>
      <c r="AJ627" s="39"/>
      <c r="AK627" s="3" t="str">
        <f>IF(AND(G627&lt;&gt;"LIBSETS_SETTYPE_BATTLEGROUND",G627&lt;&gt;"LIBSETS_SETTYPE_SPECIAL"),IF(AL627&lt;&gt;"",VLOOKUP(AL627,'ESO zone constants'!$D$5:$H$4955,5,FALSE),""),"")</f>
        <v/>
      </c>
      <c r="AM627" s="42"/>
      <c r="AN627" s="39"/>
      <c r="AO627" s="39"/>
      <c r="AP627" s="3" t="str">
        <f>IF(AND(G627&lt;&gt;"LIBSETS_SETTYPE_BATTLEGROUND",G627&lt;&gt;"LIBSETS_SETTYPE_SPECIAL"),IF(AQ627&lt;&gt;"",VLOOKUP(AQ627,'ESO zone constants'!$D$5:$H$4955,5,FALSE),""),"")</f>
        <v/>
      </c>
      <c r="AR627" s="42"/>
      <c r="AS627" s="39"/>
      <c r="AT627" s="39"/>
      <c r="AU627" s="3" t="str">
        <f>IF(AND(G627&lt;&gt;"LIBSETS_SETTYPE_BATTLEGROUND",G627&lt;&gt;"LIBSETS_SETTYPE_SPECIAL"),IF(AV627&lt;&gt;"",VLOOKUP(AV627,'ESO zone constants'!$D$5:$H$4955,5,FALSE),""),"")</f>
        <v/>
      </c>
      <c r="AW627" s="42"/>
      <c r="AX627" s="39"/>
      <c r="AY627" s="39"/>
      <c r="AZ627" s="79" t="s">
        <v>2658</v>
      </c>
      <c r="BA627" s="79"/>
      <c r="BB627" s="79"/>
      <c r="BC627" s="79"/>
      <c r="BD627" s="21" t="str">
        <f t="shared" si="60"/>
        <v>[711] = {wayshrines={-1,-1,-1,}, dlcId=NO_DLC_UPDATE39</v>
      </c>
      <c r="BE627" s="21" t="str">
        <f t="shared" si="61"/>
        <v>, zoneIds={181,181}, veteran={[EQUIP_TYPE_HEAD]=false, [EQUIP_TYPE_SHOULDERS]=false}</v>
      </c>
      <c r="BF627" s="21" t="str">
        <f t="shared" si="59"/>
        <v>, setType=LIBSETS_SETTYPE_CYRODIIL_MONSTER</v>
      </c>
      <c r="BG627" s="21" t="str">
        <f t="shared" si="62"/>
        <v>, dropMechanic={LIBSETS_DROP_MECHANIC_AP_ELITE_GEAR_LOCKBOX_MERCHANT}</v>
      </c>
      <c r="BH627" s="21" t="str">
        <f t="shared" si="63"/>
        <v>}, --Jerall Mountains Warchief / Jerall Mountains Warchief   [Cyrodiil, Cyrodiil]</v>
      </c>
    </row>
    <row r="628" spans="1:60" x14ac:dyDescent="0.25">
      <c r="A628" s="72">
        <v>712</v>
      </c>
      <c r="B628" s="54" t="s">
        <v>3790</v>
      </c>
      <c r="C628" s="54" t="s">
        <v>3790</v>
      </c>
      <c r="D628" s="3">
        <f t="shared" si="64"/>
        <v>712</v>
      </c>
      <c r="F628" t="s">
        <v>3793</v>
      </c>
      <c r="G628" s="8" t="s">
        <v>3792</v>
      </c>
      <c r="I628" t="s">
        <v>3799</v>
      </c>
      <c r="J628" t="s">
        <v>91</v>
      </c>
      <c r="K628">
        <v>-1</v>
      </c>
      <c r="L628">
        <v>-1</v>
      </c>
      <c r="M628">
        <v>-1</v>
      </c>
      <c r="O628" s="62" t="s">
        <v>125</v>
      </c>
      <c r="Q628" s="3">
        <f>IF(AND(P628&lt;&gt;"",ISNUMBER(P628),NOT(ISNA(P628))),P628,IF(R628&lt;&gt;"",VLOOKUP(R628,'ESO zone constants'!$D$5:$H$10003,5,FALSE),""))</f>
        <v>181</v>
      </c>
      <c r="R628" t="str">
        <f>IF(AND(O628&lt;&gt;"",NOT(ISERROR(O628))),O628,
IF(AND(P628&lt;&gt;"",ISNUMBER(P628),P628&gt;0,NOT(ISNA(P628))),VLOOKUP(P628,'ESO zone constants'!$A$5:$D$10001,4,FALSE),
IF(AND(K628&lt;&gt;"",K628&gt;0,NOT(ISERROR(K628))),VLOOKUP(K628,'ESO dumped WayshrineInfo'!$K$3:$N$9996,4,FALSE),"")))</f>
        <v>Cyrodiil</v>
      </c>
      <c r="S628" s="62" t="s">
        <v>3798</v>
      </c>
      <c r="T628" s="19" t="str">
        <f>IF(AND(S628&lt;&gt;"",NOT(ISERROR(S628))),S628,IF(Q628&lt;&gt;"",IF(NOT(ISERROR(VLOOKUP(Q628,'ESO Dungeon constants'!$D$3:$H$9999,5,FALSE))),VLOOKUP(Q628,'ESO Dungeon constants'!$D$3:$I$9999,6,FALSE),VLOOKUP(Q628,'ESO zone constants'!$H$3:$K$9989,4,FALSE)),""))</f>
        <v>NO_DLC_UPDATE39</v>
      </c>
      <c r="U628" s="3" t="str">
        <f>IF(T628&lt;&gt;"",VLOOKUP(T628,'LibSets constants'!$B$4:$C$1012,2,FALSE),"")</f>
        <v>Patch 39, QOL and other</v>
      </c>
      <c r="V628" s="90" t="s">
        <v>2784</v>
      </c>
      <c r="Y628" s="62">
        <v>181</v>
      </c>
      <c r="Z628" s="3">
        <f>IF(AND(G628&lt;&gt;"LIBSETS_SETTYPE_BATTLEGROUND",G628&lt;&gt;"LIBSETS_SETTYPE_SPECIAL"),
IF(AND(Y628&lt;&gt;"",ISNUMBER(Y628),NOT(ISNA(Y628))),Y628,
   IF(AND(L628&lt;&gt;"",ISNUMBER(L628),L628&gt;0,NOT(ISNA(L628))),VLOOKUP(L628,'ESO dumped WayshrineInfo'!$K$3:$L$9996,2,FALSE),"")
),"")</f>
        <v>181</v>
      </c>
      <c r="AA628" t="str">
        <f>IF(AND(Z628&lt;&gt;"",ISNUMBER(Z628),NOT(ISNA(Z628))),VLOOKUP(Z628,'ESO zone constants'!$A$5:$D$10001,4,FALSE),"")</f>
        <v>Cyrodiil</v>
      </c>
      <c r="AB628" s="90"/>
      <c r="AC628" s="39"/>
      <c r="AD628" s="39"/>
      <c r="AE628" s="39"/>
      <c r="AF628" s="3" t="str">
        <f>IF(AND(G628&lt;&gt;"LIBSETS_SETTYPE_BATTLEGROUND",G628&lt;&gt;"LIBSETS_SETTYPE_SPECIAL"),
IF(AND(AE628&lt;&gt;"",ISNUMBER(AE628),NOT(ISNA(AE628))),AE628,
   IF(AND(M628&lt;&gt;"",ISNUMBER(M628),M628&gt;0,NOT(ISNA(M628))),VLOOKUP(M628,'ESO dumped WayshrineInfo'!$K$3:$L$9996,2,FALSE),"")
),"")</f>
        <v/>
      </c>
      <c r="AG628" t="str">
        <f>IF(AND(AF628&lt;&gt;"",ISNUMBER(AF628),NOT(ISNA(AF628))),VLOOKUP(AF628,'ESO zone constants'!$A$5:$D$10001,4,FALSE),"")</f>
        <v/>
      </c>
      <c r="AH628" s="42"/>
      <c r="AI628" s="39"/>
      <c r="AJ628" s="39"/>
      <c r="AK628" s="3" t="str">
        <f>IF(AND(G628&lt;&gt;"LIBSETS_SETTYPE_BATTLEGROUND",G628&lt;&gt;"LIBSETS_SETTYPE_SPECIAL"),IF(AL628&lt;&gt;"",VLOOKUP(AL628,'ESO zone constants'!$D$5:$H$4955,5,FALSE),""),"")</f>
        <v/>
      </c>
      <c r="AM628" s="42"/>
      <c r="AN628" s="39"/>
      <c r="AO628" s="39"/>
      <c r="AP628" s="3" t="str">
        <f>IF(AND(G628&lt;&gt;"LIBSETS_SETTYPE_BATTLEGROUND",G628&lt;&gt;"LIBSETS_SETTYPE_SPECIAL"),IF(AQ628&lt;&gt;"",VLOOKUP(AQ628,'ESO zone constants'!$D$5:$H$4955,5,FALSE),""),"")</f>
        <v/>
      </c>
      <c r="AR628" s="42"/>
      <c r="AS628" s="39"/>
      <c r="AT628" s="39"/>
      <c r="AU628" s="3" t="str">
        <f>IF(AND(G628&lt;&gt;"LIBSETS_SETTYPE_BATTLEGROUND",G628&lt;&gt;"LIBSETS_SETTYPE_SPECIAL"),IF(AV628&lt;&gt;"",VLOOKUP(AV628,'ESO zone constants'!$D$5:$H$4955,5,FALSE),""),"")</f>
        <v/>
      </c>
      <c r="AW628" s="42"/>
      <c r="AX628" s="39"/>
      <c r="AY628" s="39"/>
      <c r="AZ628" s="79" t="s">
        <v>2658</v>
      </c>
      <c r="BA628" s="79"/>
      <c r="BB628" s="79"/>
      <c r="BC628" s="79"/>
      <c r="BD628" s="21" t="str">
        <f t="shared" si="60"/>
        <v>[712] = {wayshrines={-1,-1,-1,}, dlcId=NO_DLC_UPDATE39</v>
      </c>
      <c r="BE628" s="21" t="str">
        <f t="shared" si="61"/>
        <v>, zoneIds={181,181}, veteran={[EQUIP_TYPE_HEAD]=false, [EQUIP_TYPE_SHOULDERS]=false}</v>
      </c>
      <c r="BF628" s="21" t="str">
        <f t="shared" si="59"/>
        <v>, setType=LIBSETS_SETTYPE_CYRODIIL_MONSTER</v>
      </c>
      <c r="BG628" s="21" t="str">
        <f t="shared" si="62"/>
        <v>, dropMechanic={LIBSETS_DROP_MECHANIC_AP_ELITE_GEAR_LOCKBOX_MERCHANT}</v>
      </c>
      <c r="BH628" s="21" t="str">
        <f t="shared" si="63"/>
        <v>}, --Nibenay Bay Battlereeve / Nibenay Bay Battlereeve   [Cyrodiil, Cyrodiil]</v>
      </c>
    </row>
    <row r="629" spans="1:60" x14ac:dyDescent="0.25">
      <c r="A629" s="72">
        <v>713</v>
      </c>
      <c r="B629" s="54" t="s">
        <v>3791</v>
      </c>
      <c r="C629" s="54" t="s">
        <v>3791</v>
      </c>
      <c r="D629" s="3">
        <f t="shared" si="64"/>
        <v>713</v>
      </c>
      <c r="F629" t="s">
        <v>3793</v>
      </c>
      <c r="G629" s="8" t="s">
        <v>3792</v>
      </c>
      <c r="I629" t="s">
        <v>3799</v>
      </c>
      <c r="J629" t="s">
        <v>91</v>
      </c>
      <c r="K629">
        <v>-1</v>
      </c>
      <c r="L629">
        <v>-1</v>
      </c>
      <c r="M629">
        <v>-1</v>
      </c>
      <c r="O629" s="62" t="s">
        <v>125</v>
      </c>
      <c r="Q629" s="3">
        <f>IF(AND(P629&lt;&gt;"",ISNUMBER(P629),NOT(ISNA(P629))),P629,IF(R629&lt;&gt;"",VLOOKUP(R629,'ESO zone constants'!$D$5:$H$10003,5,FALSE),""))</f>
        <v>181</v>
      </c>
      <c r="R629" t="str">
        <f>IF(AND(O629&lt;&gt;"",NOT(ISERROR(O629))),O629,
IF(AND(P629&lt;&gt;"",ISNUMBER(P629),P629&gt;0,NOT(ISNA(P629))),VLOOKUP(P629,'ESO zone constants'!$A$5:$D$10001,4,FALSE),
IF(AND(K629&lt;&gt;"",K629&gt;0,NOT(ISERROR(K629))),VLOOKUP(K629,'ESO dumped WayshrineInfo'!$K$3:$N$9996,4,FALSE),"")))</f>
        <v>Cyrodiil</v>
      </c>
      <c r="S629" s="62" t="s">
        <v>3798</v>
      </c>
      <c r="T629" s="19" t="str">
        <f>IF(AND(S629&lt;&gt;"",NOT(ISERROR(S629))),S629,IF(Q629&lt;&gt;"",IF(NOT(ISERROR(VLOOKUP(Q629,'ESO Dungeon constants'!$D$3:$H$9999,5,FALSE))),VLOOKUP(Q629,'ESO Dungeon constants'!$D$3:$I$9999,6,FALSE),VLOOKUP(Q629,'ESO zone constants'!$H$3:$K$9989,4,FALSE)),""))</f>
        <v>NO_DLC_UPDATE39</v>
      </c>
      <c r="U629" s="3" t="str">
        <f>IF(T629&lt;&gt;"",VLOOKUP(T629,'LibSets constants'!$B$4:$C$1012,2,FALSE),"")</f>
        <v>Patch 39, QOL and other</v>
      </c>
      <c r="V629" s="90" t="s">
        <v>2784</v>
      </c>
      <c r="Y629" s="62">
        <v>181</v>
      </c>
      <c r="Z629" s="3">
        <f>IF(AND(G629&lt;&gt;"LIBSETS_SETTYPE_BATTLEGROUND",G629&lt;&gt;"LIBSETS_SETTYPE_SPECIAL"),
IF(AND(Y629&lt;&gt;"",ISNUMBER(Y629),NOT(ISNA(Y629))),Y629,
   IF(AND(L629&lt;&gt;"",ISNUMBER(L629),L629&gt;0,NOT(ISNA(L629))),VLOOKUP(L629,'ESO dumped WayshrineInfo'!$K$3:$L$9996,2,FALSE),"")
),"")</f>
        <v>181</v>
      </c>
      <c r="AA629" t="str">
        <f>IF(AND(Z629&lt;&gt;"",ISNUMBER(Z629),NOT(ISNA(Z629))),VLOOKUP(Z629,'ESO zone constants'!$A$5:$D$10001,4,FALSE),"")</f>
        <v>Cyrodiil</v>
      </c>
      <c r="AB629" s="90"/>
      <c r="AC629" s="39"/>
      <c r="AD629" s="39"/>
      <c r="AE629" s="39"/>
      <c r="AF629" s="3" t="str">
        <f>IF(AND(G629&lt;&gt;"LIBSETS_SETTYPE_BATTLEGROUND",G629&lt;&gt;"LIBSETS_SETTYPE_SPECIAL"),
IF(AND(AE629&lt;&gt;"",ISNUMBER(AE629),NOT(ISNA(AE629))),AE629,
   IF(AND(M629&lt;&gt;"",ISNUMBER(M629),M629&gt;0,NOT(ISNA(M629))),VLOOKUP(M629,'ESO dumped WayshrineInfo'!$K$3:$L$9996,2,FALSE),"")
),"")</f>
        <v/>
      </c>
      <c r="AG629" t="str">
        <f>IF(AND(AF629&lt;&gt;"",ISNUMBER(AF629),NOT(ISNA(AF629))),VLOOKUP(AF629,'ESO zone constants'!$A$5:$D$10001,4,FALSE),"")</f>
        <v/>
      </c>
      <c r="AH629" s="42"/>
      <c r="AI629" s="39"/>
      <c r="AJ629" s="39"/>
      <c r="AK629" s="3" t="str">
        <f>IF(AND(G629&lt;&gt;"LIBSETS_SETTYPE_BATTLEGROUND",G629&lt;&gt;"LIBSETS_SETTYPE_SPECIAL"),IF(AL629&lt;&gt;"",VLOOKUP(AL629,'ESO zone constants'!$D$5:$H$4955,5,FALSE),""),"")</f>
        <v/>
      </c>
      <c r="AM629" s="42"/>
      <c r="AN629" s="39"/>
      <c r="AO629" s="39"/>
      <c r="AP629" s="3" t="str">
        <f>IF(AND(G629&lt;&gt;"LIBSETS_SETTYPE_BATTLEGROUND",G629&lt;&gt;"LIBSETS_SETTYPE_SPECIAL"),IF(AQ629&lt;&gt;"",VLOOKUP(AQ629,'ESO zone constants'!$D$5:$H$4955,5,FALSE),""),"")</f>
        <v/>
      </c>
      <c r="AR629" s="42"/>
      <c r="AS629" s="39"/>
      <c r="AT629" s="39"/>
      <c r="AU629" s="3" t="str">
        <f>IF(AND(G629&lt;&gt;"LIBSETS_SETTYPE_BATTLEGROUND",G629&lt;&gt;"LIBSETS_SETTYPE_SPECIAL"),IF(AV629&lt;&gt;"",VLOOKUP(AV629,'ESO zone constants'!$D$5:$H$4955,5,FALSE),""),"")</f>
        <v/>
      </c>
      <c r="AW629" s="42"/>
      <c r="AX629" s="39"/>
      <c r="AY629" s="39"/>
      <c r="AZ629" s="79" t="s">
        <v>2658</v>
      </c>
      <c r="BA629" s="79"/>
      <c r="BB629" s="79"/>
      <c r="BC629" s="79"/>
      <c r="BD629" s="21" t="str">
        <f t="shared" si="60"/>
        <v>[713] = {wayshrines={-1,-1,-1,}, dlcId=NO_DLC_UPDATE39</v>
      </c>
      <c r="BE629" s="21" t="str">
        <f t="shared" si="61"/>
        <v>, zoneIds={181,181}, veteran={[EQUIP_TYPE_HEAD]=false, [EQUIP_TYPE_SHOULDERS]=false}</v>
      </c>
      <c r="BF629" s="21" t="str">
        <f t="shared" si="59"/>
        <v>, setType=LIBSETS_SETTYPE_CYRODIIL_MONSTER</v>
      </c>
      <c r="BG629" s="21" t="str">
        <f t="shared" si="62"/>
        <v>, dropMechanic={LIBSETS_DROP_MECHANIC_AP_ELITE_GEAR_LOCKBOX_MERCHANT}</v>
      </c>
      <c r="BH629" s="21" t="str">
        <f t="shared" si="63"/>
        <v>}, --Colovian Highlands General / Colovian Highlands General   [Cyrodiil, Cyrodiil]</v>
      </c>
    </row>
    <row r="630" spans="1:60" x14ac:dyDescent="0.25">
      <c r="A630" s="5">
        <v>722</v>
      </c>
      <c r="B630" t="s">
        <v>3835</v>
      </c>
      <c r="C630" t="s">
        <v>3835</v>
      </c>
      <c r="D630" s="3">
        <f t="shared" si="64"/>
        <v>722</v>
      </c>
      <c r="E630" s="54" t="s">
        <v>3847</v>
      </c>
      <c r="G630" s="3" t="s">
        <v>3827</v>
      </c>
      <c r="I630" t="s">
        <v>91</v>
      </c>
      <c r="J630" t="s">
        <v>91</v>
      </c>
      <c r="K630">
        <v>543</v>
      </c>
      <c r="L630">
        <v>543</v>
      </c>
      <c r="M630">
        <v>543</v>
      </c>
      <c r="Q630" s="3">
        <f>IF(AND(P630&lt;&gt;"",ISNUMBER(P630),NOT(ISNA(P630))),P630,IF(R630&lt;&gt;"",VLOOKUP(R630,'ESO zone constants'!$D$5:$H$10003,5,FALSE),""))</f>
        <v>1413</v>
      </c>
      <c r="R630" t="str">
        <f>IF(AND(O630&lt;&gt;"",NOT(ISERROR(O630))),O630,
IF(AND(P630&lt;&gt;"",ISNUMBER(P630),P630&gt;0,NOT(ISNA(P630))),VLOOKUP(P630,'ESO zone constants'!$A$5:$D$10001,4,FALSE),
IF(AND(K630&lt;&gt;"",K630&gt;0,NOT(ISERROR(K630))),VLOOKUP(K630,'ESO dumped WayshrineInfo'!$K$3:$N$9996,4,FALSE),"")))</f>
        <v>Apocrypha</v>
      </c>
      <c r="S630" s="62" t="s">
        <v>3822</v>
      </c>
      <c r="T630" s="19" t="str">
        <f>IF(AND(S630&lt;&gt;"",NOT(ISERROR(S630))),S630,IF(Q630&lt;&gt;"",IF(NOT(ISERROR(VLOOKUP(Q630,'ESO Dungeon constants'!$D$3:$H$9999,5,FALSE))),VLOOKUP(Q630,'ESO Dungeon constants'!$D$3:$I$9999,6,FALSE),VLOOKUP(Q630,'ESO zone constants'!$H$3:$K$9989,4,FALSE)),""))</f>
        <v>NO_DLC_SECRET_OF_THE_TELVANNI</v>
      </c>
      <c r="U630" s="3" t="str">
        <f>IF(T630&lt;&gt;"",VLOOKUP(T630,'LibSets constants'!$B$4:$C$1012,2,FALSE),"")</f>
        <v>Secret of the Telvanni</v>
      </c>
      <c r="V630" s="90" t="s">
        <v>3824</v>
      </c>
      <c r="Y630" s="62"/>
      <c r="Z630" s="3">
        <f>IF(AND(G630&lt;&gt;"LIBSETS_SETTYPE_BATTLEGROUND",G630&lt;&gt;"LIBSETS_SETTYPE_SPECIAL"),
IF(AND(Y630&lt;&gt;"",ISNUMBER(Y630),NOT(ISNA(Y630))),Y630,
   IF(AND(L630&lt;&gt;"",ISNUMBER(L630),L630&gt;0,NOT(ISNA(L630))),VLOOKUP(L630,'ESO dumped WayshrineInfo'!$K$3:$L$9996,2,FALSE),"")
),"")</f>
        <v>1413</v>
      </c>
      <c r="AA630" t="str">
        <f>IF(AND(Z630&lt;&gt;"",ISNUMBER(Z630),NOT(ISNA(Z630))),VLOOKUP(Z630,'ESO zone constants'!$A$5:$D$10001,4,FALSE),"")</f>
        <v>Apocrypha</v>
      </c>
      <c r="AB630" s="90"/>
      <c r="AC630" s="39"/>
      <c r="AD630" s="39"/>
      <c r="AE630" s="39"/>
      <c r="AF630" s="3">
        <f>IF(AND(G630&lt;&gt;"LIBSETS_SETTYPE_BATTLEGROUND",G630&lt;&gt;"LIBSETS_SETTYPE_SPECIAL"),
IF(AND(AE630&lt;&gt;"",ISNUMBER(AE630),NOT(ISNA(AE630))),AE630,
   IF(AND(M630&lt;&gt;"",ISNUMBER(M630),M630&gt;0,NOT(ISNA(M630))),VLOOKUP(M630,'ESO dumped WayshrineInfo'!$K$3:$L$9996,2,FALSE),"")
),"")</f>
        <v>1413</v>
      </c>
      <c r="AG630" t="str">
        <f>IF(AND(AF630&lt;&gt;"",ISNUMBER(AF630),NOT(ISNA(AF630))),VLOOKUP(AF630,'ESO zone constants'!$A$5:$D$10001,4,FALSE),"")</f>
        <v>Apocrypha</v>
      </c>
      <c r="AH630" s="42"/>
      <c r="AI630" s="39"/>
      <c r="AJ630" s="39"/>
      <c r="AK630" s="3" t="str">
        <f>IF(AND(G630&lt;&gt;"LIBSETS_SETTYPE_BATTLEGROUND",G630&lt;&gt;"LIBSETS_SETTYPE_SPECIAL"),IF(AL630&lt;&gt;"",VLOOKUP(AL630,'ESO zone constants'!$D$5:$H$4955,5,FALSE),""),"")</f>
        <v/>
      </c>
      <c r="AM630" s="42"/>
      <c r="AN630" s="39"/>
      <c r="AO630" s="39"/>
      <c r="AP630" s="3" t="str">
        <f>IF(AND(G630&lt;&gt;"LIBSETS_SETTYPE_BATTLEGROUND",G630&lt;&gt;"LIBSETS_SETTYPE_SPECIAL"),IF(AQ630&lt;&gt;"",VLOOKUP(AQ630,'ESO zone constants'!$D$5:$H$4955,5,FALSE),""),"")</f>
        <v/>
      </c>
      <c r="AR630" s="42"/>
      <c r="AS630" s="39"/>
      <c r="AT630" s="39"/>
      <c r="AU630" s="3" t="str">
        <f>IF(AND(G630&lt;&gt;"LIBSETS_SETTYPE_BATTLEGROUND",G630&lt;&gt;"LIBSETS_SETTYPE_SPECIAL"),IF(AV630&lt;&gt;"",VLOOKUP(AV630,'ESO zone constants'!$D$5:$H$4955,5,FALSE),""),"")</f>
        <v/>
      </c>
      <c r="AW630" s="42"/>
      <c r="AX630" s="39"/>
      <c r="AY630" s="39"/>
      <c r="AZ630" s="79" t="s">
        <v>2658</v>
      </c>
      <c r="BA630" s="79"/>
      <c r="BB630" s="79"/>
      <c r="BC630">
        <v>117</v>
      </c>
      <c r="BD630" s="21" t="str">
        <f t="shared" ref="BD630:BD636" si="65">IF(A630="???","--","")&amp;IF(BC630&lt;&gt;"Not in the game (anymore)",IF(A630&lt;&gt;"",CONCATENATE("[",A630,"] = {wayshrines={")&amp;IF(K630&lt;&gt;"",CONCATENATE(K630,","),"")&amp;IF(L630&lt;&gt;"",CONCATENATE(L630,","),"")&amp;IF(M630&lt;&gt;"",CONCATENATE(M630,","),"")&amp;CONCATENATE("}")&amp;IF(VALUE(N630)&gt;0,CONCATENATE(", traitsNeeded=",N630),"")&amp;CONCATENATE(", dlcId=",IF(T630&lt;&gt;"",T630,"DLC_BASE_GAME")),""),"")</f>
        <v>[722] = {wayshrines={543,543,543,}, dlcId=NO_DLC_SECRET_OF_THE_TELVANNI</v>
      </c>
      <c r="BE630" s="21" t="str">
        <f t="shared" ref="BE630:BE636" si="66">IF(BC630&lt;&gt;"Not in the game (anymore)",IF(A630&lt;&gt;"",IF(Q630&lt;&gt;"",CONCATENATE(", zoneIds={",Q630),"")&amp;IF(Z630&lt;&gt;"",CONCATENATE(",",Z630),"")&amp;IF(AF630&lt;&gt;"",CONCATENATE(",",AF630),"")&amp;IF(AK630&lt;&gt;"",CONCATENATE(",",AK630),"")&amp;IF(AP630&lt;&gt;"",CONCATENATE(",",AP630),"")&amp;IF(AU630&lt;&gt;"",CONCATENATE(",",AU630),"")&amp;IF(Q630&lt;&gt;"",CONCATENATE("}",""),"")&amp;IF(OR(I630="true",I630="false",I630&lt;&gt;""), CONCATENATE(", veteran=", I630), ""),""),"")</f>
        <v>, zoneIds={1413,1413,1413}, veteran=false</v>
      </c>
      <c r="BF630" s="21" t="str">
        <f t="shared" si="59"/>
        <v>, setType=LIBSETS_SETTYPE_CLASS, classId=117</v>
      </c>
      <c r="BG630" s="21" t="str">
        <f t="shared" ref="BG630:BG636" si="67">IF(A630&lt;&gt;"",IF(BC630&lt;&gt;"Not in the game (anymore)",IF(AZ630&lt;&gt;"",", isProcSetAllowedInPvP="&amp; AZ630,"")
&amp; IF(BC630&lt;&gt;"Not in the game (anymore)",
  IF(V630&lt;&gt;"",", dropMechanic={"&amp;V630&amp;IF(AB630&lt;&gt;"",","&amp;AB630,"")&amp;IF(AH630&lt;&gt;"",","&amp;AH630,"")&amp;IF(AM630&lt;&gt;"",","&amp;AM630,"")&amp;IF(AR630&lt;&gt;"",","&amp;AR630,"")&amp;IF(AW630&lt;&gt;"",","&amp;AW630,"")&amp;"}"
     &amp;IF(OR(W630&lt;&gt;"",AC630&lt;&gt;"",AI630&lt;&gt;"",AN630&lt;&gt;"",AS630&lt;&gt;"",AX630&lt;&gt;"",X630&lt;&gt;"",AD630&lt;&gt;"",AJ630&lt;&gt;"",AO630&lt;&gt;"",AT630&lt;&gt;"",AY630&lt;&gt;""),", dropMechanicDropLocationNames={"
        &amp; IF(OR(W630&lt;&gt;"",AC630&lt;&gt;"",AI630&lt;&gt;"",AN630&lt;&gt;"",AS630&lt;&gt;"",AX630&lt;&gt;""),"['en']={"&amp;IF(W630&lt;&gt;"","'"&amp;W630&amp;"',","'',")&amp;IF(AC630&lt;&gt;"","'"&amp;AC630&amp;"',","'',")&amp;IF(AI630&lt;&gt;"","'"&amp;AI630&amp;"',","'',")&amp;IF(AN630&lt;&gt;"","'"&amp;AN630&amp;"',","'',")&amp;IF(AS630&lt;&gt;"","'"&amp;AS630&amp;"',","'',")&amp;IF(AX630&lt;&gt;"","'"&amp;AX630&amp;"',","'',")&amp;"},","")
        &amp; IF(OR(X630&lt;&gt;"",AD630&lt;&gt;"",AJ630&lt;&gt;"",AO630&lt;&gt;"",AT630&lt;&gt;"",AY630&lt;&gt;""),"['de']={"&amp;IF(X630&lt;&gt;"","'"&amp;X630&amp;"',","'',")&amp;IF(AD630&lt;&gt;"","'"&amp;AD630&amp;"',","'',")&amp;IF(AJ630&lt;&gt;"","'"&amp;AJ630&amp;"',","'',")&amp;IF(AO630&lt;&gt;"","'"&amp;AO630&amp;"',","'',")&amp;IF(AT630&lt;&gt;"","'"&amp;AT630&amp;"',","'',")&amp;IF(AY630&lt;&gt;"","'"&amp;AY630&amp;"',","'',")&amp;"},","")
     &amp; "}",""),"")),""),"")</f>
        <v>, dropMechanic={LIBSETS_DROP_MECHANIC_ENDLESS_ARCHIVE}</v>
      </c>
      <c r="BH630" s="21" t="str">
        <f t="shared" ref="BH630:BH636" si="68">IF(A630&lt;&gt;"",IF(BC630&lt;&gt;"Not in the game (anymore)",
IF(OR(BA630&lt;&gt;"",BB630&lt;&gt;""),", addTooltip={" &amp; IF(BA630&lt;&gt;"","['en']='"&amp; BA630 &amp; "',","")  &amp; IF(AND(BA630&lt;&gt;"",BA630&lt;&gt;BB630), IF(BB630&lt;&gt;"","['de']='"&amp; BB630 &amp; "',",""),"") &amp; "},","")
&amp; "},"
&amp; IF(C630&lt;&gt;"",CONCATENATE(" --",C630," / ",B630,"   [",IF(R630&lt;&gt;"",R630,""),IF(AA630&lt;&gt;"",", "&amp;AA630,""),IF(AG630&lt;&gt;"",", "&amp;AG630,""),IF(AL630&lt;&gt;"",", "&amp;AL630,""),IF(AQ630&lt;&gt;"",", "&amp;AQ630,""),IF(AV630&lt;&gt;"",", "&amp;AV630,""),"]")),""),"")</f>
        <v>}, --Reawakened Hierophant / Reawakened Hierophant   [Apocrypha, Apocrypha, Apocrypha]</v>
      </c>
    </row>
    <row r="631" spans="1:60" x14ac:dyDescent="0.25">
      <c r="A631" s="5">
        <v>723</v>
      </c>
      <c r="B631" t="s">
        <v>3834</v>
      </c>
      <c r="C631" t="s">
        <v>3834</v>
      </c>
      <c r="D631" s="3">
        <f t="shared" si="64"/>
        <v>723</v>
      </c>
      <c r="E631" s="54" t="s">
        <v>3841</v>
      </c>
      <c r="G631" s="3" t="s">
        <v>3827</v>
      </c>
      <c r="I631" t="s">
        <v>91</v>
      </c>
      <c r="J631" t="s">
        <v>91</v>
      </c>
      <c r="K631">
        <v>543</v>
      </c>
      <c r="L631">
        <v>543</v>
      </c>
      <c r="M631">
        <v>543</v>
      </c>
      <c r="Q631" s="3">
        <f>IF(AND(P631&lt;&gt;"",ISNUMBER(P631),NOT(ISNA(P631))),P631,IF(R631&lt;&gt;"",VLOOKUP(R631,'ESO zone constants'!$D$5:$H$10003,5,FALSE),""))</f>
        <v>1413</v>
      </c>
      <c r="R631" t="str">
        <f>IF(AND(O631&lt;&gt;"",NOT(ISERROR(O631))),O631,
IF(AND(P631&lt;&gt;"",ISNUMBER(P631),P631&gt;0,NOT(ISNA(P631))),VLOOKUP(P631,'ESO zone constants'!$A$5:$D$10001,4,FALSE),
IF(AND(K631&lt;&gt;"",K631&gt;0,NOT(ISERROR(K631))),VLOOKUP(K631,'ESO dumped WayshrineInfo'!$K$3:$N$9996,4,FALSE),"")))</f>
        <v>Apocrypha</v>
      </c>
      <c r="S631" s="62" t="s">
        <v>3822</v>
      </c>
      <c r="T631" s="19" t="str">
        <f>IF(AND(S631&lt;&gt;"",NOT(ISERROR(S631))),S631,IF(Q631&lt;&gt;"",IF(NOT(ISERROR(VLOOKUP(Q631,'ESO Dungeon constants'!$D$3:$H$9999,5,FALSE))),VLOOKUP(Q631,'ESO Dungeon constants'!$D$3:$I$9999,6,FALSE),VLOOKUP(Q631,'ESO zone constants'!$H$3:$K$9989,4,FALSE)),""))</f>
        <v>NO_DLC_SECRET_OF_THE_TELVANNI</v>
      </c>
      <c r="U631" s="3" t="str">
        <f>IF(T631&lt;&gt;"",VLOOKUP(T631,'LibSets constants'!$B$4:$C$1012,2,FALSE),"")</f>
        <v>Secret of the Telvanni</v>
      </c>
      <c r="V631" s="90" t="s">
        <v>3824</v>
      </c>
      <c r="Y631" s="62"/>
      <c r="Z631" s="3">
        <f>IF(AND(G631&lt;&gt;"LIBSETS_SETTYPE_BATTLEGROUND",G631&lt;&gt;"LIBSETS_SETTYPE_SPECIAL"),
IF(AND(Y631&lt;&gt;"",ISNUMBER(Y631),NOT(ISNA(Y631))),Y631,
   IF(AND(L631&lt;&gt;"",ISNUMBER(L631),L631&gt;0,NOT(ISNA(L631))),VLOOKUP(L631,'ESO dumped WayshrineInfo'!$K$3:$L$9996,2,FALSE),"")
),"")</f>
        <v>1413</v>
      </c>
      <c r="AA631" t="str">
        <f>IF(AND(Z631&lt;&gt;"",ISNUMBER(Z631),NOT(ISNA(Z631))),VLOOKUP(Z631,'ESO zone constants'!$A$5:$D$10001,4,FALSE),"")</f>
        <v>Apocrypha</v>
      </c>
      <c r="AB631" s="90"/>
      <c r="AC631" s="39"/>
      <c r="AD631" s="39"/>
      <c r="AE631" s="39"/>
      <c r="AF631" s="3">
        <f>IF(AND(G631&lt;&gt;"LIBSETS_SETTYPE_BATTLEGROUND",G631&lt;&gt;"LIBSETS_SETTYPE_SPECIAL"),
IF(AND(AE631&lt;&gt;"",ISNUMBER(AE631),NOT(ISNA(AE631))),AE631,
   IF(AND(M631&lt;&gt;"",ISNUMBER(M631),M631&gt;0,NOT(ISNA(M631))),VLOOKUP(M631,'ESO dumped WayshrineInfo'!$K$3:$L$9996,2,FALSE),"")
),"")</f>
        <v>1413</v>
      </c>
      <c r="AG631" t="str">
        <f>IF(AND(AF631&lt;&gt;"",ISNUMBER(AF631),NOT(ISNA(AF631))),VLOOKUP(AF631,'ESO zone constants'!$A$5:$D$10001,4,FALSE),"")</f>
        <v>Apocrypha</v>
      </c>
      <c r="AH631" s="42"/>
      <c r="AI631" s="39"/>
      <c r="AJ631" s="39"/>
      <c r="AK631" s="3" t="str">
        <f>IF(AND(G631&lt;&gt;"LIBSETS_SETTYPE_BATTLEGROUND",G631&lt;&gt;"LIBSETS_SETTYPE_SPECIAL"),IF(AL631&lt;&gt;"",VLOOKUP(AL631,'ESO zone constants'!$D$5:$H$4955,5,FALSE),""),"")</f>
        <v/>
      </c>
      <c r="AM631" s="42"/>
      <c r="AN631" s="39"/>
      <c r="AO631" s="39"/>
      <c r="AP631" s="3" t="str">
        <f>IF(AND(G631&lt;&gt;"LIBSETS_SETTYPE_BATTLEGROUND",G631&lt;&gt;"LIBSETS_SETTYPE_SPECIAL"),IF(AQ631&lt;&gt;"",VLOOKUP(AQ631,'ESO zone constants'!$D$5:$H$4955,5,FALSE),""),"")</f>
        <v/>
      </c>
      <c r="AR631" s="42"/>
      <c r="AS631" s="39"/>
      <c r="AT631" s="39"/>
      <c r="AU631" s="3" t="str">
        <f>IF(AND(G631&lt;&gt;"LIBSETS_SETTYPE_BATTLEGROUND",G631&lt;&gt;"LIBSETS_SETTYPE_SPECIAL"),IF(AV631&lt;&gt;"",VLOOKUP(AV631,'ESO zone constants'!$D$5:$H$4955,5,FALSE),""),"")</f>
        <v/>
      </c>
      <c r="AW631" s="42"/>
      <c r="AX631" s="39"/>
      <c r="AY631" s="39"/>
      <c r="AZ631" s="79" t="s">
        <v>2658</v>
      </c>
      <c r="BA631" s="79"/>
      <c r="BB631" s="79"/>
      <c r="BC631">
        <v>1</v>
      </c>
      <c r="BD631" s="21" t="str">
        <f t="shared" si="65"/>
        <v>[723] = {wayshrines={543,543,543,}, dlcId=NO_DLC_SECRET_OF_THE_TELVANNI</v>
      </c>
      <c r="BE631" s="21" t="str">
        <f t="shared" si="66"/>
        <v>, zoneIds={1413,1413,1413}, veteran=false</v>
      </c>
      <c r="BF631" s="21" t="str">
        <f t="shared" si="59"/>
        <v>, setType=LIBSETS_SETTYPE_CLASS, classId=1</v>
      </c>
      <c r="BG631" s="21" t="str">
        <f t="shared" si="67"/>
        <v>, dropMechanic={LIBSETS_DROP_MECHANIC_ENDLESS_ARCHIVE}</v>
      </c>
      <c r="BH631" s="21" t="str">
        <f t="shared" si="68"/>
        <v>}, --Basalt-Blooded Warrior / Basalt-Blooded Warrior   [Apocrypha, Apocrypha, Apocrypha]</v>
      </c>
    </row>
    <row r="632" spans="1:60" x14ac:dyDescent="0.25">
      <c r="A632" s="5">
        <v>724</v>
      </c>
      <c r="B632" t="s">
        <v>3833</v>
      </c>
      <c r="C632" t="s">
        <v>3836</v>
      </c>
      <c r="D632" s="3">
        <f t="shared" si="64"/>
        <v>724</v>
      </c>
      <c r="E632" s="54" t="s">
        <v>3846</v>
      </c>
      <c r="G632" s="3" t="s">
        <v>3827</v>
      </c>
      <c r="I632" t="s">
        <v>91</v>
      </c>
      <c r="J632" t="s">
        <v>91</v>
      </c>
      <c r="K632">
        <v>543</v>
      </c>
      <c r="L632">
        <v>543</v>
      </c>
      <c r="M632">
        <v>543</v>
      </c>
      <c r="Q632" s="3">
        <f>IF(AND(P632&lt;&gt;"",ISNUMBER(P632),NOT(ISNA(P632))),P632,IF(R632&lt;&gt;"",VLOOKUP(R632,'ESO zone constants'!$D$5:$H$10003,5,FALSE),""))</f>
        <v>1413</v>
      </c>
      <c r="R632" t="str">
        <f>IF(AND(O632&lt;&gt;"",NOT(ISERROR(O632))),O632,
IF(AND(P632&lt;&gt;"",ISNUMBER(P632),P632&gt;0,NOT(ISNA(P632))),VLOOKUP(P632,'ESO zone constants'!$A$5:$D$10001,4,FALSE),
IF(AND(K632&lt;&gt;"",K632&gt;0,NOT(ISERROR(K632))),VLOOKUP(K632,'ESO dumped WayshrineInfo'!$K$3:$N$9996,4,FALSE),"")))</f>
        <v>Apocrypha</v>
      </c>
      <c r="S632" s="62" t="s">
        <v>3822</v>
      </c>
      <c r="T632" s="19" t="str">
        <f>IF(AND(S632&lt;&gt;"",NOT(ISERROR(S632))),S632,IF(Q632&lt;&gt;"",IF(NOT(ISERROR(VLOOKUP(Q632,'ESO Dungeon constants'!$D$3:$H$9999,5,FALSE))),VLOOKUP(Q632,'ESO Dungeon constants'!$D$3:$I$9999,6,FALSE),VLOOKUP(Q632,'ESO zone constants'!$H$3:$K$9989,4,FALSE)),""))</f>
        <v>NO_DLC_SECRET_OF_THE_TELVANNI</v>
      </c>
      <c r="U632" s="3" t="str">
        <f>IF(T632&lt;&gt;"",VLOOKUP(T632,'LibSets constants'!$B$4:$C$1012,2,FALSE),"")</f>
        <v>Secret of the Telvanni</v>
      </c>
      <c r="V632" s="90" t="s">
        <v>3824</v>
      </c>
      <c r="Y632" s="62"/>
      <c r="Z632" s="3">
        <f>IF(AND(G632&lt;&gt;"LIBSETS_SETTYPE_BATTLEGROUND",G632&lt;&gt;"LIBSETS_SETTYPE_SPECIAL"),
IF(AND(Y632&lt;&gt;"",ISNUMBER(Y632),NOT(ISNA(Y632))),Y632,
   IF(AND(L632&lt;&gt;"",ISNUMBER(L632),L632&gt;0,NOT(ISNA(L632))),VLOOKUP(L632,'ESO dumped WayshrineInfo'!$K$3:$L$9996,2,FALSE),"")
),"")</f>
        <v>1413</v>
      </c>
      <c r="AA632" t="str">
        <f>IF(AND(Z632&lt;&gt;"",ISNUMBER(Z632),NOT(ISNA(Z632))),VLOOKUP(Z632,'ESO zone constants'!$A$5:$D$10001,4,FALSE),"")</f>
        <v>Apocrypha</v>
      </c>
      <c r="AB632" s="90"/>
      <c r="AC632" s="39"/>
      <c r="AD632" s="39"/>
      <c r="AE632" s="39"/>
      <c r="AF632" s="3">
        <f>IF(AND(G632&lt;&gt;"LIBSETS_SETTYPE_BATTLEGROUND",G632&lt;&gt;"LIBSETS_SETTYPE_SPECIAL"),
IF(AND(AE632&lt;&gt;"",ISNUMBER(AE632),NOT(ISNA(AE632))),AE632,
   IF(AND(M632&lt;&gt;"",ISNUMBER(M632),M632&gt;0,NOT(ISNA(M632))),VLOOKUP(M632,'ESO dumped WayshrineInfo'!$K$3:$L$9996,2,FALSE),"")
),"")</f>
        <v>1413</v>
      </c>
      <c r="AG632" t="str">
        <f>IF(AND(AF632&lt;&gt;"",ISNUMBER(AF632),NOT(ISNA(AF632))),VLOOKUP(AF632,'ESO zone constants'!$A$5:$D$10001,4,FALSE),"")</f>
        <v>Apocrypha</v>
      </c>
      <c r="AH632" s="42"/>
      <c r="AI632" s="39"/>
      <c r="AJ632" s="39"/>
      <c r="AK632" s="3" t="str">
        <f>IF(AND(G632&lt;&gt;"LIBSETS_SETTYPE_BATTLEGROUND",G632&lt;&gt;"LIBSETS_SETTYPE_SPECIAL"),IF(AL632&lt;&gt;"",VLOOKUP(AL632,'ESO zone constants'!$D$5:$H$4955,5,FALSE),""),"")</f>
        <v/>
      </c>
      <c r="AM632" s="42"/>
      <c r="AN632" s="39"/>
      <c r="AO632" s="39"/>
      <c r="AP632" s="3" t="str">
        <f>IF(AND(G632&lt;&gt;"LIBSETS_SETTYPE_BATTLEGROUND",G632&lt;&gt;"LIBSETS_SETTYPE_SPECIAL"),IF(AQ632&lt;&gt;"",VLOOKUP(AQ632,'ESO zone constants'!$D$5:$H$4955,5,FALSE),""),"")</f>
        <v/>
      </c>
      <c r="AR632" s="42"/>
      <c r="AS632" s="39"/>
      <c r="AT632" s="39"/>
      <c r="AU632" s="3" t="str">
        <f>IF(AND(G632&lt;&gt;"LIBSETS_SETTYPE_BATTLEGROUND",G632&lt;&gt;"LIBSETS_SETTYPE_SPECIAL"),IF(AV632&lt;&gt;"",VLOOKUP(AV632,'ESO zone constants'!$D$5:$H$4955,5,FALSE),""),"")</f>
        <v/>
      </c>
      <c r="AW632" s="42"/>
      <c r="AX632" s="39"/>
      <c r="AY632" s="39"/>
      <c r="AZ632" s="79" t="s">
        <v>2658</v>
      </c>
      <c r="BA632" s="79"/>
      <c r="BB632" s="79"/>
      <c r="BC632">
        <v>5</v>
      </c>
      <c r="BD632" s="21" t="str">
        <f t="shared" si="65"/>
        <v>[724] = {wayshrines={543,543,543,}, dlcId=NO_DLC_SECRET_OF_THE_TELVANNI</v>
      </c>
      <c r="BE632" s="21" t="str">
        <f t="shared" si="66"/>
        <v>, zoneIds={1413,1413,1413}, veteran=false</v>
      </c>
      <c r="BF632" s="21" t="str">
        <f t="shared" si="59"/>
        <v>, setType=LIBSETS_SETTYPE_CLASS, classId=5</v>
      </c>
      <c r="BG632" s="21" t="str">
        <f t="shared" si="67"/>
        <v>, dropMechanic={LIBSETS_DROP_MECHANIC_ENDLESS_ARCHIVE}</v>
      </c>
      <c r="BH632" s="21" t="str">
        <f t="shared" si="68"/>
        <v>}, --Adel im Verfall / Nobility in Decay   [Apocrypha, Apocrypha, Apocrypha]</v>
      </c>
    </row>
    <row r="633" spans="1:60" x14ac:dyDescent="0.25">
      <c r="A633" s="5">
        <v>726</v>
      </c>
      <c r="B633" t="s">
        <v>3832</v>
      </c>
      <c r="C633" t="s">
        <v>3837</v>
      </c>
      <c r="D633" s="3">
        <f t="shared" si="64"/>
        <v>726</v>
      </c>
      <c r="E633" s="54" t="s">
        <v>3844</v>
      </c>
      <c r="G633" s="3" t="s">
        <v>3827</v>
      </c>
      <c r="I633" t="s">
        <v>91</v>
      </c>
      <c r="J633" t="s">
        <v>91</v>
      </c>
      <c r="K633">
        <v>543</v>
      </c>
      <c r="L633">
        <v>543</v>
      </c>
      <c r="M633">
        <v>543</v>
      </c>
      <c r="Q633" s="3">
        <f>IF(AND(P633&lt;&gt;"",ISNUMBER(P633),NOT(ISNA(P633))),P633,IF(R633&lt;&gt;"",VLOOKUP(R633,'ESO zone constants'!$D$5:$H$10003,5,FALSE),""))</f>
        <v>1413</v>
      </c>
      <c r="R633" t="str">
        <f>IF(AND(O633&lt;&gt;"",NOT(ISERROR(O633))),O633,
IF(AND(P633&lt;&gt;"",ISNUMBER(P633),P633&gt;0,NOT(ISNA(P633))),VLOOKUP(P633,'ESO zone constants'!$A$5:$D$10001,4,FALSE),
IF(AND(K633&lt;&gt;"",K633&gt;0,NOT(ISERROR(K633))),VLOOKUP(K633,'ESO dumped WayshrineInfo'!$K$3:$N$9996,4,FALSE),"")))</f>
        <v>Apocrypha</v>
      </c>
      <c r="S633" s="62" t="s">
        <v>3822</v>
      </c>
      <c r="T633" s="19" t="str">
        <f>IF(AND(S633&lt;&gt;"",NOT(ISERROR(S633))),S633,IF(Q633&lt;&gt;"",IF(NOT(ISERROR(VLOOKUP(Q633,'ESO Dungeon constants'!$D$3:$H$9999,5,FALSE))),VLOOKUP(Q633,'ESO Dungeon constants'!$D$3:$I$9999,6,FALSE),VLOOKUP(Q633,'ESO zone constants'!$H$3:$K$9989,4,FALSE)),""))</f>
        <v>NO_DLC_SECRET_OF_THE_TELVANNI</v>
      </c>
      <c r="U633" s="3" t="str">
        <f>IF(T633&lt;&gt;"",VLOOKUP(T633,'LibSets constants'!$B$4:$C$1012,2,FALSE),"")</f>
        <v>Secret of the Telvanni</v>
      </c>
      <c r="V633" s="90" t="s">
        <v>3824</v>
      </c>
      <c r="Y633" s="62"/>
      <c r="Z633" s="3">
        <f>IF(AND(G633&lt;&gt;"LIBSETS_SETTYPE_BATTLEGROUND",G633&lt;&gt;"LIBSETS_SETTYPE_SPECIAL"),
IF(AND(Y633&lt;&gt;"",ISNUMBER(Y633),NOT(ISNA(Y633))),Y633,
   IF(AND(L633&lt;&gt;"",ISNUMBER(L633),L633&gt;0,NOT(ISNA(L633))),VLOOKUP(L633,'ESO dumped WayshrineInfo'!$K$3:$L$9996,2,FALSE),"")
),"")</f>
        <v>1413</v>
      </c>
      <c r="AA633" t="str">
        <f>IF(AND(Z633&lt;&gt;"",ISNUMBER(Z633),NOT(ISNA(Z633))),VLOOKUP(Z633,'ESO zone constants'!$A$5:$D$10001,4,FALSE),"")</f>
        <v>Apocrypha</v>
      </c>
      <c r="AB633" s="90"/>
      <c r="AC633" s="39"/>
      <c r="AD633" s="39"/>
      <c r="AE633" s="39"/>
      <c r="AF633" s="3">
        <f>IF(AND(G633&lt;&gt;"LIBSETS_SETTYPE_BATTLEGROUND",G633&lt;&gt;"LIBSETS_SETTYPE_SPECIAL"),
IF(AND(AE633&lt;&gt;"",ISNUMBER(AE633),NOT(ISNA(AE633))),AE633,
   IF(AND(M633&lt;&gt;"",ISNUMBER(M633),M633&gt;0,NOT(ISNA(M633))),VLOOKUP(M633,'ESO dumped WayshrineInfo'!$K$3:$L$9996,2,FALSE),"")
),"")</f>
        <v>1413</v>
      </c>
      <c r="AG633" t="str">
        <f>IF(AND(AF633&lt;&gt;"",ISNUMBER(AF633),NOT(ISNA(AF633))),VLOOKUP(AF633,'ESO zone constants'!$A$5:$D$10001,4,FALSE),"")</f>
        <v>Apocrypha</v>
      </c>
      <c r="AH633" s="42"/>
      <c r="AI633" s="39"/>
      <c r="AJ633" s="39"/>
      <c r="AK633" s="3" t="str">
        <f>IF(AND(G633&lt;&gt;"LIBSETS_SETTYPE_BATTLEGROUND",G633&lt;&gt;"LIBSETS_SETTYPE_SPECIAL"),IF(AL633&lt;&gt;"",VLOOKUP(AL633,'ESO zone constants'!$D$5:$H$4955,5,FALSE),""),"")</f>
        <v/>
      </c>
      <c r="AM633" s="42"/>
      <c r="AN633" s="39"/>
      <c r="AO633" s="39"/>
      <c r="AP633" s="3" t="str">
        <f>IF(AND(G633&lt;&gt;"LIBSETS_SETTYPE_BATTLEGROUND",G633&lt;&gt;"LIBSETS_SETTYPE_SPECIAL"),IF(AQ633&lt;&gt;"",VLOOKUP(AQ633,'ESO zone constants'!$D$5:$H$4955,5,FALSE),""),"")</f>
        <v/>
      </c>
      <c r="AR633" s="42"/>
      <c r="AS633" s="39"/>
      <c r="AT633" s="39"/>
      <c r="AU633" s="3" t="str">
        <f>IF(AND(G633&lt;&gt;"LIBSETS_SETTYPE_BATTLEGROUND",G633&lt;&gt;"LIBSETS_SETTYPE_SPECIAL"),IF(AV633&lt;&gt;"",VLOOKUP(AV633,'ESO zone constants'!$D$5:$H$4955,5,FALSE),""),"")</f>
        <v/>
      </c>
      <c r="AW633" s="42"/>
      <c r="AX633" s="39"/>
      <c r="AY633" s="39"/>
      <c r="AZ633" s="79" t="s">
        <v>2658</v>
      </c>
      <c r="BA633" s="79"/>
      <c r="BB633" s="79"/>
      <c r="BC633">
        <v>3</v>
      </c>
      <c r="BD633" s="21" t="str">
        <f t="shared" si="65"/>
        <v>[726] = {wayshrines={543,543,543,}, dlcId=NO_DLC_SECRET_OF_THE_TELVANNI</v>
      </c>
      <c r="BE633" s="21" t="str">
        <f t="shared" si="66"/>
        <v>, zoneIds={1413,1413,1413}, veteran=false</v>
      </c>
      <c r="BF633" s="21" t="str">
        <f t="shared" si="59"/>
        <v>, setType=LIBSETS_SETTYPE_CLASS, classId=3</v>
      </c>
      <c r="BG633" s="21" t="str">
        <f t="shared" si="67"/>
        <v>, dropMechanic={LIBSETS_DROP_MECHANIC_ENDLESS_ARCHIVE}</v>
      </c>
      <c r="BH633" s="21" t="str">
        <f t="shared" si="68"/>
        <v>}, --Seelenspalter / Soulcleaver   [Apocrypha, Apocrypha, Apocrypha]</v>
      </c>
    </row>
    <row r="634" spans="1:60" x14ac:dyDescent="0.25">
      <c r="A634" s="5">
        <v>727</v>
      </c>
      <c r="B634" t="s">
        <v>3831</v>
      </c>
      <c r="C634" t="s">
        <v>3838</v>
      </c>
      <c r="D634" s="3">
        <f t="shared" si="64"/>
        <v>727</v>
      </c>
      <c r="E634" s="54" t="s">
        <v>3843</v>
      </c>
      <c r="G634" s="3" t="s">
        <v>3827</v>
      </c>
      <c r="I634" t="s">
        <v>91</v>
      </c>
      <c r="J634" t="s">
        <v>91</v>
      </c>
      <c r="K634">
        <v>543</v>
      </c>
      <c r="L634">
        <v>543</v>
      </c>
      <c r="M634">
        <v>543</v>
      </c>
      <c r="Q634" s="3">
        <f>IF(AND(P634&lt;&gt;"",ISNUMBER(P634),NOT(ISNA(P634))),P634,IF(R634&lt;&gt;"",VLOOKUP(R634,'ESO zone constants'!$D$5:$H$10003,5,FALSE),""))</f>
        <v>1413</v>
      </c>
      <c r="R634" t="str">
        <f>IF(AND(O634&lt;&gt;"",NOT(ISERROR(O634))),O634,
IF(AND(P634&lt;&gt;"",ISNUMBER(P634),P634&gt;0,NOT(ISNA(P634))),VLOOKUP(P634,'ESO zone constants'!$A$5:$D$10001,4,FALSE),
IF(AND(K634&lt;&gt;"",K634&gt;0,NOT(ISERROR(K634))),VLOOKUP(K634,'ESO dumped WayshrineInfo'!$K$3:$N$9996,4,FALSE),"")))</f>
        <v>Apocrypha</v>
      </c>
      <c r="S634" s="62" t="s">
        <v>3822</v>
      </c>
      <c r="T634" s="19" t="str">
        <f>IF(AND(S634&lt;&gt;"",NOT(ISERROR(S634))),S634,IF(Q634&lt;&gt;"",IF(NOT(ISERROR(VLOOKUP(Q634,'ESO Dungeon constants'!$D$3:$H$9999,5,FALSE))),VLOOKUP(Q634,'ESO Dungeon constants'!$D$3:$I$9999,6,FALSE),VLOOKUP(Q634,'ESO zone constants'!$H$3:$K$9989,4,FALSE)),""))</f>
        <v>NO_DLC_SECRET_OF_THE_TELVANNI</v>
      </c>
      <c r="U634" s="3" t="str">
        <f>IF(T634&lt;&gt;"",VLOOKUP(T634,'LibSets constants'!$B$4:$C$1012,2,FALSE),"")</f>
        <v>Secret of the Telvanni</v>
      </c>
      <c r="V634" s="90" t="s">
        <v>3824</v>
      </c>
      <c r="Y634" s="62"/>
      <c r="Z634" s="3">
        <f>IF(AND(G634&lt;&gt;"LIBSETS_SETTYPE_BATTLEGROUND",G634&lt;&gt;"LIBSETS_SETTYPE_SPECIAL"),
IF(AND(Y634&lt;&gt;"",ISNUMBER(Y634),NOT(ISNA(Y634))),Y634,
   IF(AND(L634&lt;&gt;"",ISNUMBER(L634),L634&gt;0,NOT(ISNA(L634))),VLOOKUP(L634,'ESO dumped WayshrineInfo'!$K$3:$L$9996,2,FALSE),"")
),"")</f>
        <v>1413</v>
      </c>
      <c r="AA634" t="str">
        <f>IF(AND(Z634&lt;&gt;"",ISNUMBER(Z634),NOT(ISNA(Z634))),VLOOKUP(Z634,'ESO zone constants'!$A$5:$D$10001,4,FALSE),"")</f>
        <v>Apocrypha</v>
      </c>
      <c r="AB634" s="90"/>
      <c r="AC634" s="39"/>
      <c r="AD634" s="39"/>
      <c r="AE634" s="39"/>
      <c r="AF634" s="3">
        <f>IF(AND(G634&lt;&gt;"LIBSETS_SETTYPE_BATTLEGROUND",G634&lt;&gt;"LIBSETS_SETTYPE_SPECIAL"),
IF(AND(AE634&lt;&gt;"",ISNUMBER(AE634),NOT(ISNA(AE634))),AE634,
   IF(AND(M634&lt;&gt;"",ISNUMBER(M634),M634&gt;0,NOT(ISNA(M634))),VLOOKUP(M634,'ESO dumped WayshrineInfo'!$K$3:$L$9996,2,FALSE),"")
),"")</f>
        <v>1413</v>
      </c>
      <c r="AG634" t="str">
        <f>IF(AND(AF634&lt;&gt;"",ISNUMBER(AF634),NOT(ISNA(AF634))),VLOOKUP(AF634,'ESO zone constants'!$A$5:$D$10001,4,FALSE),"")</f>
        <v>Apocrypha</v>
      </c>
      <c r="AH634" s="42"/>
      <c r="AI634" s="39"/>
      <c r="AJ634" s="39"/>
      <c r="AK634" s="3" t="str">
        <f>IF(AND(G634&lt;&gt;"LIBSETS_SETTYPE_BATTLEGROUND",G634&lt;&gt;"LIBSETS_SETTYPE_SPECIAL"),IF(AL634&lt;&gt;"",VLOOKUP(AL634,'ESO zone constants'!$D$5:$H$4955,5,FALSE),""),"")</f>
        <v/>
      </c>
      <c r="AM634" s="42"/>
      <c r="AN634" s="39"/>
      <c r="AO634" s="39"/>
      <c r="AP634" s="3" t="str">
        <f>IF(AND(G634&lt;&gt;"LIBSETS_SETTYPE_BATTLEGROUND",G634&lt;&gt;"LIBSETS_SETTYPE_SPECIAL"),IF(AQ634&lt;&gt;"",VLOOKUP(AQ634,'ESO zone constants'!$D$5:$H$4955,5,FALSE),""),"")</f>
        <v/>
      </c>
      <c r="AR634" s="42"/>
      <c r="AS634" s="39"/>
      <c r="AT634" s="39"/>
      <c r="AU634" s="3" t="str">
        <f>IF(AND(G634&lt;&gt;"LIBSETS_SETTYPE_BATTLEGROUND",G634&lt;&gt;"LIBSETS_SETTYPE_SPECIAL"),IF(AV634&lt;&gt;"",VLOOKUP(AV634,'ESO zone constants'!$D$5:$H$4955,5,FALSE),""),"")</f>
        <v/>
      </c>
      <c r="AW634" s="42"/>
      <c r="AX634" s="39"/>
      <c r="AY634" s="39"/>
      <c r="AZ634" s="79" t="s">
        <v>2658</v>
      </c>
      <c r="BA634" s="79"/>
      <c r="BB634" s="79"/>
      <c r="BC634">
        <v>2</v>
      </c>
      <c r="BD634" s="21" t="str">
        <f t="shared" si="65"/>
        <v>[727] = {wayshrines={543,543,543,}, dlcId=NO_DLC_SECRET_OF_THE_TELVANNI</v>
      </c>
      <c r="BE634" s="21" t="str">
        <f t="shared" si="66"/>
        <v>, zoneIds={1413,1413,1413}, veteran=false</v>
      </c>
      <c r="BF634" s="21" t="str">
        <f t="shared" si="59"/>
        <v>, setType=LIBSETS_SETTYPE_CLASS, classId=2</v>
      </c>
      <c r="BG634" s="21" t="str">
        <f t="shared" si="67"/>
        <v>, dropMechanic={LIBSETS_DROP_MECHANIC_ENDLESS_ARCHIVE}</v>
      </c>
      <c r="BH634" s="21" t="str">
        <f t="shared" si="68"/>
        <v>}, --Monolith der Stürme / Monolith of Storms   [Apocrypha, Apocrypha, Apocrypha]</v>
      </c>
    </row>
    <row r="635" spans="1:60" x14ac:dyDescent="0.25">
      <c r="A635" s="5">
        <v>728</v>
      </c>
      <c r="B635" t="s">
        <v>3830</v>
      </c>
      <c r="C635" t="s">
        <v>3839</v>
      </c>
      <c r="D635" s="3">
        <f t="shared" si="64"/>
        <v>728</v>
      </c>
      <c r="E635" s="54" t="s">
        <v>3842</v>
      </c>
      <c r="G635" s="3" t="s">
        <v>3827</v>
      </c>
      <c r="I635" t="s">
        <v>91</v>
      </c>
      <c r="J635" t="s">
        <v>91</v>
      </c>
      <c r="K635">
        <v>543</v>
      </c>
      <c r="L635">
        <v>543</v>
      </c>
      <c r="M635">
        <v>543</v>
      </c>
      <c r="Q635" s="3">
        <f>IF(AND(P635&lt;&gt;"",ISNUMBER(P635),NOT(ISNA(P635))),P635,IF(R635&lt;&gt;"",VLOOKUP(R635,'ESO zone constants'!$D$5:$H$10003,5,FALSE),""))</f>
        <v>1413</v>
      </c>
      <c r="R635" t="str">
        <f>IF(AND(O635&lt;&gt;"",NOT(ISERROR(O635))),O635,
IF(AND(P635&lt;&gt;"",ISNUMBER(P635),P635&gt;0,NOT(ISNA(P635))),VLOOKUP(P635,'ESO zone constants'!$A$5:$D$10001,4,FALSE),
IF(AND(K635&lt;&gt;"",K635&gt;0,NOT(ISERROR(K635))),VLOOKUP(K635,'ESO dumped WayshrineInfo'!$K$3:$N$9996,4,FALSE),"")))</f>
        <v>Apocrypha</v>
      </c>
      <c r="S635" s="62" t="s">
        <v>3822</v>
      </c>
      <c r="T635" s="19" t="str">
        <f>IF(AND(S635&lt;&gt;"",NOT(ISERROR(S635))),S635,IF(Q635&lt;&gt;"",IF(NOT(ISERROR(VLOOKUP(Q635,'ESO Dungeon constants'!$D$3:$H$9999,5,FALSE))),VLOOKUP(Q635,'ESO Dungeon constants'!$D$3:$I$9999,6,FALSE),VLOOKUP(Q635,'ESO zone constants'!$H$3:$K$9989,4,FALSE)),""))</f>
        <v>NO_DLC_SECRET_OF_THE_TELVANNI</v>
      </c>
      <c r="U635" s="3" t="str">
        <f>IF(T635&lt;&gt;"",VLOOKUP(T635,'LibSets constants'!$B$4:$C$1012,2,FALSE),"")</f>
        <v>Secret of the Telvanni</v>
      </c>
      <c r="V635" s="90" t="s">
        <v>3824</v>
      </c>
      <c r="Y635" s="62"/>
      <c r="Z635" s="3">
        <f>IF(AND(G635&lt;&gt;"LIBSETS_SETTYPE_BATTLEGROUND",G635&lt;&gt;"LIBSETS_SETTYPE_SPECIAL"),
IF(AND(Y635&lt;&gt;"",ISNUMBER(Y635),NOT(ISNA(Y635))),Y635,
   IF(AND(L635&lt;&gt;"",ISNUMBER(L635),L635&gt;0,NOT(ISNA(L635))),VLOOKUP(L635,'ESO dumped WayshrineInfo'!$K$3:$L$9996,2,FALSE),"")
),"")</f>
        <v>1413</v>
      </c>
      <c r="AA635" t="str">
        <f>IF(AND(Z635&lt;&gt;"",ISNUMBER(Z635),NOT(ISNA(Z635))),VLOOKUP(Z635,'ESO zone constants'!$A$5:$D$10001,4,FALSE),"")</f>
        <v>Apocrypha</v>
      </c>
      <c r="AB635" s="90"/>
      <c r="AC635" s="39"/>
      <c r="AD635" s="39"/>
      <c r="AE635" s="39"/>
      <c r="AF635" s="3">
        <f>IF(AND(G635&lt;&gt;"LIBSETS_SETTYPE_BATTLEGROUND",G635&lt;&gt;"LIBSETS_SETTYPE_SPECIAL"),
IF(AND(AE635&lt;&gt;"",ISNUMBER(AE635),NOT(ISNA(AE635))),AE635,
   IF(AND(M635&lt;&gt;"",ISNUMBER(M635),M635&gt;0,NOT(ISNA(M635))),VLOOKUP(M635,'ESO dumped WayshrineInfo'!$K$3:$L$9996,2,FALSE),"")
),"")</f>
        <v>1413</v>
      </c>
      <c r="AG635" t="str">
        <f>IF(AND(AF635&lt;&gt;"",ISNUMBER(AF635),NOT(ISNA(AF635))),VLOOKUP(AF635,'ESO zone constants'!$A$5:$D$10001,4,FALSE),"")</f>
        <v>Apocrypha</v>
      </c>
      <c r="AH635" s="42"/>
      <c r="AI635" s="39"/>
      <c r="AJ635" s="39"/>
      <c r="AK635" s="3" t="str">
        <f>IF(AND(G635&lt;&gt;"LIBSETS_SETTYPE_BATTLEGROUND",G635&lt;&gt;"LIBSETS_SETTYPE_SPECIAL"),IF(AL635&lt;&gt;"",VLOOKUP(AL635,'ESO zone constants'!$D$5:$H$4955,5,FALSE),""),"")</f>
        <v/>
      </c>
      <c r="AM635" s="42"/>
      <c r="AN635" s="39"/>
      <c r="AO635" s="39"/>
      <c r="AP635" s="3" t="str">
        <f>IF(AND(G635&lt;&gt;"LIBSETS_SETTYPE_BATTLEGROUND",G635&lt;&gt;"LIBSETS_SETTYPE_SPECIAL"),IF(AQ635&lt;&gt;"",VLOOKUP(AQ635,'ESO zone constants'!$D$5:$H$4955,5,FALSE),""),"")</f>
        <v/>
      </c>
      <c r="AR635" s="42"/>
      <c r="AS635" s="39"/>
      <c r="AT635" s="39"/>
      <c r="AU635" s="3" t="str">
        <f>IF(AND(G635&lt;&gt;"LIBSETS_SETTYPE_BATTLEGROUND",G635&lt;&gt;"LIBSETS_SETTYPE_SPECIAL"),IF(AV635&lt;&gt;"",VLOOKUP(AV635,'ESO zone constants'!$D$5:$H$4955,5,FALSE),""),"")</f>
        <v/>
      </c>
      <c r="AW635" s="42"/>
      <c r="AX635" s="39"/>
      <c r="AY635" s="39"/>
      <c r="AZ635" s="79" t="s">
        <v>2658</v>
      </c>
      <c r="BA635" s="79"/>
      <c r="BB635" s="79"/>
      <c r="BC635">
        <v>6</v>
      </c>
      <c r="BD635" s="21" t="str">
        <f t="shared" si="65"/>
        <v>[728] = {wayshrines={543,543,543,}, dlcId=NO_DLC_SECRET_OF_THE_TELVANNI</v>
      </c>
      <c r="BE635" s="21" t="str">
        <f t="shared" si="66"/>
        <v>, zoneIds={1413,1413,1413}, veteran=false</v>
      </c>
      <c r="BF635" s="21" t="str">
        <f t="shared" si="59"/>
        <v>, setType=LIBSETS_SETTYPE_CLASS, classId=6</v>
      </c>
      <c r="BG635" s="21" t="str">
        <f t="shared" si="67"/>
        <v>, dropMechanic={LIBSETS_DROP_MECHANIC_ENDLESS_ARCHIVE}</v>
      </c>
      <c r="BH635" s="21" t="str">
        <f t="shared" si="68"/>
        <v>}, --Wutsonne / Wrathsun   [Apocrypha, Apocrypha, Apocrypha]</v>
      </c>
    </row>
    <row r="636" spans="1:60" x14ac:dyDescent="0.25">
      <c r="A636" s="5">
        <v>729</v>
      </c>
      <c r="B636" t="s">
        <v>3829</v>
      </c>
      <c r="C636" t="s">
        <v>3840</v>
      </c>
      <c r="D636" s="3">
        <f t="shared" si="64"/>
        <v>729</v>
      </c>
      <c r="E636" s="54" t="s">
        <v>3845</v>
      </c>
      <c r="G636" s="3" t="s">
        <v>3827</v>
      </c>
      <c r="I636" t="s">
        <v>91</v>
      </c>
      <c r="J636" t="s">
        <v>91</v>
      </c>
      <c r="K636">
        <v>543</v>
      </c>
      <c r="L636">
        <v>543</v>
      </c>
      <c r="M636">
        <v>543</v>
      </c>
      <c r="Q636" s="3">
        <f>IF(AND(P636&lt;&gt;"",ISNUMBER(P636),NOT(ISNA(P636))),P636,IF(R636&lt;&gt;"",VLOOKUP(R636,'ESO zone constants'!$D$5:$H$10003,5,FALSE),""))</f>
        <v>1413</v>
      </c>
      <c r="R636" t="str">
        <f>IF(AND(O636&lt;&gt;"",NOT(ISERROR(O636))),O636,
IF(AND(P636&lt;&gt;"",ISNUMBER(P636),P636&gt;0,NOT(ISNA(P636))),VLOOKUP(P636,'ESO zone constants'!$A$5:$D$10001,4,FALSE),
IF(AND(K636&lt;&gt;"",K636&gt;0,NOT(ISERROR(K636))),VLOOKUP(K636,'ESO dumped WayshrineInfo'!$K$3:$N$9996,4,FALSE),"")))</f>
        <v>Apocrypha</v>
      </c>
      <c r="S636" s="62" t="s">
        <v>3822</v>
      </c>
      <c r="T636" s="19" t="str">
        <f>IF(AND(S636&lt;&gt;"",NOT(ISERROR(S636))),S636,IF(Q636&lt;&gt;"",IF(NOT(ISERROR(VLOOKUP(Q636,'ESO Dungeon constants'!$D$3:$H$9999,5,FALSE))),VLOOKUP(Q636,'ESO Dungeon constants'!$D$3:$I$9999,6,FALSE),VLOOKUP(Q636,'ESO zone constants'!$H$3:$K$9989,4,FALSE)),""))</f>
        <v>NO_DLC_SECRET_OF_THE_TELVANNI</v>
      </c>
      <c r="U636" s="3" t="str">
        <f>IF(T636&lt;&gt;"",VLOOKUP(T636,'LibSets constants'!$B$4:$C$1012,2,FALSE),"")</f>
        <v>Secret of the Telvanni</v>
      </c>
      <c r="V636" s="90" t="s">
        <v>3824</v>
      </c>
      <c r="Y636" s="62"/>
      <c r="Z636" s="3">
        <f>IF(AND(G636&lt;&gt;"LIBSETS_SETTYPE_BATTLEGROUND",G636&lt;&gt;"LIBSETS_SETTYPE_SPECIAL"),
IF(AND(Y636&lt;&gt;"",ISNUMBER(Y636),NOT(ISNA(Y636))),Y636,
   IF(AND(L636&lt;&gt;"",ISNUMBER(L636),L636&gt;0,NOT(ISNA(L636))),VLOOKUP(L636,'ESO dumped WayshrineInfo'!$K$3:$L$9996,2,FALSE),"")
),"")</f>
        <v>1413</v>
      </c>
      <c r="AA636" t="str">
        <f>IF(AND(Z636&lt;&gt;"",ISNUMBER(Z636),NOT(ISNA(Z636))),VLOOKUP(Z636,'ESO zone constants'!$A$5:$D$10001,4,FALSE),"")</f>
        <v>Apocrypha</v>
      </c>
      <c r="AB636" s="90"/>
      <c r="AC636" s="39"/>
      <c r="AD636" s="39"/>
      <c r="AE636" s="39"/>
      <c r="AF636" s="3">
        <f>IF(AND(G636&lt;&gt;"LIBSETS_SETTYPE_BATTLEGROUND",G636&lt;&gt;"LIBSETS_SETTYPE_SPECIAL"),
IF(AND(AE636&lt;&gt;"",ISNUMBER(AE636),NOT(ISNA(AE636))),AE636,
   IF(AND(M636&lt;&gt;"",ISNUMBER(M636),M636&gt;0,NOT(ISNA(M636))),VLOOKUP(M636,'ESO dumped WayshrineInfo'!$K$3:$L$9996,2,FALSE),"")
),"")</f>
        <v>1413</v>
      </c>
      <c r="AG636" t="str">
        <f>IF(AND(AF636&lt;&gt;"",ISNUMBER(AF636),NOT(ISNA(AF636))),VLOOKUP(AF636,'ESO zone constants'!$A$5:$D$10001,4,FALSE),"")</f>
        <v>Apocrypha</v>
      </c>
      <c r="AH636" s="42"/>
      <c r="AI636" s="39"/>
      <c r="AJ636" s="39"/>
      <c r="AK636" s="3" t="str">
        <f>IF(AND(G636&lt;&gt;"LIBSETS_SETTYPE_BATTLEGROUND",G636&lt;&gt;"LIBSETS_SETTYPE_SPECIAL"),IF(AL636&lt;&gt;"",VLOOKUP(AL636,'ESO zone constants'!$D$5:$H$4955,5,FALSE),""),"")</f>
        <v/>
      </c>
      <c r="AM636" s="42"/>
      <c r="AN636" s="39"/>
      <c r="AO636" s="39"/>
      <c r="AP636" s="3" t="str">
        <f>IF(AND(G636&lt;&gt;"LIBSETS_SETTYPE_BATTLEGROUND",G636&lt;&gt;"LIBSETS_SETTYPE_SPECIAL"),IF(AQ636&lt;&gt;"",VLOOKUP(AQ636,'ESO zone constants'!$D$5:$H$4955,5,FALSE),""),"")</f>
        <v/>
      </c>
      <c r="AR636" s="42"/>
      <c r="AS636" s="39"/>
      <c r="AT636" s="39"/>
      <c r="AU636" s="3" t="str">
        <f>IF(AND(G636&lt;&gt;"LIBSETS_SETTYPE_BATTLEGROUND",G636&lt;&gt;"LIBSETS_SETTYPE_SPECIAL"),IF(AV636&lt;&gt;"",VLOOKUP(AV636,'ESO zone constants'!$D$5:$H$4955,5,FALSE),""),"")</f>
        <v/>
      </c>
      <c r="AW636" s="42"/>
      <c r="AX636" s="39"/>
      <c r="AY636" s="39"/>
      <c r="AZ636" s="79" t="s">
        <v>2658</v>
      </c>
      <c r="BA636" s="79"/>
      <c r="BB636" s="79"/>
      <c r="BC636">
        <v>4</v>
      </c>
      <c r="BD636" s="21" t="str">
        <f t="shared" si="65"/>
        <v>[729] = {wayshrines={543,543,543,}, dlcId=NO_DLC_SECRET_OF_THE_TELVANNI</v>
      </c>
      <c r="BE636" s="21" t="str">
        <f t="shared" si="66"/>
        <v>, zoneIds={1413,1413,1413}, veteran=false</v>
      </c>
      <c r="BF636" s="21" t="str">
        <f t="shared" si="59"/>
        <v>, setType=LIBSETS_SETTYPE_CLASS, classId=4</v>
      </c>
      <c r="BG636" s="21" t="str">
        <f t="shared" si="67"/>
        <v>, dropMechanic={LIBSETS_DROP_MECHANIC_ENDLESS_ARCHIVE}</v>
      </c>
      <c r="BH636" s="21" t="str">
        <f t="shared" si="68"/>
        <v>}, --Gärtner der Jahreszeiten / Gardener of Seasons   [Apocrypha, Apocrypha, Apocrypha]</v>
      </c>
    </row>
  </sheetData>
  <autoFilter ref="A2:BH636" xr:uid="{00000000-0001-0000-0000-000000000000}"/>
  <mergeCells count="1">
    <mergeCell ref="A1:C1"/>
  </mergeCells>
  <phoneticPr fontId="28" type="noConversion"/>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44"/>
  <sheetViews>
    <sheetView zoomScale="70" zoomScaleNormal="70" workbookViewId="0">
      <pane xSplit="3" ySplit="2" topLeftCell="D607" activePane="bottomRight" state="frozen"/>
      <selection pane="topRight" activeCell="D1" sqref="D1"/>
      <selection pane="bottomLeft" activeCell="A3" sqref="A3"/>
      <selection pane="bottomRight" activeCell="A636" sqref="A636:A644"/>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12" t="s">
        <v>1674</v>
      </c>
      <c r="B1" s="112"/>
      <c r="C1" s="112"/>
      <c r="D1" s="45" t="s">
        <v>1675</v>
      </c>
    </row>
    <row r="2" spans="1:4" x14ac:dyDescent="0.25">
      <c r="A2" s="6" t="s">
        <v>83</v>
      </c>
      <c r="B2" s="7" t="s">
        <v>1672</v>
      </c>
      <c r="C2" s="7" t="s">
        <v>1673</v>
      </c>
      <c r="D2" s="1" t="s">
        <v>1671</v>
      </c>
    </row>
    <row r="3" spans="1:4" x14ac:dyDescent="0.25">
      <c r="A3" s="12">
        <v>19</v>
      </c>
      <c r="B3" s="8" t="str">
        <f>VLOOKUP(A3,'Sets data'!$A$3:$C$9967,3,FALSE)</f>
        <v>Vestments of the Warlock</v>
      </c>
      <c r="C3" s="8" t="str">
        <f>VLOOKUP(A3,'Sets data'!$A$3:$C$9967,2,FALSE)</f>
        <v>Gewänder des Hexers</v>
      </c>
    </row>
    <row r="4" spans="1:4" x14ac:dyDescent="0.25">
      <c r="A4" s="12">
        <v>20</v>
      </c>
      <c r="B4" s="8" t="str">
        <f>VLOOKUP(A4,'Sets data'!$A$3:$C$9967,3,FALSE)</f>
        <v>Witchman Armor</v>
      </c>
      <c r="C4" s="8" t="str">
        <f>VLOOKUP(A4,'Sets data'!$A$3:$C$9967,2,FALSE)</f>
        <v>Hexenwerk</v>
      </c>
    </row>
    <row r="5" spans="1:4" x14ac:dyDescent="0.25">
      <c r="A5" s="12">
        <v>21</v>
      </c>
      <c r="B5" s="8" t="str">
        <f>VLOOKUP(A5,'Sets data'!$A$3:$C$9967,3,FALSE)</f>
        <v>Akaviri Dragonguard</v>
      </c>
      <c r="C5" s="8" t="str">
        <f>VLOOKUP(A5,'Sets data'!$A$3:$C$9967,2,FALSE)</f>
        <v>Akavirische Drachengarde</v>
      </c>
    </row>
    <row r="6" spans="1:4" x14ac:dyDescent="0.25">
      <c r="A6" s="12">
        <v>22</v>
      </c>
      <c r="B6" s="8" t="str">
        <f>VLOOKUP(A6,'Sets data'!$A$3:$C$9967,3,FALSE)</f>
        <v>Dreamer\'s Mantle</v>
      </c>
      <c r="C6" s="8" t="str">
        <f>VLOOKUP(A6,'Sets data'!$A$3:$C$9967,2,FALSE)</f>
        <v>Mantel des Träumers</v>
      </c>
    </row>
    <row r="7" spans="1:4" x14ac:dyDescent="0.25">
      <c r="A7" s="12">
        <v>23</v>
      </c>
      <c r="B7" s="8" t="str">
        <f>VLOOKUP(A7,'Sets data'!$A$3:$C$9967,3,FALSE)</f>
        <v>Archer\'s Mind</v>
      </c>
      <c r="C7" s="8" t="str">
        <f>VLOOKUP(A7,'Sets data'!$A$3:$C$9967,2,FALSE)</f>
        <v>Schützensinn</v>
      </c>
    </row>
    <row r="8" spans="1:4" x14ac:dyDescent="0.25">
      <c r="A8" s="12">
        <v>24</v>
      </c>
      <c r="B8" s="8" t="str">
        <f>VLOOKUP(A8,'Sets data'!$A$3:$C$9967,3,FALSE)</f>
        <v>Footman\'s Fortune</v>
      </c>
      <c r="C8" s="8" t="str">
        <f>VLOOKUP(A8,'Sets data'!$A$3:$C$9967,2,FALSE)</f>
        <v>Geschick des Fußsoldaten</v>
      </c>
    </row>
    <row r="9" spans="1:4" x14ac:dyDescent="0.25">
      <c r="A9" s="12">
        <v>25</v>
      </c>
      <c r="B9" s="8" t="str">
        <f>VLOOKUP(A9,'Sets data'!$A$3:$C$9967,3,FALSE)</f>
        <v>Desert Rose</v>
      </c>
      <c r="C9" s="8" t="str">
        <f>VLOOKUP(A9,'Sets data'!$A$3:$C$9967,2,FALSE)</f>
        <v>Wüstenrose</v>
      </c>
    </row>
    <row r="10" spans="1:4" x14ac:dyDescent="0.25">
      <c r="A10" s="12">
        <v>26</v>
      </c>
      <c r="B10" s="8" t="str">
        <f>VLOOKUP(A10,'Sets data'!$A$3:$C$9967,3,FALSE)</f>
        <v>Prisoner\'s Rags</v>
      </c>
      <c r="C10" s="8" t="str">
        <f>VLOOKUP(A10,'Sets data'!$A$3:$C$9967,2,FALSE)</f>
        <v>Lumpen des Gefangenen</v>
      </c>
    </row>
    <row r="11" spans="1:4" x14ac:dyDescent="0.25">
      <c r="A11" s="12">
        <v>27</v>
      </c>
      <c r="B11" s="8" t="str">
        <f>VLOOKUP(A11,'Sets data'!$A$3:$C$9967,3,FALSE)</f>
        <v>Fiord\'s Legacy</v>
      </c>
      <c r="C11" s="8" t="str">
        <f>VLOOKUP(A11,'Sets data'!$A$3:$C$9967,2,FALSE)</f>
        <v>Fiords Erbe</v>
      </c>
    </row>
    <row r="12" spans="1:4" x14ac:dyDescent="0.25">
      <c r="A12" s="12">
        <v>28</v>
      </c>
      <c r="B12" s="8" t="str">
        <f>VLOOKUP(A12,'Sets data'!$A$3:$C$9967,3,FALSE)</f>
        <v>Barkskin</v>
      </c>
      <c r="C12" s="8" t="str">
        <f>VLOOKUP(A12,'Sets data'!$A$3:$C$9967,2,FALSE)</f>
        <v>Borkenhaut</v>
      </c>
    </row>
    <row r="13" spans="1:4" x14ac:dyDescent="0.25">
      <c r="A13" s="12">
        <v>29</v>
      </c>
      <c r="B13" s="8" t="str">
        <f>VLOOKUP(A13,'Sets data'!$A$3:$C$9967,3,FALSE)</f>
        <v>Sergeant\'s Mail</v>
      </c>
      <c r="C13" s="8" t="str">
        <f>VLOOKUP(A13,'Sets data'!$A$3:$C$9967,2,FALSE)</f>
        <v>Rüstung des Feldwebels</v>
      </c>
    </row>
    <row r="14" spans="1:4" x14ac:dyDescent="0.25">
      <c r="A14" s="12">
        <v>30</v>
      </c>
      <c r="B14" s="8" t="str">
        <f>VLOOKUP(A14,'Sets data'!$A$3:$C$9967,3,FALSE)</f>
        <v>Thunderbug\'s Carapace</v>
      </c>
      <c r="C14" s="8" t="str">
        <f>VLOOKUP(A14,'Sets data'!$A$3:$C$9967,2,FALSE)</f>
        <v>Donnerkäferpanzer</v>
      </c>
    </row>
    <row r="15" spans="1:4" x14ac:dyDescent="0.25">
      <c r="A15" s="12">
        <v>31</v>
      </c>
      <c r="B15" s="8" t="str">
        <f>VLOOKUP(A15,'Sets data'!$A$3:$C$9967,3,FALSE)</f>
        <v>Silks of the Sun</v>
      </c>
      <c r="C15" s="8" t="str">
        <f>VLOOKUP(A15,'Sets data'!$A$3:$C$9967,2,FALSE)</f>
        <v>Sonnenseide</v>
      </c>
    </row>
    <row r="16" spans="1:4" x14ac:dyDescent="0.25">
      <c r="A16" s="12">
        <v>32</v>
      </c>
      <c r="B16" s="8" t="str">
        <f>VLOOKUP(A16,'Sets data'!$A$3:$C$9967,3,FALSE)</f>
        <v>Healer\'s Habit</v>
      </c>
      <c r="C16" s="8" t="str">
        <f>VLOOKUP(A16,'Sets data'!$A$3:$C$9967,2,FALSE)</f>
        <v>Bräuche des Heilers</v>
      </c>
    </row>
    <row r="17" spans="1:3" x14ac:dyDescent="0.25">
      <c r="A17" s="12">
        <v>33</v>
      </c>
      <c r="B17" s="8" t="str">
        <f>VLOOKUP(A17,'Sets data'!$A$3:$C$9967,3,FALSE)</f>
        <v>Viper\'s Sting</v>
      </c>
      <c r="C17" s="8" t="str">
        <f>VLOOKUP(A17,'Sets data'!$A$3:$C$9967,2,FALSE)</f>
        <v>Vipernbiss</v>
      </c>
    </row>
    <row r="18" spans="1:3" x14ac:dyDescent="0.25">
      <c r="A18" s="12">
        <v>34</v>
      </c>
      <c r="B18" s="8" t="str">
        <f>VLOOKUP(A18,'Sets data'!$A$3:$C$9967,3,FALSE)</f>
        <v>Night Mother\'s Embrace</v>
      </c>
      <c r="C18" s="8" t="str">
        <f>VLOOKUP(A18,'Sets data'!$A$3:$C$9967,2,FALSE)</f>
        <v>Umarmung der Mutter der Nacht</v>
      </c>
    </row>
    <row r="19" spans="1:3" x14ac:dyDescent="0.25">
      <c r="A19" s="12">
        <v>35</v>
      </c>
      <c r="B19" s="8" t="str">
        <f>VLOOKUP(A19,'Sets data'!$A$3:$C$9967,3,FALSE)</f>
        <v>Knightmare</v>
      </c>
      <c r="C19" s="8" t="str">
        <f>VLOOKUP(A19,'Sets data'!$A$3:$C$9967,2,FALSE)</f>
        <v>Albtraumritter</v>
      </c>
    </row>
    <row r="20" spans="1:3" x14ac:dyDescent="0.25">
      <c r="A20" s="12">
        <v>36</v>
      </c>
      <c r="B20" s="8" t="str">
        <f>VLOOKUP(A20,'Sets data'!$A$3:$C$9967,3,FALSE)</f>
        <v>Armor of the Veiled Heritance</v>
      </c>
      <c r="C20" s="8" t="str">
        <f>VLOOKUP(A20,'Sets data'!$A$3:$C$9967,2,FALSE)</f>
        <v>Rüstung des Schleiererbes</v>
      </c>
    </row>
    <row r="21" spans="1:3" x14ac:dyDescent="0.25">
      <c r="A21" s="12">
        <v>37</v>
      </c>
      <c r="B21" s="8" t="str">
        <f>VLOOKUP(A21,'Sets data'!$A$3:$C$9967,3,FALSE)</f>
        <v>Death\'s Wind</v>
      </c>
      <c r="C21" s="8" t="str">
        <f>VLOOKUP(A21,'Sets data'!$A$3:$C$9967,2,FALSE)</f>
        <v>Todeswind</v>
      </c>
    </row>
    <row r="22" spans="1:3" x14ac:dyDescent="0.25">
      <c r="A22" s="12">
        <v>38</v>
      </c>
      <c r="B22" s="8" t="str">
        <f>VLOOKUP(A22,'Sets data'!$A$3:$C$9967,3,FALSE)</f>
        <v>Twilight\'s Embrace</v>
      </c>
      <c r="C22" s="8" t="str">
        <f>VLOOKUP(A22,'Sets data'!$A$3:$C$9967,2,FALSE)</f>
        <v>Zwielichtkuss</v>
      </c>
    </row>
    <row r="23" spans="1:3" x14ac:dyDescent="0.25">
      <c r="A23" s="12">
        <v>39</v>
      </c>
      <c r="B23" s="8" t="str">
        <f>VLOOKUP(A23,'Sets data'!$A$3:$C$9967,3,FALSE)</f>
        <v>Alessian Order</v>
      </c>
      <c r="C23" s="8" t="str">
        <f>VLOOKUP(A23,'Sets data'!$A$3:$C$9967,2,FALSE)</f>
        <v>Alessianischer Orden</v>
      </c>
    </row>
    <row r="24" spans="1:3" x14ac:dyDescent="0.25">
      <c r="A24" s="12">
        <v>40</v>
      </c>
      <c r="B24" s="8" t="str">
        <f>VLOOKUP(A24,'Sets data'!$A$3:$C$9967,3,FALSE)</f>
        <v>Night\'s Silence</v>
      </c>
      <c r="C24" s="8" t="str">
        <f>VLOOKUP(A24,'Sets data'!$A$3:$C$9967,2,FALSE)</f>
        <v>Stille der Nacht</v>
      </c>
    </row>
    <row r="25" spans="1:3" x14ac:dyDescent="0.25">
      <c r="A25" s="12">
        <v>41</v>
      </c>
      <c r="B25" s="8" t="str">
        <f>VLOOKUP(A25,'Sets data'!$A$3:$C$9967,3,FALSE)</f>
        <v>Whitestrake\'s Retribution</v>
      </c>
      <c r="C25" s="8" t="str">
        <f>VLOOKUP(A25,'Sets data'!$A$3:$C$9967,2,FALSE)</f>
        <v>Weißplankes Vergeltung</v>
      </c>
    </row>
    <row r="26" spans="1:3" x14ac:dyDescent="0.25">
      <c r="A26" s="12">
        <v>43</v>
      </c>
      <c r="B26" s="8" t="str">
        <f>VLOOKUP(A26,'Sets data'!$A$3:$C$9967,3,FALSE)</f>
        <v>Armor of the Seducer</v>
      </c>
      <c r="C26" s="8" t="str">
        <f>VLOOKUP(A26,'Sets data'!$A$3:$C$9967,2,FALSE)</f>
        <v>Rüstung der Verführung</v>
      </c>
    </row>
    <row r="27" spans="1:3" x14ac:dyDescent="0.25">
      <c r="A27" s="12">
        <v>44</v>
      </c>
      <c r="B27" s="8" t="str">
        <f>VLOOKUP(A27,'Sets data'!$A$3:$C$9967,3,FALSE)</f>
        <v>Vampire\'s Kiss</v>
      </c>
      <c r="C27" s="8" t="str">
        <f>VLOOKUP(A27,'Sets data'!$A$3:$C$9967,2,FALSE)</f>
        <v>Kuss des Vampirs</v>
      </c>
    </row>
    <row r="28" spans="1:3" x14ac:dyDescent="0.25">
      <c r="A28" s="12">
        <v>46</v>
      </c>
      <c r="B28" s="8" t="str">
        <f>VLOOKUP(A28,'Sets data'!$A$3:$C$9967,3,FALSE)</f>
        <v>Noble Duelist\'s Silks</v>
      </c>
      <c r="C28" s="8" t="str">
        <f>VLOOKUP(A28,'Sets data'!$A$3:$C$9967,2,FALSE)</f>
        <v>Seide des edlen Duellanten</v>
      </c>
    </row>
    <row r="29" spans="1:3" x14ac:dyDescent="0.25">
      <c r="A29" s="12">
        <v>47</v>
      </c>
      <c r="B29" s="8" t="str">
        <f>VLOOKUP(A29,'Sets data'!$A$3:$C$9967,3,FALSE)</f>
        <v>Robes of the Withered Hand</v>
      </c>
      <c r="C29" s="8" t="str">
        <f>VLOOKUP(A29,'Sets data'!$A$3:$C$9967,2,FALSE)</f>
        <v>Roben der Verdorrten Hand</v>
      </c>
    </row>
    <row r="30" spans="1:3" x14ac:dyDescent="0.25">
      <c r="A30" s="12">
        <v>48</v>
      </c>
      <c r="B30" s="8" t="str">
        <f>VLOOKUP(A30,'Sets data'!$A$3:$C$9967,3,FALSE)</f>
        <v>Magnus\' Gift</v>
      </c>
      <c r="C30" s="8" t="str">
        <f>VLOOKUP(A30,'Sets data'!$A$3:$C$9967,2,FALSE)</f>
        <v>Magnus' Gabe</v>
      </c>
    </row>
    <row r="31" spans="1:3" x14ac:dyDescent="0.25">
      <c r="A31" s="12">
        <v>49</v>
      </c>
      <c r="B31" s="8" t="str">
        <f>VLOOKUP(A31,'Sets data'!$A$3:$C$9967,3,FALSE)</f>
        <v>Shadow of the Red Mountain</v>
      </c>
      <c r="C31" s="8" t="str">
        <f>VLOOKUP(A31,'Sets data'!$A$3:$C$9967,2,FALSE)</f>
        <v>Schatten des Roten Berges</v>
      </c>
    </row>
    <row r="32" spans="1:3" x14ac:dyDescent="0.25">
      <c r="A32" s="12">
        <v>50</v>
      </c>
      <c r="B32" s="8" t="str">
        <f>VLOOKUP(A32,'Sets data'!$A$3:$C$9967,3,FALSE)</f>
        <v>The Morag Tong</v>
      </c>
      <c r="C32" s="8" t="str">
        <f>VLOOKUP(A32,'Sets data'!$A$3:$C$9967,2,FALSE)</f>
        <v>Morag Tong</v>
      </c>
    </row>
    <row r="33" spans="1:3" x14ac:dyDescent="0.25">
      <c r="A33" s="12">
        <v>51</v>
      </c>
      <c r="B33" s="8" t="str">
        <f>VLOOKUP(A33,'Sets data'!$A$3:$C$9967,3,FALSE)</f>
        <v>Night Mother\'s Gaze</v>
      </c>
      <c r="C33" s="8" t="str">
        <f>VLOOKUP(A33,'Sets data'!$A$3:$C$9967,2,FALSE)</f>
        <v>Blick der Mutter der Nacht</v>
      </c>
    </row>
    <row r="34" spans="1:3" x14ac:dyDescent="0.25">
      <c r="A34" s="12">
        <v>52</v>
      </c>
      <c r="B34" s="8" t="str">
        <f>VLOOKUP(A34,'Sets data'!$A$3:$C$9967,3,FALSE)</f>
        <v>Beckoning Steel</v>
      </c>
      <c r="C34" s="8" t="str">
        <f>VLOOKUP(A34,'Sets data'!$A$3:$C$9967,2,FALSE)</f>
        <v>Klingender Stahl</v>
      </c>
    </row>
    <row r="35" spans="1:3" x14ac:dyDescent="0.25">
      <c r="A35" s="12">
        <v>53</v>
      </c>
      <c r="B35" s="8" t="str">
        <f>VLOOKUP(A35,'Sets data'!$A$3:$C$9967,3,FALSE)</f>
        <v>The Ice Furnace</v>
      </c>
      <c r="C35" s="8" t="str">
        <f>VLOOKUP(A35,'Sets data'!$A$3:$C$9967,2,FALSE)</f>
        <v>Eisschmiede</v>
      </c>
    </row>
    <row r="36" spans="1:3" x14ac:dyDescent="0.25">
      <c r="A36" s="12">
        <v>54</v>
      </c>
      <c r="B36" s="8" t="str">
        <f>VLOOKUP(A36,'Sets data'!$A$3:$C$9967,3,FALSE)</f>
        <v>Ashen Grip</v>
      </c>
      <c r="C36" s="8" t="str">
        <f>VLOOKUP(A36,'Sets data'!$A$3:$C$9967,2,FALSE)</f>
        <v>Aschengriff</v>
      </c>
    </row>
    <row r="37" spans="1:3" x14ac:dyDescent="0.25">
      <c r="A37" s="12">
        <v>55</v>
      </c>
      <c r="B37" s="8" t="str">
        <f>VLOOKUP(A37,'Sets data'!$A$3:$C$9967,3,FALSE)</f>
        <v>Prayer Shawl</v>
      </c>
      <c r="C37" s="8" t="str">
        <f>VLOOKUP(A37,'Sets data'!$A$3:$C$9967,2,FALSE)</f>
        <v>Gebetstuch</v>
      </c>
    </row>
    <row r="38" spans="1:3" x14ac:dyDescent="0.25">
      <c r="A38" s="12">
        <v>56</v>
      </c>
      <c r="B38" s="8" t="str">
        <f>VLOOKUP(A38,'Sets data'!$A$3:$C$9967,3,FALSE)</f>
        <v>Stendarr\'s Embrace</v>
      </c>
      <c r="C38" s="8" t="str">
        <f>VLOOKUP(A38,'Sets data'!$A$3:$C$9967,2,FALSE)</f>
        <v>Stendarrs Umarmung</v>
      </c>
    </row>
    <row r="39" spans="1:3" x14ac:dyDescent="0.25">
      <c r="A39" s="12">
        <v>57</v>
      </c>
      <c r="B39" s="8" t="str">
        <f>VLOOKUP(A39,'Sets data'!$A$3:$C$9967,3,FALSE)</f>
        <v>Syrabane\'s Grip</v>
      </c>
      <c r="C39" s="8" t="str">
        <f>VLOOKUP(A39,'Sets data'!$A$3:$C$9967,2,FALSE)</f>
        <v>Syrabanns Griff</v>
      </c>
    </row>
    <row r="40" spans="1:3" x14ac:dyDescent="0.25">
      <c r="A40" s="12">
        <v>58</v>
      </c>
      <c r="B40" s="8" t="str">
        <f>VLOOKUP(A40,'Sets data'!$A$3:$C$9967,3,FALSE)</f>
        <v>Hide of the Werewolf</v>
      </c>
      <c r="C40" s="8" t="str">
        <f>VLOOKUP(A40,'Sets data'!$A$3:$C$9967,2,FALSE)</f>
        <v>Fell des Werwolfs</v>
      </c>
    </row>
    <row r="41" spans="1:3" x14ac:dyDescent="0.25">
      <c r="A41" s="12">
        <v>59</v>
      </c>
      <c r="B41" s="8" t="str">
        <f>VLOOKUP(A41,'Sets data'!$A$3:$C$9967,3,FALSE)</f>
        <v>Kyne\'s Kiss</v>
      </c>
      <c r="C41" s="8" t="str">
        <f>VLOOKUP(A41,'Sets data'!$A$3:$C$9967,2,FALSE)</f>
        <v>Kynes Kuss</v>
      </c>
    </row>
    <row r="42" spans="1:3" x14ac:dyDescent="0.25">
      <c r="A42" s="12">
        <v>60</v>
      </c>
      <c r="B42" s="8" t="str">
        <f>VLOOKUP(A42,'Sets data'!$A$3:$C$9967,3,FALSE)</f>
        <v>Darkstride</v>
      </c>
      <c r="C42" s="8" t="str">
        <f>VLOOKUP(A42,'Sets data'!$A$3:$C$9967,2,FALSE)</f>
        <v>Dunkelschritt</v>
      </c>
    </row>
    <row r="43" spans="1:3" x14ac:dyDescent="0.25">
      <c r="A43" s="12">
        <v>61</v>
      </c>
      <c r="B43" s="8" t="str">
        <f>VLOOKUP(A43,'Sets data'!$A$3:$C$9967,3,FALSE)</f>
        <v>Dreugh King Slayer</v>
      </c>
      <c r="C43" s="8" t="str">
        <f>VLOOKUP(A43,'Sets data'!$A$3:$C$9967,2,FALSE)</f>
        <v>Dreughkönigsschlächter</v>
      </c>
    </row>
    <row r="44" spans="1:3" x14ac:dyDescent="0.25">
      <c r="A44" s="12">
        <v>62</v>
      </c>
      <c r="B44" s="8" t="str">
        <f>VLOOKUP(A44,'Sets data'!$A$3:$C$9967,3,FALSE)</f>
        <v>Hatchling\'s Shell</v>
      </c>
      <c r="C44" s="8" t="str">
        <f>VLOOKUP(A44,'Sets data'!$A$3:$C$9967,2,FALSE)</f>
        <v>Schlüpflingspanzer</v>
      </c>
    </row>
    <row r="45" spans="1:3" x14ac:dyDescent="0.25">
      <c r="A45" s="12">
        <v>63</v>
      </c>
      <c r="B45" s="8" t="str">
        <f>VLOOKUP(A45,'Sets data'!$A$3:$C$9967,3,FALSE)</f>
        <v>The Juggernaut</v>
      </c>
      <c r="C45" s="8" t="str">
        <f>VLOOKUP(A45,'Sets data'!$A$3:$C$9967,2,FALSE)</f>
        <v>Koloss</v>
      </c>
    </row>
    <row r="46" spans="1:3" x14ac:dyDescent="0.25">
      <c r="A46" s="12">
        <v>64</v>
      </c>
      <c r="B46" s="8" t="str">
        <f>VLOOKUP(A46,'Sets data'!$A$3:$C$9967,3,FALSE)</f>
        <v>Shadow Dancer\'s Raiment</v>
      </c>
      <c r="C46" s="8" t="str">
        <f>VLOOKUP(A46,'Sets data'!$A$3:$C$9967,2,FALSE)</f>
        <v>Kleidung des Schattentänzers</v>
      </c>
    </row>
    <row r="47" spans="1:3" x14ac:dyDescent="0.25">
      <c r="A47" s="12">
        <v>65</v>
      </c>
      <c r="B47" s="8" t="str">
        <f>VLOOKUP(A47,'Sets data'!$A$3:$C$9967,3,FALSE)</f>
        <v>Bloodthorn\'s Touch</v>
      </c>
      <c r="C47" s="8" t="str">
        <f>VLOOKUP(A47,'Sets data'!$A$3:$C$9967,2,FALSE)</f>
        <v>Spur eines Blutdorns</v>
      </c>
    </row>
    <row r="48" spans="1:3" x14ac:dyDescent="0.25">
      <c r="A48" s="12">
        <v>66</v>
      </c>
      <c r="B48" s="8" t="str">
        <f>VLOOKUP(A48,'Sets data'!$A$3:$C$9967,3,FALSE)</f>
        <v>Robes of the Hist</v>
      </c>
      <c r="C48" s="8" t="str">
        <f>VLOOKUP(A48,'Sets data'!$A$3:$C$9967,2,FALSE)</f>
        <v>Roben des Hist</v>
      </c>
    </row>
    <row r="49" spans="1:3" x14ac:dyDescent="0.25">
      <c r="A49" s="12">
        <v>67</v>
      </c>
      <c r="B49" s="8" t="str">
        <f>VLOOKUP(A49,'Sets data'!$A$3:$C$9967,3,FALSE)</f>
        <v>Shadow Walker</v>
      </c>
      <c r="C49" s="8" t="str">
        <f>VLOOKUP(A49,'Sets data'!$A$3:$C$9967,2,FALSE)</f>
        <v>Schattengänger</v>
      </c>
    </row>
    <row r="50" spans="1:3" x14ac:dyDescent="0.25">
      <c r="A50" s="12">
        <v>68</v>
      </c>
      <c r="B50" s="8" t="str">
        <f>VLOOKUP(A50,'Sets data'!$A$3:$C$9967,3,FALSE)</f>
        <v>Stygian</v>
      </c>
      <c r="C50" s="8" t="str">
        <f>VLOOKUP(A50,'Sets data'!$A$3:$C$9967,2,FALSE)</f>
        <v>Stygier</v>
      </c>
    </row>
    <row r="51" spans="1:3" x14ac:dyDescent="0.25">
      <c r="A51" s="12">
        <v>69</v>
      </c>
      <c r="B51" s="8" t="str">
        <f>VLOOKUP(A51,'Sets data'!$A$3:$C$9967,3,FALSE)</f>
        <v>Ranger\'s Gait</v>
      </c>
      <c r="C51" s="8" t="str">
        <f>VLOOKUP(A51,'Sets data'!$A$3:$C$9967,2,FALSE)</f>
        <v>Laufstil des Waldläufers</v>
      </c>
    </row>
    <row r="52" spans="1:3" x14ac:dyDescent="0.25">
      <c r="A52" s="12">
        <v>70</v>
      </c>
      <c r="B52" s="8" t="str">
        <f>VLOOKUP(A52,'Sets data'!$A$3:$C$9967,3,FALSE)</f>
        <v>Seventh Legion Brute</v>
      </c>
      <c r="C52" s="8" t="str">
        <f>VLOOKUP(A52,'Sets data'!$A$3:$C$9967,2,FALSE)</f>
        <v>Rohling der siebten Legion</v>
      </c>
    </row>
    <row r="53" spans="1:3" x14ac:dyDescent="0.25">
      <c r="A53" s="12">
        <v>71</v>
      </c>
      <c r="B53" s="8" t="str">
        <f>VLOOKUP(A53,'Sets data'!$A$3:$C$9967,3,FALSE)</f>
        <v>Durok\'s Bane</v>
      </c>
      <c r="C53" s="8" t="str">
        <f>VLOOKUP(A53,'Sets data'!$A$3:$C$9967,2,FALSE)</f>
        <v>Duroks Fluch</v>
      </c>
    </row>
    <row r="54" spans="1:3" x14ac:dyDescent="0.25">
      <c r="A54" s="12">
        <v>72</v>
      </c>
      <c r="B54" s="8" t="str">
        <f>VLOOKUP(A54,'Sets data'!$A$3:$C$9967,3,FALSE)</f>
        <v>Nikulas\' Heavy Armor</v>
      </c>
      <c r="C54" s="8" t="str">
        <f>VLOOKUP(A54,'Sets data'!$A$3:$C$9967,2,FALSE)</f>
        <v>Nikulas' schwere Rüstung</v>
      </c>
    </row>
    <row r="55" spans="1:3" x14ac:dyDescent="0.25">
      <c r="A55" s="12">
        <v>73</v>
      </c>
      <c r="B55" s="8" t="str">
        <f>VLOOKUP(A55,'Sets data'!$A$3:$C$9967,3,FALSE)</f>
        <v>Oblivion\'s Foe</v>
      </c>
      <c r="C55" s="8" t="str">
        <f>VLOOKUP(A55,'Sets data'!$A$3:$C$9967,2,FALSE)</f>
        <v>Erinnerung</v>
      </c>
    </row>
    <row r="56" spans="1:3" x14ac:dyDescent="0.25">
      <c r="A56" s="12">
        <v>74</v>
      </c>
      <c r="B56" s="8" t="str">
        <f>VLOOKUP(A56,'Sets data'!$A$3:$C$9967,3,FALSE)</f>
        <v>Spectre\'s Eye</v>
      </c>
      <c r="C56" s="8" t="str">
        <f>VLOOKUP(A56,'Sets data'!$A$3:$C$9967,2,FALSE)</f>
        <v>Schemenauge</v>
      </c>
    </row>
    <row r="57" spans="1:3" x14ac:dyDescent="0.25">
      <c r="A57" s="12">
        <v>75</v>
      </c>
      <c r="B57" s="8" t="str">
        <f>VLOOKUP(A57,'Sets data'!$A$3:$C$9967,3,FALSE)</f>
        <v>Torug\'s Pact</v>
      </c>
      <c r="C57" s="8" t="str">
        <f>VLOOKUP(A57,'Sets data'!$A$3:$C$9967,2,FALSE)</f>
        <v>Torugs Pakt</v>
      </c>
    </row>
    <row r="58" spans="1:3" x14ac:dyDescent="0.25">
      <c r="A58" s="12">
        <v>76</v>
      </c>
      <c r="B58" s="8" t="str">
        <f>VLOOKUP(A58,'Sets data'!$A$3:$C$9967,3,FALSE)</f>
        <v>Robes of Alteration Mastery</v>
      </c>
      <c r="C58" s="8" t="str">
        <f>VLOOKUP(A58,'Sets data'!$A$3:$C$9967,2,FALSE)</f>
        <v>Roben der Veränderungsbeherrschung</v>
      </c>
    </row>
    <row r="59" spans="1:3" x14ac:dyDescent="0.25">
      <c r="A59" s="12">
        <v>77</v>
      </c>
      <c r="B59" s="8" t="str">
        <f>VLOOKUP(A59,'Sets data'!$A$3:$C$9967,3,FALSE)</f>
        <v>Crusader</v>
      </c>
      <c r="C59" s="8" t="str">
        <f>VLOOKUP(A59,'Sets data'!$A$3:$C$9967,2,FALSE)</f>
        <v>Glaubenskrieger</v>
      </c>
    </row>
    <row r="60" spans="1:3" x14ac:dyDescent="0.25">
      <c r="A60" s="12">
        <v>78</v>
      </c>
      <c r="B60" s="8" t="str">
        <f>VLOOKUP(A60,'Sets data'!$A$3:$C$9967,3,FALSE)</f>
        <v>Hist Bark</v>
      </c>
      <c r="C60" s="8" t="str">
        <f>VLOOKUP(A60,'Sets data'!$A$3:$C$9967,2,FALSE)</f>
        <v>Histrinde</v>
      </c>
    </row>
    <row r="61" spans="1:3" x14ac:dyDescent="0.25">
      <c r="A61" s="12">
        <v>79</v>
      </c>
      <c r="B61" s="8" t="str">
        <f>VLOOKUP(A61,'Sets data'!$A$3:$C$9967,3,FALSE)</f>
        <v>Willow\'s Path</v>
      </c>
      <c r="C61" s="8" t="str">
        <f>VLOOKUP(A61,'Sets data'!$A$3:$C$9967,2,FALSE)</f>
        <v>Weidenpfad</v>
      </c>
    </row>
    <row r="62" spans="1:3" x14ac:dyDescent="0.25">
      <c r="A62" s="12">
        <v>80</v>
      </c>
      <c r="B62" s="8" t="str">
        <f>VLOOKUP(A62,'Sets data'!$A$3:$C$9967,3,FALSE)</f>
        <v>Hunding\'s Rage</v>
      </c>
      <c r="C62" s="8" t="str">
        <f>VLOOKUP(A62,'Sets data'!$A$3:$C$9967,2,FALSE)</f>
        <v>Hundings Zorn</v>
      </c>
    </row>
    <row r="63" spans="1:3" x14ac:dyDescent="0.25">
      <c r="A63" s="12">
        <v>81</v>
      </c>
      <c r="B63" s="8" t="str">
        <f>VLOOKUP(A63,'Sets data'!$A$3:$C$9967,3,FALSE)</f>
        <v>Song of Lamae</v>
      </c>
      <c r="C63" s="8" t="str">
        <f>VLOOKUP(A63,'Sets data'!$A$3:$C$9967,2,FALSE)</f>
        <v>Lied der Lamien</v>
      </c>
    </row>
    <row r="64" spans="1:3" x14ac:dyDescent="0.25">
      <c r="A64" s="12">
        <v>82</v>
      </c>
      <c r="B64" s="8" t="str">
        <f>VLOOKUP(A64,'Sets data'!$A$3:$C$9967,3,FALSE)</f>
        <v>Alessia\'s Bulwark</v>
      </c>
      <c r="C64" s="8" t="str">
        <f>VLOOKUP(A64,'Sets data'!$A$3:$C$9967,2,FALSE)</f>
        <v>Alessias Bollwerk</v>
      </c>
    </row>
    <row r="65" spans="1:3" x14ac:dyDescent="0.25">
      <c r="A65" s="12">
        <v>83</v>
      </c>
      <c r="B65" s="8" t="str">
        <f>VLOOKUP(A65,'Sets data'!$A$3:$C$9967,3,FALSE)</f>
        <v>Elf Bane</v>
      </c>
      <c r="C65" s="8" t="str">
        <f>VLOOKUP(A65,'Sets data'!$A$3:$C$9967,2,FALSE)</f>
        <v>Elfenfluch</v>
      </c>
    </row>
    <row r="66" spans="1:3" x14ac:dyDescent="0.25">
      <c r="A66" s="12">
        <v>84</v>
      </c>
      <c r="B66" s="8" t="str">
        <f>VLOOKUP(A66,'Sets data'!$A$3:$C$9967,3,FALSE)</f>
        <v>Orgnum\'s Scales</v>
      </c>
      <c r="C66" s="8" t="str">
        <f>VLOOKUP(A66,'Sets data'!$A$3:$C$9967,2,FALSE)</f>
        <v>Orgnums Schuppen</v>
      </c>
    </row>
    <row r="67" spans="1:3" x14ac:dyDescent="0.25">
      <c r="A67" s="12">
        <v>85</v>
      </c>
      <c r="B67" s="8" t="str">
        <f>VLOOKUP(A67,'Sets data'!$A$3:$C$9967,3,FALSE)</f>
        <v>Almalexia\'s Mercy</v>
      </c>
      <c r="C67" s="8" t="str">
        <f>VLOOKUP(A67,'Sets data'!$A$3:$C$9967,2,FALSE)</f>
        <v>Almalexias Gnade</v>
      </c>
    </row>
    <row r="68" spans="1:3" x14ac:dyDescent="0.25">
      <c r="A68" s="12">
        <v>86</v>
      </c>
      <c r="B68" s="8" t="str">
        <f>VLOOKUP(A68,'Sets data'!$A$3:$C$9967,3,FALSE)</f>
        <v>Queen\'s Elegance</v>
      </c>
      <c r="C68" s="8" t="str">
        <f>VLOOKUP(A68,'Sets data'!$A$3:$C$9967,2,FALSE)</f>
        <v>Eleganz der Königin</v>
      </c>
    </row>
    <row r="69" spans="1:3" x14ac:dyDescent="0.25">
      <c r="A69" s="12">
        <v>87</v>
      </c>
      <c r="B69" s="8" t="str">
        <f>VLOOKUP(A69,'Sets data'!$A$3:$C$9967,3,FALSE)</f>
        <v>Eyes of Mara</v>
      </c>
      <c r="C69" s="8" t="str">
        <f>VLOOKUP(A69,'Sets data'!$A$3:$C$9967,2,FALSE)</f>
        <v>Augen von Mara</v>
      </c>
    </row>
    <row r="70" spans="1:3" x14ac:dyDescent="0.25">
      <c r="A70" s="12">
        <v>88</v>
      </c>
      <c r="B70" s="8" t="str">
        <f>VLOOKUP(A70,'Sets data'!$A$3:$C$9967,3,FALSE)</f>
        <v>Robes of Destruction Mastery</v>
      </c>
      <c r="C70" s="8" t="str">
        <f>VLOOKUP(A70,'Sets data'!$A$3:$C$9967,2,FALSE)</f>
        <v>Roben der Zerstörungsbeherrschung</v>
      </c>
    </row>
    <row r="71" spans="1:3" x14ac:dyDescent="0.25">
      <c r="A71" s="12">
        <v>89</v>
      </c>
      <c r="B71" s="8" t="str">
        <f>VLOOKUP(A71,'Sets data'!$A$3:$C$9967,3,FALSE)</f>
        <v>Sentry</v>
      </c>
      <c r="C71" s="8" t="str">
        <f>VLOOKUP(A71,'Sets data'!$A$3:$C$9967,2,FALSE)</f>
        <v>Wachposten</v>
      </c>
    </row>
    <row r="72" spans="1:3" x14ac:dyDescent="0.25">
      <c r="A72" s="12">
        <v>90</v>
      </c>
      <c r="B72" s="8" t="str">
        <f>VLOOKUP(A72,'Sets data'!$A$3:$C$9967,3,FALSE)</f>
        <v>Senche\'s Bite</v>
      </c>
      <c r="C72" s="8" t="str">
        <f>VLOOKUP(A72,'Sets data'!$A$3:$C$9967,2,FALSE)</f>
        <v>Biss des Senche</v>
      </c>
    </row>
    <row r="73" spans="1:3" x14ac:dyDescent="0.25">
      <c r="A73" s="12">
        <v>91</v>
      </c>
      <c r="B73" s="8" t="str">
        <f>VLOOKUP(A73,'Sets data'!$A$3:$C$9967,3,FALSE)</f>
        <v>Oblivion\'s Edge</v>
      </c>
      <c r="C73" s="8" t="str">
        <f>VLOOKUP(A73,'Sets data'!$A$3:$C$9967,2,FALSE)</f>
        <v>Vorteil des Vergessens</v>
      </c>
    </row>
    <row r="74" spans="1:3" x14ac:dyDescent="0.25">
      <c r="A74" s="12">
        <v>92</v>
      </c>
      <c r="B74" s="8" t="str">
        <f>VLOOKUP(A74,'Sets data'!$A$3:$C$9967,3,FALSE)</f>
        <v>Kagrenac\'s Hope</v>
      </c>
      <c r="C74" s="8" t="str">
        <f>VLOOKUP(A74,'Sets data'!$A$3:$C$9967,2,FALSE)</f>
        <v>Kagrenacs Hoffnung</v>
      </c>
    </row>
    <row r="75" spans="1:3" x14ac:dyDescent="0.25">
      <c r="A75" s="12">
        <v>93</v>
      </c>
      <c r="B75" s="8" t="str">
        <f>VLOOKUP(A75,'Sets data'!$A$3:$C$9967,3,FALSE)</f>
        <v>Storm Knight\'s Plate</v>
      </c>
      <c r="C75" s="8" t="str">
        <f>VLOOKUP(A75,'Sets data'!$A$3:$C$9967,2,FALSE)</f>
        <v>Wut des Sturmritters</v>
      </c>
    </row>
    <row r="76" spans="1:3" x14ac:dyDescent="0.25">
      <c r="A76" s="12">
        <v>94</v>
      </c>
      <c r="B76" s="8" t="str">
        <f>VLOOKUP(A76,'Sets data'!$A$3:$C$9967,3,FALSE)</f>
        <v>Meridia\'s Blessed Armor</v>
      </c>
      <c r="C76" s="8" t="str">
        <f>VLOOKUP(A76,'Sets data'!$A$3:$C$9967,2,FALSE)</f>
        <v>Meridias gesegnete Rüstung</v>
      </c>
    </row>
    <row r="77" spans="1:3" x14ac:dyDescent="0.25">
      <c r="A77" s="12">
        <v>95</v>
      </c>
      <c r="B77" s="8" t="str">
        <f>VLOOKUP(A77,'Sets data'!$A$3:$C$9967,3,FALSE)</f>
        <v>Shalidor\'s Curse</v>
      </c>
      <c r="C77" s="8" t="str">
        <f>VLOOKUP(A77,'Sets data'!$A$3:$C$9967,2,FALSE)</f>
        <v>Shalidors Fluch</v>
      </c>
    </row>
    <row r="78" spans="1:3" x14ac:dyDescent="0.25">
      <c r="A78" s="12">
        <v>96</v>
      </c>
      <c r="B78" s="8" t="str">
        <f>VLOOKUP(A78,'Sets data'!$A$3:$C$9967,3,FALSE)</f>
        <v>Armor of Truth</v>
      </c>
      <c r="C78" s="8" t="str">
        <f>VLOOKUP(A78,'Sets data'!$A$3:$C$9967,2,FALSE)</f>
        <v>Rüstung der Wahrheit</v>
      </c>
    </row>
    <row r="79" spans="1:3" x14ac:dyDescent="0.25">
      <c r="A79" s="12">
        <v>97</v>
      </c>
      <c r="B79" s="8" t="str">
        <f>VLOOKUP(A79,'Sets data'!$A$3:$C$9967,3,FALSE)</f>
        <v>The Arch-Mage</v>
      </c>
      <c r="C79" s="8" t="str">
        <f>VLOOKUP(A79,'Sets data'!$A$3:$C$9967,2,FALSE)</f>
        <v>Erzmagier</v>
      </c>
    </row>
    <row r="80" spans="1:3" x14ac:dyDescent="0.25">
      <c r="A80" s="12">
        <v>98</v>
      </c>
      <c r="B80" s="8" t="str">
        <f>VLOOKUP(A80,'Sets data'!$A$3:$C$9967,3,FALSE)</f>
        <v>Necropotence</v>
      </c>
      <c r="C80" s="8" t="str">
        <f>VLOOKUP(A80,'Sets data'!$A$3:$C$9967,2,FALSE)</f>
        <v>Nekropotenz</v>
      </c>
    </row>
    <row r="81" spans="1:3" x14ac:dyDescent="0.25">
      <c r="A81" s="12">
        <v>99</v>
      </c>
      <c r="B81" s="8" t="str">
        <f>VLOOKUP(A81,'Sets data'!$A$3:$C$9967,3,FALSE)</f>
        <v>Salvation</v>
      </c>
      <c r="C81" s="8" t="str">
        <f>VLOOKUP(A81,'Sets data'!$A$3:$C$9967,2,FALSE)</f>
        <v>Erlösung</v>
      </c>
    </row>
    <row r="82" spans="1:3" x14ac:dyDescent="0.25">
      <c r="A82" s="12">
        <v>100</v>
      </c>
      <c r="B82" s="8" t="str">
        <f>VLOOKUP(A82,'Sets data'!$A$3:$C$9967,3,FALSE)</f>
        <v>Hawk\'s Eye</v>
      </c>
      <c r="C82" s="8" t="str">
        <f>VLOOKUP(A82,'Sets data'!$A$3:$C$9967,2,FALSE)</f>
        <v>Falkenauge</v>
      </c>
    </row>
    <row r="83" spans="1:3" x14ac:dyDescent="0.25">
      <c r="A83" s="12">
        <v>101</v>
      </c>
      <c r="B83" s="8" t="str">
        <f>VLOOKUP(A83,'Sets data'!$A$3:$C$9967,3,FALSE)</f>
        <v>Affliction</v>
      </c>
      <c r="C83" s="8" t="str">
        <f>VLOOKUP(A83,'Sets data'!$A$3:$C$9967,2,FALSE)</f>
        <v>Elend (Befallen)</v>
      </c>
    </row>
    <row r="84" spans="1:3" x14ac:dyDescent="0.25">
      <c r="A84" s="12">
        <v>102</v>
      </c>
      <c r="B84" s="8" t="str">
        <f>VLOOKUP(A84,'Sets data'!$A$3:$C$9967,3,FALSE)</f>
        <v>Duneripper\'s Scales</v>
      </c>
      <c r="C84" s="8" t="str">
        <f>VLOOKUP(A84,'Sets data'!$A$3:$C$9967,2,FALSE)</f>
        <v>Schuppen des Dünenbrechers</v>
      </c>
    </row>
    <row r="85" spans="1:3" x14ac:dyDescent="0.25">
      <c r="A85" s="12">
        <v>103</v>
      </c>
      <c r="B85" s="8" t="str">
        <f>VLOOKUP(A85,'Sets data'!$A$3:$C$9967,3,FALSE)</f>
        <v>Magicka Furnace</v>
      </c>
      <c r="C85" s="8" t="str">
        <f>VLOOKUP(A85,'Sets data'!$A$3:$C$9967,2,FALSE)</f>
        <v>Magickaschmiede</v>
      </c>
    </row>
    <row r="86" spans="1:3" x14ac:dyDescent="0.25">
      <c r="A86" s="12">
        <v>104</v>
      </c>
      <c r="B86" s="8" t="str">
        <f>VLOOKUP(A86,'Sets data'!$A$3:$C$9967,3,FALSE)</f>
        <v>Curse Eater</v>
      </c>
      <c r="C86" s="8" t="str">
        <f>VLOOKUP(A86,'Sets data'!$A$3:$C$9967,2,FALSE)</f>
        <v>Fluchfresser</v>
      </c>
    </row>
    <row r="87" spans="1:3" x14ac:dyDescent="0.25">
      <c r="A87" s="12">
        <v>105</v>
      </c>
      <c r="B87" s="8" t="str">
        <f>VLOOKUP(A87,'Sets data'!$A$3:$C$9967,3,FALSE)</f>
        <v>Twin Sisters</v>
      </c>
      <c r="C87" s="8" t="str">
        <f>VLOOKUP(A87,'Sets data'!$A$3:$C$9967,2,FALSE)</f>
        <v>Zwillingsschwestern</v>
      </c>
    </row>
    <row r="88" spans="1:3" x14ac:dyDescent="0.25">
      <c r="A88" s="12">
        <v>106</v>
      </c>
      <c r="B88" s="8" t="str">
        <f>VLOOKUP(A88,'Sets data'!$A$3:$C$9967,3,FALSE)</f>
        <v>Wilderqueen\'s Arch</v>
      </c>
      <c r="C88" s="8" t="str">
        <f>VLOOKUP(A88,'Sets data'!$A$3:$C$9967,2,FALSE)</f>
        <v>Bogen der Wildkönigin</v>
      </c>
    </row>
    <row r="89" spans="1:3" x14ac:dyDescent="0.25">
      <c r="A89" s="12">
        <v>107</v>
      </c>
      <c r="B89" s="8" t="str">
        <f>VLOOKUP(A89,'Sets data'!$A$3:$C$9967,3,FALSE)</f>
        <v>Wyrd Tree\'s Blessing</v>
      </c>
      <c r="C89" s="8" t="str">
        <f>VLOOKUP(A89,'Sets data'!$A$3:$C$9967,2,FALSE)</f>
        <v>Segen des Wyrdbaums</v>
      </c>
    </row>
    <row r="90" spans="1:3" x14ac:dyDescent="0.25">
      <c r="A90" s="12">
        <v>108</v>
      </c>
      <c r="B90" s="8" t="str">
        <f>VLOOKUP(A90,'Sets data'!$A$3:$C$9967,3,FALSE)</f>
        <v>Ravager</v>
      </c>
      <c r="C90" s="8" t="str">
        <f>VLOOKUP(A90,'Sets data'!$A$3:$C$9967,2,FALSE)</f>
        <v>Verwüster</v>
      </c>
    </row>
    <row r="91" spans="1:3" x14ac:dyDescent="0.25">
      <c r="A91" s="12">
        <v>109</v>
      </c>
      <c r="B91" s="8" t="str">
        <f>VLOOKUP(A91,'Sets data'!$A$3:$C$9967,3,FALSE)</f>
        <v>Light of Cyrodiil</v>
      </c>
      <c r="C91" s="8" t="str">
        <f>VLOOKUP(A91,'Sets data'!$A$3:$C$9967,2,FALSE)</f>
        <v>Licht von Cyrodiil</v>
      </c>
    </row>
    <row r="92" spans="1:3" x14ac:dyDescent="0.25">
      <c r="A92" s="12">
        <v>110</v>
      </c>
      <c r="B92" s="8" t="str">
        <f>VLOOKUP(A92,'Sets data'!$A$3:$C$9967,3,FALSE)</f>
        <v>Sanctuary</v>
      </c>
      <c r="C92" s="8" t="str">
        <f>VLOOKUP(A92,'Sets data'!$A$3:$C$9967,2,FALSE)</f>
        <v>Heiligtum</v>
      </c>
    </row>
    <row r="93" spans="1:3" x14ac:dyDescent="0.25">
      <c r="A93" s="12">
        <v>111</v>
      </c>
      <c r="B93" s="8" t="str">
        <f>VLOOKUP(A93,'Sets data'!$A$3:$C$9967,3,FALSE)</f>
        <v>Ward of Cyrodiil</v>
      </c>
      <c r="C93" s="8" t="str">
        <f>VLOOKUP(A93,'Sets data'!$A$3:$C$9967,2,FALSE)</f>
        <v>Schutz von Cyrodiil</v>
      </c>
    </row>
    <row r="94" spans="1:3" x14ac:dyDescent="0.25">
      <c r="A94" s="12">
        <v>112</v>
      </c>
      <c r="B94" s="8" t="str">
        <f>VLOOKUP(A94,'Sets data'!$A$3:$C$9967,3,FALSE)</f>
        <v>Night Terror</v>
      </c>
      <c r="C94" s="8" t="str">
        <f>VLOOKUP(A94,'Sets data'!$A$3:$C$9967,2,FALSE)</f>
        <v>Nachtschrecken</v>
      </c>
    </row>
    <row r="95" spans="1:3" x14ac:dyDescent="0.25">
      <c r="A95" s="12">
        <v>113</v>
      </c>
      <c r="B95" s="8" t="str">
        <f>VLOOKUP(A95,'Sets data'!$A$3:$C$9967,3,FALSE)</f>
        <v>Crest of Cyrodiil</v>
      </c>
      <c r="C95" s="8" t="str">
        <f>VLOOKUP(A95,'Sets data'!$A$3:$C$9967,2,FALSE)</f>
        <v>Wappen von Cyrodiil</v>
      </c>
    </row>
    <row r="96" spans="1:3" x14ac:dyDescent="0.25">
      <c r="A96" s="12">
        <v>114</v>
      </c>
      <c r="B96" s="8" t="str">
        <f>VLOOKUP(A96,'Sets data'!$A$3:$C$9967,3,FALSE)</f>
        <v>Soulshine</v>
      </c>
      <c r="C96" s="8" t="str">
        <f>VLOOKUP(A96,'Sets data'!$A$3:$C$9967,2,FALSE)</f>
        <v>Seelenschein</v>
      </c>
    </row>
    <row r="97" spans="1:3" x14ac:dyDescent="0.25">
      <c r="A97" s="12">
        <v>116</v>
      </c>
      <c r="B97" s="8" t="str">
        <f>VLOOKUP(A97,'Sets data'!$A$3:$C$9967,3,FALSE)</f>
        <v>The Destruction Suite</v>
      </c>
      <c r="C97" s="8" t="str">
        <f>VLOOKUP(A97,'Sets data'!$A$3:$C$9967,2,FALSE)</f>
        <v>Garnitur der Zerstörung</v>
      </c>
    </row>
    <row r="98" spans="1:3" x14ac:dyDescent="0.25">
      <c r="A98" s="12">
        <v>117</v>
      </c>
      <c r="B98" s="8" t="str">
        <f>VLOOKUP(A98,'Sets data'!$A$3:$C$9967,3,FALSE)</f>
        <v>Relics of the Physician, Ansur</v>
      </c>
      <c r="C98" s="8" t="str">
        <f>VLOOKUP(A98,'Sets data'!$A$3:$C$9967,2,FALSE)</f>
        <v>Relikte des Mediziners Ansur</v>
      </c>
    </row>
    <row r="99" spans="1:3" x14ac:dyDescent="0.25">
      <c r="A99" s="12">
        <v>118</v>
      </c>
      <c r="B99" s="8" t="str">
        <f>VLOOKUP(A99,'Sets data'!$A$3:$C$9967,3,FALSE)</f>
        <v>Treasures of the Earthforge</v>
      </c>
      <c r="C99" s="8" t="str">
        <f>VLOOKUP(A99,'Sets data'!$A$3:$C$9967,2,FALSE)</f>
        <v>Schätze der Erdenschmiede</v>
      </c>
    </row>
    <row r="100" spans="1:3" x14ac:dyDescent="0.25">
      <c r="A100" s="12">
        <v>119</v>
      </c>
      <c r="B100" s="8" t="str">
        <f>VLOOKUP(A100,'Sets data'!$A$3:$C$9967,3,FALSE)</f>
        <v>Relics of the Rebellion</v>
      </c>
      <c r="C100" s="8" t="str">
        <f>VLOOKUP(A100,'Sets data'!$A$3:$C$9967,2,FALSE)</f>
        <v>Relikte der Rebellion</v>
      </c>
    </row>
    <row r="101" spans="1:3" x14ac:dyDescent="0.25">
      <c r="A101" s="12">
        <v>120</v>
      </c>
      <c r="B101" s="8" t="str">
        <f>VLOOKUP(A101,'Sets data'!$A$3:$C$9967,3,FALSE)</f>
        <v>Arms of Infernace</v>
      </c>
      <c r="C101" s="8" t="str">
        <f>VLOOKUP(A101,'Sets data'!$A$3:$C$9967,2,FALSE)</f>
        <v>Waffen Infernals</v>
      </c>
    </row>
    <row r="102" spans="1:3" x14ac:dyDescent="0.25">
      <c r="A102" s="12">
        <v>121</v>
      </c>
      <c r="B102" s="8" t="str">
        <f>VLOOKUP(A102,'Sets data'!$A$3:$C$9967,3,FALSE)</f>
        <v>Arms of the Ancestors</v>
      </c>
      <c r="C102" s="8" t="str">
        <f>VLOOKUP(A102,'Sets data'!$A$3:$C$9967,2,FALSE)</f>
        <v>Waffen der Ahnen</v>
      </c>
    </row>
    <row r="103" spans="1:3" x14ac:dyDescent="0.25">
      <c r="A103" s="12">
        <v>122</v>
      </c>
      <c r="B103" s="8" t="str">
        <f>VLOOKUP(A103,'Sets data'!$A$3:$C$9967,3,FALSE)</f>
        <v>Ebon Armory</v>
      </c>
      <c r="C103" s="8" t="str">
        <f>VLOOKUP(A103,'Sets data'!$A$3:$C$9967,2,FALSE)</f>
        <v>Ebenerzarsenal</v>
      </c>
    </row>
    <row r="104" spans="1:3" x14ac:dyDescent="0.25">
      <c r="A104" s="12">
        <v>123</v>
      </c>
      <c r="B104" s="8" t="str">
        <f>VLOOKUP(A104,'Sets data'!$A$3:$C$9967,3,FALSE)</f>
        <v>Hircine\'s Veneer</v>
      </c>
      <c r="C104" s="8" t="str">
        <f>VLOOKUP(A104,'Sets data'!$A$3:$C$9967,2,FALSE)</f>
        <v>Hircines Schein</v>
      </c>
    </row>
    <row r="105" spans="1:3" x14ac:dyDescent="0.25">
      <c r="A105" s="12">
        <v>124</v>
      </c>
      <c r="B105" s="8" t="str">
        <f>VLOOKUP(A105,'Sets data'!$A$3:$C$9967,3,FALSE)</f>
        <v>The Worm\'s Raiment</v>
      </c>
      <c r="C105" s="8" t="str">
        <f>VLOOKUP(A105,'Sets data'!$A$3:$C$9967,2,FALSE)</f>
        <v>Garderobe des Wurms</v>
      </c>
    </row>
    <row r="106" spans="1:3" x14ac:dyDescent="0.25">
      <c r="A106" s="12">
        <v>125</v>
      </c>
      <c r="B106" s="8" t="str">
        <f>VLOOKUP(A106,'Sets data'!$A$3:$C$9967,3,FALSE)</f>
        <v>Wrath of the Imperium</v>
      </c>
      <c r="C106" s="8" t="str">
        <f>VLOOKUP(A106,'Sets data'!$A$3:$C$9967,2,FALSE)</f>
        <v>Zorn des Kaiserreichs</v>
      </c>
    </row>
    <row r="107" spans="1:3" x14ac:dyDescent="0.25">
      <c r="A107" s="12">
        <v>126</v>
      </c>
      <c r="B107" s="8" t="str">
        <f>VLOOKUP(A107,'Sets data'!$A$3:$C$9967,3,FALSE)</f>
        <v>Grace of the Ancients</v>
      </c>
      <c r="C107" s="8" t="str">
        <f>VLOOKUP(A107,'Sets data'!$A$3:$C$9967,2,FALSE)</f>
        <v>Anmut der Ahnen</v>
      </c>
    </row>
    <row r="108" spans="1:3" x14ac:dyDescent="0.25">
      <c r="A108" s="12">
        <v>127</v>
      </c>
      <c r="B108" s="8" t="str">
        <f>VLOOKUP(A108,'Sets data'!$A$3:$C$9967,3,FALSE)</f>
        <v>Deadly Strike</v>
      </c>
      <c r="C108" s="8" t="str">
        <f>VLOOKUP(A108,'Sets data'!$A$3:$C$9967,2,FALSE)</f>
        <v>Tödlicher Stoß</v>
      </c>
    </row>
    <row r="109" spans="1:3" x14ac:dyDescent="0.25">
      <c r="A109" s="12">
        <v>128</v>
      </c>
      <c r="B109" s="8" t="str">
        <f>VLOOKUP(A109,'Sets data'!$A$3:$C$9967,3,FALSE)</f>
        <v>Blessing of the Potentates</v>
      </c>
      <c r="C109" s="8" t="str">
        <f>VLOOKUP(A109,'Sets data'!$A$3:$C$9967,2,FALSE)</f>
        <v>Segen des Potentaten</v>
      </c>
    </row>
    <row r="110" spans="1:3" x14ac:dyDescent="0.25">
      <c r="A110" s="12">
        <v>129</v>
      </c>
      <c r="B110" s="8" t="str">
        <f>VLOOKUP(A110,'Sets data'!$A$3:$C$9967,3,FALSE)</f>
        <v>Vengeance Leech</v>
      </c>
      <c r="C110" s="8" t="str">
        <f>VLOOKUP(A110,'Sets data'!$A$3:$C$9967,2,FALSE)</f>
        <v>Saugende Vergeltung</v>
      </c>
    </row>
    <row r="111" spans="1:3" x14ac:dyDescent="0.25">
      <c r="A111" s="12">
        <v>130</v>
      </c>
      <c r="B111" s="8" t="str">
        <f>VLOOKUP(A111,'Sets data'!$A$3:$C$9967,3,FALSE)</f>
        <v>Eagle Eye</v>
      </c>
      <c r="C111" s="8" t="str">
        <f>VLOOKUP(A111,'Sets data'!$A$3:$C$9967,2,FALSE)</f>
        <v>Adlerauge</v>
      </c>
    </row>
    <row r="112" spans="1:3" x14ac:dyDescent="0.25">
      <c r="A112" s="12">
        <v>131</v>
      </c>
      <c r="B112" s="8" t="str">
        <f>VLOOKUP(A112,'Sets data'!$A$3:$C$9967,3,FALSE)</f>
        <v>Bastion of the Heartland</v>
      </c>
      <c r="C112" s="8" t="str">
        <f>VLOOKUP(A112,'Sets data'!$A$3:$C$9967,2,FALSE)</f>
        <v>Bastion des Herzlandes</v>
      </c>
    </row>
    <row r="113" spans="1:3" x14ac:dyDescent="0.25">
      <c r="A113" s="12">
        <v>132</v>
      </c>
      <c r="B113" s="8" t="str">
        <f>VLOOKUP(A113,'Sets data'!$A$3:$C$9967,3,FALSE)</f>
        <v>Shield of the Valiant</v>
      </c>
      <c r="C113" s="8" t="str">
        <f>VLOOKUP(A113,'Sets data'!$A$3:$C$9967,2,FALSE)</f>
        <v>Schild des Tapferen</v>
      </c>
    </row>
    <row r="114" spans="1:3" x14ac:dyDescent="0.25">
      <c r="A114" s="12">
        <v>133</v>
      </c>
      <c r="B114" s="8" t="str">
        <f>VLOOKUP(A114,'Sets data'!$A$3:$C$9967,3,FALSE)</f>
        <v>Buffer of the Swift</v>
      </c>
      <c r="C114" s="8" t="str">
        <f>VLOOKUP(A114,'Sets data'!$A$3:$C$9967,2,FALSE)</f>
        <v>Dämpfer des Geschwinden</v>
      </c>
    </row>
    <row r="115" spans="1:3" x14ac:dyDescent="0.25">
      <c r="A115" s="12">
        <v>134</v>
      </c>
      <c r="B115" s="8" t="str">
        <f>VLOOKUP(A115,'Sets data'!$A$3:$C$9967,3,FALSE)</f>
        <v>Shroud of the Lich</v>
      </c>
      <c r="C115" s="8" t="str">
        <f>VLOOKUP(A115,'Sets data'!$A$3:$C$9967,2,FALSE)</f>
        <v>Tuch des Lich</v>
      </c>
    </row>
    <row r="116" spans="1:3" x14ac:dyDescent="0.25">
      <c r="A116" s="12">
        <v>135</v>
      </c>
      <c r="B116" s="8" t="str">
        <f>VLOOKUP(A116,'Sets data'!$A$3:$C$9967,3,FALSE)</f>
        <v>Draugr\'s Heritage</v>
      </c>
      <c r="C116" s="8" t="str">
        <f>VLOOKUP(A116,'Sets data'!$A$3:$C$9967,2,FALSE)</f>
        <v>Erbe des Draugrs</v>
      </c>
    </row>
    <row r="117" spans="1:3" x14ac:dyDescent="0.25">
      <c r="A117" s="12">
        <v>136</v>
      </c>
      <c r="B117" s="8" t="str">
        <f>VLOOKUP(A117,'Sets data'!$A$3:$C$9967,3,FALSE)</f>
        <v>Immortal Warrior</v>
      </c>
      <c r="C117" s="8" t="str">
        <f>VLOOKUP(A117,'Sets data'!$A$3:$C$9967,2,FALSE)</f>
        <v>Unsterblicher Krieger</v>
      </c>
    </row>
    <row r="118" spans="1:3" x14ac:dyDescent="0.25">
      <c r="A118" s="12">
        <v>137</v>
      </c>
      <c r="B118" s="8" t="str">
        <f>VLOOKUP(A118,'Sets data'!$A$3:$C$9967,3,FALSE)</f>
        <v>Berserking Warrior</v>
      </c>
      <c r="C118" s="8" t="str">
        <f>VLOOKUP(A118,'Sets data'!$A$3:$C$9967,2,FALSE)</f>
        <v>Tobender Krieger</v>
      </c>
    </row>
    <row r="119" spans="1:3" x14ac:dyDescent="0.25">
      <c r="A119" s="12">
        <v>138</v>
      </c>
      <c r="B119" s="8" t="str">
        <f>VLOOKUP(A119,'Sets data'!$A$3:$C$9967,3,FALSE)</f>
        <v>Defending Warrior</v>
      </c>
      <c r="C119" s="8" t="str">
        <f>VLOOKUP(A119,'Sets data'!$A$3:$C$9967,2,FALSE)</f>
        <v>Verteidigender Krieger</v>
      </c>
    </row>
    <row r="120" spans="1:3" x14ac:dyDescent="0.25">
      <c r="A120" s="12">
        <v>139</v>
      </c>
      <c r="B120" s="8" t="str">
        <f>VLOOKUP(A120,'Sets data'!$A$3:$C$9967,3,FALSE)</f>
        <v>Wise Mage</v>
      </c>
      <c r="C120" s="8" t="str">
        <f>VLOOKUP(A120,'Sets data'!$A$3:$C$9967,2,FALSE)</f>
        <v>Weiser Magier</v>
      </c>
    </row>
    <row r="121" spans="1:3" x14ac:dyDescent="0.25">
      <c r="A121" s="12">
        <v>140</v>
      </c>
      <c r="B121" s="8" t="str">
        <f>VLOOKUP(A121,'Sets data'!$A$3:$C$9967,3,FALSE)</f>
        <v>Destructive Mage</v>
      </c>
      <c r="C121" s="8" t="str">
        <f>VLOOKUP(A121,'Sets data'!$A$3:$C$9967,2,FALSE)</f>
        <v>Zerstörerischer Magier</v>
      </c>
    </row>
    <row r="122" spans="1:3" x14ac:dyDescent="0.25">
      <c r="A122" s="12">
        <v>141</v>
      </c>
      <c r="B122" s="8" t="str">
        <f>VLOOKUP(A122,'Sets data'!$A$3:$C$9967,3,FALSE)</f>
        <v>Healing Mage</v>
      </c>
      <c r="C122" s="8" t="str">
        <f>VLOOKUP(A122,'Sets data'!$A$3:$C$9967,2,FALSE)</f>
        <v>Heilender Magier</v>
      </c>
    </row>
    <row r="123" spans="1:3" x14ac:dyDescent="0.25">
      <c r="A123" s="12">
        <v>142</v>
      </c>
      <c r="B123" s="8" t="str">
        <f>VLOOKUP(A123,'Sets data'!$A$3:$C$9967,3,FALSE)</f>
        <v>Quick Serpent</v>
      </c>
      <c r="C123" s="8" t="str">
        <f>VLOOKUP(A123,'Sets data'!$A$3:$C$9967,2,FALSE)</f>
        <v>Flinke Schlange</v>
      </c>
    </row>
    <row r="124" spans="1:3" x14ac:dyDescent="0.25">
      <c r="A124" s="12">
        <v>143</v>
      </c>
      <c r="B124" s="8" t="str">
        <f>VLOOKUP(A124,'Sets data'!$A$3:$C$9967,3,FALSE)</f>
        <v>Poisonous Serpent</v>
      </c>
      <c r="C124" s="8" t="str">
        <f>VLOOKUP(A124,'Sets data'!$A$3:$C$9967,2,FALSE)</f>
        <v>Giftschlange</v>
      </c>
    </row>
    <row r="125" spans="1:3" x14ac:dyDescent="0.25">
      <c r="A125" s="12">
        <v>144</v>
      </c>
      <c r="B125" s="8" t="str">
        <f>VLOOKUP(A125,'Sets data'!$A$3:$C$9967,3,FALSE)</f>
        <v>Twice-Fanged Serpent</v>
      </c>
      <c r="C125" s="8" t="str">
        <f>VLOOKUP(A125,'Sets data'!$A$3:$C$9967,2,FALSE)</f>
        <v>Doppelzüngige Schlange</v>
      </c>
    </row>
    <row r="126" spans="1:3" x14ac:dyDescent="0.25">
      <c r="A126" s="12">
        <v>145</v>
      </c>
      <c r="B126" s="8" t="str">
        <f>VLOOKUP(A126,'Sets data'!$A$3:$C$9967,3,FALSE)</f>
        <v>Way of Fire</v>
      </c>
      <c r="C126" s="8" t="str">
        <f>VLOOKUP(A126,'Sets data'!$A$3:$C$9967,2,FALSE)</f>
        <v>Weg des Feuers</v>
      </c>
    </row>
    <row r="127" spans="1:3" x14ac:dyDescent="0.25">
      <c r="A127" s="12">
        <v>146</v>
      </c>
      <c r="B127" s="8" t="str">
        <f>VLOOKUP(A127,'Sets data'!$A$3:$C$9967,3,FALSE)</f>
        <v>Way of Air</v>
      </c>
      <c r="C127" s="8" t="str">
        <f>VLOOKUP(A127,'Sets data'!$A$3:$C$9967,2,FALSE)</f>
        <v>Weg der Luft</v>
      </c>
    </row>
    <row r="128" spans="1:3" x14ac:dyDescent="0.25">
      <c r="A128" s="12">
        <v>147</v>
      </c>
      <c r="B128" s="8" t="str">
        <f>VLOOKUP(A128,'Sets data'!$A$3:$C$9967,3,FALSE)</f>
        <v>Way of Martial Knowledge</v>
      </c>
      <c r="C128" s="8" t="str">
        <f>VLOOKUP(A128,'Sets data'!$A$3:$C$9967,2,FALSE)</f>
        <v>Weg der Kampfkunst</v>
      </c>
    </row>
    <row r="129" spans="1:3" x14ac:dyDescent="0.25">
      <c r="A129" s="12">
        <v>148</v>
      </c>
      <c r="B129" s="8" t="str">
        <f>VLOOKUP(A129,'Sets data'!$A$3:$C$9967,3,FALSE)</f>
        <v>Way of the Arena</v>
      </c>
      <c r="C129" s="8" t="str">
        <f>VLOOKUP(A129,'Sets data'!$A$3:$C$9967,2,FALSE)</f>
        <v>Weg der Arena</v>
      </c>
    </row>
    <row r="130" spans="1:3" x14ac:dyDescent="0.25">
      <c r="A130" s="12">
        <v>155</v>
      </c>
      <c r="B130" s="8" t="str">
        <f>VLOOKUP(A130,'Sets data'!$A$3:$C$9967,3,FALSE)</f>
        <v>Undaunted Bastion</v>
      </c>
      <c r="C130" s="8" t="str">
        <f>VLOOKUP(A130,'Sets data'!$A$3:$C$9967,2,FALSE)</f>
        <v>Unerschrockenen-Bastion</v>
      </c>
    </row>
    <row r="131" spans="1:3" x14ac:dyDescent="0.25">
      <c r="A131" s="12">
        <v>156</v>
      </c>
      <c r="B131" s="8" t="str">
        <f>VLOOKUP(A131,'Sets data'!$A$3:$C$9967,3,FALSE)</f>
        <v>Undaunted Infiltrator</v>
      </c>
      <c r="C131" s="8" t="str">
        <f>VLOOKUP(A131,'Sets data'!$A$3:$C$9967,2,FALSE)</f>
        <v>Unerschrockener Infiltrator</v>
      </c>
    </row>
    <row r="132" spans="1:3" x14ac:dyDescent="0.25">
      <c r="A132" s="12">
        <v>157</v>
      </c>
      <c r="B132" s="8" t="str">
        <f>VLOOKUP(A132,'Sets data'!$A$3:$C$9967,3,FALSE)</f>
        <v>Undaunted Unweaver</v>
      </c>
      <c r="C132" s="8" t="str">
        <f>VLOOKUP(A132,'Sets data'!$A$3:$C$9967,2,FALSE)</f>
        <v>Unerschrockener Entflechter</v>
      </c>
    </row>
    <row r="133" spans="1:3" x14ac:dyDescent="0.25">
      <c r="A133" s="12">
        <v>158</v>
      </c>
      <c r="B133" s="8" t="str">
        <f>VLOOKUP(A133,'Sets data'!$A$3:$C$9967,3,FALSE)</f>
        <v>Embershield</v>
      </c>
      <c r="C133" s="8" t="str">
        <f>VLOOKUP(A133,'Sets data'!$A$3:$C$9967,2,FALSE)</f>
        <v>Glutschild</v>
      </c>
    </row>
    <row r="134" spans="1:3" x14ac:dyDescent="0.25">
      <c r="A134" s="12">
        <v>159</v>
      </c>
      <c r="B134" s="8" t="str">
        <f>VLOOKUP(A134,'Sets data'!$A$3:$C$9967,3,FALSE)</f>
        <v>Sunderflame</v>
      </c>
      <c r="C134" s="8" t="str">
        <f>VLOOKUP(A134,'Sets data'!$A$3:$C$9967,2,FALSE)</f>
        <v>Trennflamme</v>
      </c>
    </row>
    <row r="135" spans="1:3" x14ac:dyDescent="0.25">
      <c r="A135" s="12">
        <v>160</v>
      </c>
      <c r="B135" s="8" t="str">
        <f>VLOOKUP(A135,'Sets data'!$A$3:$C$9967,3,FALSE)</f>
        <v>Burning Spellweave</v>
      </c>
      <c r="C135" s="8" t="str">
        <f>VLOOKUP(A135,'Sets data'!$A$3:$C$9967,2,FALSE)</f>
        <v>Branntzauberweber</v>
      </c>
    </row>
    <row r="136" spans="1:3" x14ac:dyDescent="0.25">
      <c r="A136" s="12">
        <v>161</v>
      </c>
      <c r="B136" s="8" t="str">
        <f>VLOOKUP(A136,'Sets data'!$A$3:$C$9967,3,FALSE)</f>
        <v>Twice-Born Star</v>
      </c>
      <c r="C136" s="8" t="str">
        <f>VLOOKUP(A136,'Sets data'!$A$3:$C$9967,2,FALSE)</f>
        <v>Doppelstern</v>
      </c>
    </row>
    <row r="137" spans="1:3" x14ac:dyDescent="0.25">
      <c r="A137" s="12">
        <v>162</v>
      </c>
      <c r="B137" s="8" t="str">
        <f>VLOOKUP(A137,'Sets data'!$A$3:$C$9967,3,FALSE)</f>
        <v>Spawn of Mephala</v>
      </c>
      <c r="C137" s="8" t="str">
        <f>VLOOKUP(A137,'Sets data'!$A$3:$C$9967,2,FALSE)</f>
        <v>Mephalas Brut</v>
      </c>
    </row>
    <row r="138" spans="1:3" x14ac:dyDescent="0.25">
      <c r="A138" s="12">
        <v>163</v>
      </c>
      <c r="B138" s="8" t="str">
        <f>VLOOKUP(A138,'Sets data'!$A$3:$C$9967,3,FALSE)</f>
        <v>Blood Spawn</v>
      </c>
      <c r="C138" s="8" t="str">
        <f>VLOOKUP(A138,'Sets data'!$A$3:$C$9967,2,FALSE)</f>
        <v>Blutbrut</v>
      </c>
    </row>
    <row r="139" spans="1:3" x14ac:dyDescent="0.25">
      <c r="A139" s="12">
        <v>164</v>
      </c>
      <c r="B139" s="8" t="str">
        <f>VLOOKUP(A139,'Sets data'!$A$3:$C$9967,3,FALSE)</f>
        <v>Lord Warden</v>
      </c>
      <c r="C139" s="8" t="str">
        <f>VLOOKUP(A139,'Sets data'!$A$3:$C$9967,2,FALSE)</f>
        <v>Hochwärter</v>
      </c>
    </row>
    <row r="140" spans="1:3" x14ac:dyDescent="0.25">
      <c r="A140" s="12">
        <v>165</v>
      </c>
      <c r="B140" s="8" t="str">
        <f>VLOOKUP(A140,'Sets data'!$A$3:$C$9967,3,FALSE)</f>
        <v>Scourge Harvester</v>
      </c>
      <c r="C140" s="8" t="str">
        <f>VLOOKUP(A140,'Sets data'!$A$3:$C$9967,2,FALSE)</f>
        <v>Geißelernter</v>
      </c>
    </row>
    <row r="141" spans="1:3" x14ac:dyDescent="0.25">
      <c r="A141" s="12">
        <v>166</v>
      </c>
      <c r="B141" s="8" t="str">
        <f>VLOOKUP(A141,'Sets data'!$A$3:$C$9967,3,FALSE)</f>
        <v>Engine Guardian</v>
      </c>
      <c r="C141" s="8" t="str">
        <f>VLOOKUP(A141,'Sets data'!$A$3:$C$9967,2,FALSE)</f>
        <v>Maschinenwächter</v>
      </c>
    </row>
    <row r="142" spans="1:3" x14ac:dyDescent="0.25">
      <c r="A142" s="12">
        <v>167</v>
      </c>
      <c r="B142" s="8" t="str">
        <f>VLOOKUP(A142,'Sets data'!$A$3:$C$9967,3,FALSE)</f>
        <v>Nightflame</v>
      </c>
      <c r="C142" s="8" t="str">
        <f>VLOOKUP(A142,'Sets data'!$A$3:$C$9967,2,FALSE)</f>
        <v>Nachtflamme</v>
      </c>
    </row>
    <row r="143" spans="1:3" x14ac:dyDescent="0.25">
      <c r="A143" s="12">
        <v>168</v>
      </c>
      <c r="B143" s="8" t="str">
        <f>VLOOKUP(A143,'Sets data'!$A$3:$C$9967,3,FALSE)</f>
        <v>Nerien\'eth</v>
      </c>
      <c r="C143" s="8" t="str">
        <f>VLOOKUP(A143,'Sets data'!$A$3:$C$9967,2,FALSE)</f>
        <v>Nerien'eth</v>
      </c>
    </row>
    <row r="144" spans="1:3" x14ac:dyDescent="0.25">
      <c r="A144" s="12">
        <v>169</v>
      </c>
      <c r="B144" s="8" t="str">
        <f>VLOOKUP(A144,'Sets data'!$A$3:$C$9967,3,FALSE)</f>
        <v>Valkyn Skoria</v>
      </c>
      <c r="C144" s="8" t="str">
        <f>VLOOKUP(A144,'Sets data'!$A$3:$C$9967,2,FALSE)</f>
        <v>Valkyn Skoria</v>
      </c>
    </row>
    <row r="145" spans="1:3" x14ac:dyDescent="0.25">
      <c r="A145" s="12">
        <v>170</v>
      </c>
      <c r="B145" s="8" t="str">
        <f>VLOOKUP(A145,'Sets data'!$A$3:$C$9967,3,FALSE)</f>
        <v>Maw of the Infernal</v>
      </c>
      <c r="C145" s="8" t="str">
        <f>VLOOKUP(A145,'Sets data'!$A$3:$C$9967,2,FALSE)</f>
        <v>Schlund des Infernalen</v>
      </c>
    </row>
    <row r="146" spans="1:3" x14ac:dyDescent="0.25">
      <c r="A146" s="12">
        <v>171</v>
      </c>
      <c r="B146" s="8" t="str">
        <f>VLOOKUP(A146,'Sets data'!$A$3:$C$9967,3,FALSE)</f>
        <v>Eternal Warrior</v>
      </c>
      <c r="C146" s="8" t="str">
        <f>VLOOKUP(A146,'Sets data'!$A$3:$C$9967,2,FALSE)</f>
        <v>Ewiger Krieger</v>
      </c>
    </row>
    <row r="147" spans="1:3" x14ac:dyDescent="0.25">
      <c r="A147" s="12">
        <v>172</v>
      </c>
      <c r="B147" s="8" t="str">
        <f>VLOOKUP(A147,'Sets data'!$A$3:$C$9967,3,FALSE)</f>
        <v>Infallible Mage</v>
      </c>
      <c r="C147" s="8" t="str">
        <f>VLOOKUP(A147,'Sets data'!$A$3:$C$9967,2,FALSE)</f>
        <v>Unfehlbare Magierin</v>
      </c>
    </row>
    <row r="148" spans="1:3" x14ac:dyDescent="0.25">
      <c r="A148" s="12">
        <v>173</v>
      </c>
      <c r="B148" s="8" t="str">
        <f>VLOOKUP(A148,'Sets data'!$A$3:$C$9967,3,FALSE)</f>
        <v>Vicious Serpent</v>
      </c>
      <c r="C148" s="8" t="str">
        <f>VLOOKUP(A148,'Sets data'!$A$3:$C$9967,2,FALSE)</f>
        <v>Boshafte Schlange</v>
      </c>
    </row>
    <row r="149" spans="1:3" x14ac:dyDescent="0.25">
      <c r="A149" s="12">
        <v>176</v>
      </c>
      <c r="B149" s="8" t="str">
        <f>VLOOKUP(A149,'Sets data'!$A$3:$C$9967,3,FALSE)</f>
        <v>Noble\'s Conquest</v>
      </c>
      <c r="C149" s="8" t="str">
        <f>VLOOKUP(A149,'Sets data'!$A$3:$C$9967,2,FALSE)</f>
        <v>Adelssieg</v>
      </c>
    </row>
    <row r="150" spans="1:3" x14ac:dyDescent="0.25">
      <c r="A150" s="12">
        <v>177</v>
      </c>
      <c r="B150" s="8" t="str">
        <f>VLOOKUP(A150,'Sets data'!$A$3:$C$9967,3,FALSE)</f>
        <v>Redistributor</v>
      </c>
      <c r="C150" s="8" t="str">
        <f>VLOOKUP(A150,'Sets data'!$A$3:$C$9967,2,FALSE)</f>
        <v>Umverteilung</v>
      </c>
    </row>
    <row r="151" spans="1:3" x14ac:dyDescent="0.25">
      <c r="A151" s="12">
        <v>178</v>
      </c>
      <c r="B151" s="8" t="str">
        <f>VLOOKUP(A151,'Sets data'!$A$3:$C$9967,3,FALSE)</f>
        <v>Armor Master</v>
      </c>
      <c r="C151" s="8" t="str">
        <f>VLOOKUP(A151,'Sets data'!$A$3:$C$9967,2,FALSE)</f>
        <v>Rüstungsmeister</v>
      </c>
    </row>
    <row r="152" spans="1:3" x14ac:dyDescent="0.25">
      <c r="A152" s="12">
        <v>179</v>
      </c>
      <c r="B152" s="8" t="str">
        <f>VLOOKUP(A152,'Sets data'!$A$3:$C$9967,3,FALSE)</f>
        <v>Black Rose</v>
      </c>
      <c r="C152" s="8" t="str">
        <f>VLOOKUP(A152,'Sets data'!$A$3:$C$9967,2,FALSE)</f>
        <v>Schwarze Rose</v>
      </c>
    </row>
    <row r="153" spans="1:3" x14ac:dyDescent="0.25">
      <c r="A153" s="12">
        <v>180</v>
      </c>
      <c r="B153" s="8" t="str">
        <f>VLOOKUP(A153,'Sets data'!$A$3:$C$9967,3,FALSE)</f>
        <v>Powerful Assault</v>
      </c>
      <c r="C153" s="8" t="str">
        <f>VLOOKUP(A153,'Sets data'!$A$3:$C$9967,2,FALSE)</f>
        <v>Kraftvoller Ansturm</v>
      </c>
    </row>
    <row r="154" spans="1:3" x14ac:dyDescent="0.25">
      <c r="A154" s="12">
        <v>181</v>
      </c>
      <c r="B154" s="8" t="str">
        <f>VLOOKUP(A154,'Sets data'!$A$3:$C$9967,3,FALSE)</f>
        <v>Meritorious Service</v>
      </c>
      <c r="C154" s="8" t="str">
        <f>VLOOKUP(A154,'Sets data'!$A$3:$C$9967,2,FALSE)</f>
        <v>Meritorischer Dienst</v>
      </c>
    </row>
    <row r="155" spans="1:3" x14ac:dyDescent="0.25">
      <c r="A155" s="12">
        <v>183</v>
      </c>
      <c r="B155" s="8" t="str">
        <f>VLOOKUP(A155,'Sets data'!$A$3:$C$9967,3,FALSE)</f>
        <v>Molag Kena</v>
      </c>
      <c r="C155" s="8" t="str">
        <f>VLOOKUP(A155,'Sets data'!$A$3:$C$9967,2,FALSE)</f>
        <v>Molag Kena</v>
      </c>
    </row>
    <row r="156" spans="1:3" x14ac:dyDescent="0.25">
      <c r="A156" s="12">
        <v>184</v>
      </c>
      <c r="B156" s="8" t="str">
        <f>VLOOKUP(A156,'Sets data'!$A$3:$C$9967,3,FALSE)</f>
        <v>Brands of Imperium</v>
      </c>
      <c r="C156" s="8" t="str">
        <f>VLOOKUP(A156,'Sets data'!$A$3:$C$9967,2,FALSE)</f>
        <v>Male des Kaiserreichs</v>
      </c>
    </row>
    <row r="157" spans="1:3" x14ac:dyDescent="0.25">
      <c r="A157" s="12">
        <v>185</v>
      </c>
      <c r="B157" s="8" t="str">
        <f>VLOOKUP(A157,'Sets data'!$A$3:$C$9967,3,FALSE)</f>
        <v>Spell Power Cure</v>
      </c>
      <c r="C157" s="8" t="str">
        <f>VLOOKUP(A157,'Sets data'!$A$3:$C$9967,2,FALSE)</f>
        <v>Magiekraftheilung</v>
      </c>
    </row>
    <row r="158" spans="1:3" x14ac:dyDescent="0.25">
      <c r="A158" s="12">
        <v>186</v>
      </c>
      <c r="B158" s="8" t="str">
        <f>VLOOKUP(A158,'Sets data'!$A$3:$C$9967,3,FALSE)</f>
        <v>Jolting Arms</v>
      </c>
      <c r="C158" s="8" t="str">
        <f>VLOOKUP(A158,'Sets data'!$A$3:$C$9967,2,FALSE)</f>
        <v>Rüttelnde Rüstung</v>
      </c>
    </row>
    <row r="159" spans="1:3" x14ac:dyDescent="0.25">
      <c r="A159" s="12">
        <v>187</v>
      </c>
      <c r="B159" s="8" t="str">
        <f>VLOOKUP(A159,'Sets data'!$A$3:$C$9967,3,FALSE)</f>
        <v>Swamp Raider</v>
      </c>
      <c r="C159" s="8" t="str">
        <f>VLOOKUP(A159,'Sets data'!$A$3:$C$9967,2,FALSE)</f>
        <v>Sumpfräuber</v>
      </c>
    </row>
    <row r="160" spans="1:3" x14ac:dyDescent="0.25">
      <c r="A160" s="12">
        <v>188</v>
      </c>
      <c r="B160" s="8" t="str">
        <f>VLOOKUP(A160,'Sets data'!$A$3:$C$9967,3,FALSE)</f>
        <v>Storm Master</v>
      </c>
      <c r="C160" s="8" t="str">
        <f>VLOOKUP(A160,'Sets data'!$A$3:$C$9967,2,FALSE)</f>
        <v>Sturmmeister</v>
      </c>
    </row>
    <row r="161" spans="1:3" x14ac:dyDescent="0.25">
      <c r="A161" s="12">
        <v>190</v>
      </c>
      <c r="B161" s="8" t="str">
        <f>VLOOKUP(A161,'Sets data'!$A$3:$C$9967,3,FALSE)</f>
        <v>Scathing Mage</v>
      </c>
      <c r="C161" s="8" t="str">
        <f>VLOOKUP(A161,'Sets data'!$A$3:$C$9967,2,FALSE)</f>
        <v>Verletzender Magier</v>
      </c>
    </row>
    <row r="162" spans="1:3" x14ac:dyDescent="0.25">
      <c r="A162" s="12">
        <v>193</v>
      </c>
      <c r="B162" s="8" t="str">
        <f>VLOOKUP(A162,'Sets data'!$A$3:$C$9967,3,FALSE)</f>
        <v>Overwhelming Surge</v>
      </c>
      <c r="C162" s="8" t="str">
        <f>VLOOKUP(A162,'Sets data'!$A$3:$C$9967,2,FALSE)</f>
        <v>Überwältigende Woge</v>
      </c>
    </row>
    <row r="163" spans="1:3" x14ac:dyDescent="0.25">
      <c r="A163" s="12">
        <v>194</v>
      </c>
      <c r="B163" s="8" t="str">
        <f>VLOOKUP(A163,'Sets data'!$A$3:$C$9967,3,FALSE)</f>
        <v>Combat Physician</v>
      </c>
      <c r="C163" s="8" t="str">
        <f>VLOOKUP(A163,'Sets data'!$A$3:$C$9967,2,FALSE)</f>
        <v>Feldarzt</v>
      </c>
    </row>
    <row r="164" spans="1:3" x14ac:dyDescent="0.25">
      <c r="A164" s="12">
        <v>195</v>
      </c>
      <c r="B164" s="8" t="str">
        <f>VLOOKUP(A164,'Sets data'!$A$3:$C$9967,3,FALSE)</f>
        <v>Sheer Venom</v>
      </c>
      <c r="C164" s="8" t="str">
        <f>VLOOKUP(A164,'Sets data'!$A$3:$C$9967,2,FALSE)</f>
        <v>Reingift</v>
      </c>
    </row>
    <row r="165" spans="1:3" x14ac:dyDescent="0.25">
      <c r="A165" s="12">
        <v>196</v>
      </c>
      <c r="B165" s="8" t="str">
        <f>VLOOKUP(A165,'Sets data'!$A$3:$C$9967,3,FALSE)</f>
        <v>Leeching Plate</v>
      </c>
      <c r="C165" s="8" t="str">
        <f>VLOOKUP(A165,'Sets data'!$A$3:$C$9967,2,FALSE)</f>
        <v>Auslaugende Rüstung</v>
      </c>
    </row>
    <row r="166" spans="1:3" x14ac:dyDescent="0.25">
      <c r="A166" s="12">
        <v>197</v>
      </c>
      <c r="B166" s="8" t="str">
        <f>VLOOKUP(A166,'Sets data'!$A$3:$C$9967,3,FALSE)</f>
        <v>Tormentor</v>
      </c>
      <c r="C166" s="8" t="str">
        <f>VLOOKUP(A166,'Sets data'!$A$3:$C$9967,2,FALSE)</f>
        <v>Quälender</v>
      </c>
    </row>
    <row r="167" spans="1:3" x14ac:dyDescent="0.25">
      <c r="A167" s="12">
        <v>198</v>
      </c>
      <c r="B167" s="8" t="str">
        <f>VLOOKUP(A167,'Sets data'!$A$3:$C$9967,3,FALSE)</f>
        <v>Essence Thief</v>
      </c>
      <c r="C167" s="8" t="str">
        <f>VLOOKUP(A167,'Sets data'!$A$3:$C$9967,2,FALSE)</f>
        <v>Essenzdieb</v>
      </c>
    </row>
    <row r="168" spans="1:3" x14ac:dyDescent="0.25">
      <c r="A168" s="12">
        <v>199</v>
      </c>
      <c r="B168" s="8" t="str">
        <f>VLOOKUP(A168,'Sets data'!$A$3:$C$9967,3,FALSE)</f>
        <v>Shield Breaker</v>
      </c>
      <c r="C168" s="8" t="str">
        <f>VLOOKUP(A168,'Sets data'!$A$3:$C$9967,2,FALSE)</f>
        <v>Schildbrecher</v>
      </c>
    </row>
    <row r="169" spans="1:3" x14ac:dyDescent="0.25">
      <c r="A169" s="12">
        <v>200</v>
      </c>
      <c r="B169" s="8" t="str">
        <f>VLOOKUP(A169,'Sets data'!$A$3:$C$9967,3,FALSE)</f>
        <v>Phoenix</v>
      </c>
      <c r="C169" s="8" t="str">
        <f>VLOOKUP(A169,'Sets data'!$A$3:$C$9967,2,FALSE)</f>
        <v>Phönix</v>
      </c>
    </row>
    <row r="170" spans="1:3" x14ac:dyDescent="0.25">
      <c r="A170" s="12">
        <v>201</v>
      </c>
      <c r="B170" s="8" t="str">
        <f>VLOOKUP(A170,'Sets data'!$A$3:$C$9967,3,FALSE)</f>
        <v>Reactive Armor</v>
      </c>
      <c r="C170" s="8" t="str">
        <f>VLOOKUP(A170,'Sets data'!$A$3:$C$9967,2,FALSE)</f>
        <v>Reaktive Rüstung</v>
      </c>
    </row>
    <row r="171" spans="1:3" x14ac:dyDescent="0.25">
      <c r="A171" s="12">
        <v>204</v>
      </c>
      <c r="B171" s="8" t="str">
        <f>VLOOKUP(A171,'Sets data'!$A$3:$C$9967,3,FALSE)</f>
        <v>Endurance</v>
      </c>
      <c r="C171" s="8" t="str">
        <f>VLOOKUP(A171,'Sets data'!$A$3:$C$9967,2,FALSE)</f>
        <v>Beständigkeit</v>
      </c>
    </row>
    <row r="172" spans="1:3" x14ac:dyDescent="0.25">
      <c r="A172" s="12">
        <v>205</v>
      </c>
      <c r="B172" s="8" t="str">
        <f>VLOOKUP(A172,'Sets data'!$A$3:$C$9967,3,FALSE)</f>
        <v>Willpower</v>
      </c>
      <c r="C172" s="8" t="str">
        <f>VLOOKUP(A172,'Sets data'!$A$3:$C$9967,2,FALSE)</f>
        <v>Willenskraft</v>
      </c>
    </row>
    <row r="173" spans="1:3" x14ac:dyDescent="0.25">
      <c r="A173" s="12">
        <v>206</v>
      </c>
      <c r="B173" s="8" t="str">
        <f>VLOOKUP(A173,'Sets data'!$A$3:$C$9967,3,FALSE)</f>
        <v>Agility</v>
      </c>
      <c r="C173" s="8" t="str">
        <f>VLOOKUP(A173,'Sets data'!$A$3:$C$9967,2,FALSE)</f>
        <v>Agilität</v>
      </c>
    </row>
    <row r="174" spans="1:3" x14ac:dyDescent="0.25">
      <c r="A174" s="12">
        <v>207</v>
      </c>
      <c r="B174" s="8" t="str">
        <f>VLOOKUP(A174,'Sets data'!$A$3:$C$9967,3,FALSE)</f>
        <v>Law of Julianos</v>
      </c>
      <c r="C174" s="8" t="str">
        <f>VLOOKUP(A174,'Sets data'!$A$3:$C$9967,2,FALSE)</f>
        <v>Gesetz von Julianos</v>
      </c>
    </row>
    <row r="175" spans="1:3" x14ac:dyDescent="0.25">
      <c r="A175" s="12">
        <v>208</v>
      </c>
      <c r="B175" s="8" t="str">
        <f>VLOOKUP(A175,'Sets data'!$A$3:$C$9967,3,FALSE)</f>
        <v>Trial by Fire</v>
      </c>
      <c r="C175" s="8" t="str">
        <f>VLOOKUP(A175,'Sets data'!$A$3:$C$9967,2,FALSE)</f>
        <v>Feuertaufe</v>
      </c>
    </row>
    <row r="176" spans="1:3" x14ac:dyDescent="0.25">
      <c r="A176" s="12">
        <v>209</v>
      </c>
      <c r="B176" s="8" t="str">
        <f>VLOOKUP(A176,'Sets data'!$A$3:$C$9967,3,FALSE)</f>
        <v>Armor of the Code</v>
      </c>
      <c r="C176" s="8" t="str">
        <f>VLOOKUP(A176,'Sets data'!$A$3:$C$9967,2,FALSE)</f>
        <v>Armor of the Code</v>
      </c>
    </row>
    <row r="177" spans="1:3" x14ac:dyDescent="0.25">
      <c r="A177" s="12">
        <v>210</v>
      </c>
      <c r="B177" s="8" t="str">
        <f>VLOOKUP(A177,'Sets data'!$A$3:$C$9967,3,FALSE)</f>
        <v>Mark of the Pariah</v>
      </c>
      <c r="C177" s="8" t="str">
        <f>VLOOKUP(A177,'Sets data'!$A$3:$C$9967,2,FALSE)</f>
        <v>Zeichen des Ausgestoßenen</v>
      </c>
    </row>
    <row r="178" spans="1:3" x14ac:dyDescent="0.25">
      <c r="A178" s="12">
        <v>211</v>
      </c>
      <c r="B178" s="8" t="str">
        <f>VLOOKUP(A178,'Sets data'!$A$3:$C$9967,3,FALSE)</f>
        <v>Permafrost</v>
      </c>
      <c r="C178" s="8" t="str">
        <f>VLOOKUP(A178,'Sets data'!$A$3:$C$9967,2,FALSE)</f>
        <v>Permafrost</v>
      </c>
    </row>
    <row r="179" spans="1:3" x14ac:dyDescent="0.25">
      <c r="A179" s="12">
        <v>212</v>
      </c>
      <c r="B179" s="8" t="str">
        <f>VLOOKUP(A179,'Sets data'!$A$3:$C$9967,3,FALSE)</f>
        <v>Briarheart</v>
      </c>
      <c r="C179" s="8" t="str">
        <f>VLOOKUP(A179,'Sets data'!$A$3:$C$9967,2,FALSE)</f>
        <v>Dornenherz</v>
      </c>
    </row>
    <row r="180" spans="1:3" x14ac:dyDescent="0.25">
      <c r="A180" s="12">
        <v>213</v>
      </c>
      <c r="B180" s="8" t="str">
        <f>VLOOKUP(A180,'Sets data'!$A$3:$C$9967,3,FALSE)</f>
        <v>Glorious Defender</v>
      </c>
      <c r="C180" s="8" t="str">
        <f>VLOOKUP(A180,'Sets data'!$A$3:$C$9967,2,FALSE)</f>
        <v>Ruhmreicher Verteidiger</v>
      </c>
    </row>
    <row r="181" spans="1:3" x14ac:dyDescent="0.25">
      <c r="A181" s="12">
        <v>214</v>
      </c>
      <c r="B181" s="8" t="str">
        <f>VLOOKUP(A181,'Sets data'!$A$3:$C$9967,3,FALSE)</f>
        <v>Para Bellum</v>
      </c>
      <c r="C181" s="8" t="str">
        <f>VLOOKUP(A181,'Sets data'!$A$3:$C$9967,2,FALSE)</f>
        <v>Para Bellum</v>
      </c>
    </row>
    <row r="182" spans="1:3" x14ac:dyDescent="0.25">
      <c r="A182" s="12">
        <v>215</v>
      </c>
      <c r="B182" s="8" t="str">
        <f>VLOOKUP(A182,'Sets data'!$A$3:$C$9967,3,FALSE)</f>
        <v>Elemental Succession</v>
      </c>
      <c r="C182" s="8" t="str">
        <f>VLOOKUP(A182,'Sets data'!$A$3:$C$9967,2,FALSE)</f>
        <v>Elementarfolge</v>
      </c>
    </row>
    <row r="183" spans="1:3" x14ac:dyDescent="0.25">
      <c r="A183" s="12">
        <v>216</v>
      </c>
      <c r="B183" s="8" t="str">
        <f>VLOOKUP(A183,'Sets data'!$A$3:$C$9967,3,FALSE)</f>
        <v>Hunt Leader</v>
      </c>
      <c r="C183" s="8" t="str">
        <f>VLOOKUP(A183,'Sets data'!$A$3:$C$9967,2,FALSE)</f>
        <v>Jagdleiter</v>
      </c>
    </row>
    <row r="184" spans="1:3" x14ac:dyDescent="0.25">
      <c r="A184" s="12">
        <v>217</v>
      </c>
      <c r="B184" s="8" t="str">
        <f>VLOOKUP(A184,'Sets data'!$A$3:$C$9967,3,FALSE)</f>
        <v>Winterborn</v>
      </c>
      <c r="C184" s="8" t="str">
        <f>VLOOKUP(A184,'Sets data'!$A$3:$C$9967,2,FALSE)</f>
        <v>Winterkind</v>
      </c>
    </row>
    <row r="185" spans="1:3" x14ac:dyDescent="0.25">
      <c r="A185" s="12">
        <v>218</v>
      </c>
      <c r="B185" s="8" t="str">
        <f>VLOOKUP(A185,'Sets data'!$A$3:$C$9967,3,FALSE)</f>
        <v>Trinimac\'s Valor</v>
      </c>
      <c r="C185" s="8" t="str">
        <f>VLOOKUP(A185,'Sets data'!$A$3:$C$9967,2,FALSE)</f>
        <v>Trinimacs Heldenmut</v>
      </c>
    </row>
    <row r="186" spans="1:3" x14ac:dyDescent="0.25">
      <c r="A186" s="12">
        <v>219</v>
      </c>
      <c r="B186" s="8" t="str">
        <f>VLOOKUP(A186,'Sets data'!$A$3:$C$9967,3,FALSE)</f>
        <v>Morkuldin</v>
      </c>
      <c r="C186" s="8" t="str">
        <f>VLOOKUP(A186,'Sets data'!$A$3:$C$9967,2,FALSE)</f>
        <v>Morkuldin</v>
      </c>
    </row>
    <row r="187" spans="1:3" x14ac:dyDescent="0.25">
      <c r="A187" s="12">
        <v>224</v>
      </c>
      <c r="B187" s="8" t="str">
        <f>VLOOKUP(A187,'Sets data'!$A$3:$C$9967,3,FALSE)</f>
        <v>Tava\'s Favor</v>
      </c>
      <c r="C187" s="8" t="str">
        <f>VLOOKUP(A187,'Sets data'!$A$3:$C$9967,2,FALSE)</f>
        <v>Tavas Gunst</v>
      </c>
    </row>
    <row r="188" spans="1:3" x14ac:dyDescent="0.25">
      <c r="A188" s="12">
        <v>225</v>
      </c>
      <c r="B188" s="8" t="str">
        <f>VLOOKUP(A188,'Sets data'!$A$3:$C$9967,3,FALSE)</f>
        <v>Clever Alchemist</v>
      </c>
      <c r="C188" s="8" t="str">
        <f>VLOOKUP(A188,'Sets data'!$A$3:$C$9967,2,FALSE)</f>
        <v>Schlauer Alchemist</v>
      </c>
    </row>
    <row r="189" spans="1:3" x14ac:dyDescent="0.25">
      <c r="A189" s="12">
        <v>226</v>
      </c>
      <c r="B189" s="8" t="str">
        <f>VLOOKUP(A189,'Sets data'!$A$3:$C$9967,3,FALSE)</f>
        <v>Eternal Hunt</v>
      </c>
      <c r="C189" s="8" t="str">
        <f>VLOOKUP(A189,'Sets data'!$A$3:$C$9967,2,FALSE)</f>
        <v>Ewige Jagd</v>
      </c>
    </row>
    <row r="190" spans="1:3" x14ac:dyDescent="0.25">
      <c r="A190" s="12">
        <v>227</v>
      </c>
      <c r="B190" s="8" t="str">
        <f>VLOOKUP(A190,'Sets data'!$A$3:$C$9967,3,FALSE)</f>
        <v>Bahraha\'s Curse</v>
      </c>
      <c r="C190" s="8" t="str">
        <f>VLOOKUP(A190,'Sets data'!$A$3:$C$9967,2,FALSE)</f>
        <v>Bahrahas Fluch</v>
      </c>
    </row>
    <row r="191" spans="1:3" x14ac:dyDescent="0.25">
      <c r="A191" s="12">
        <v>228</v>
      </c>
      <c r="B191" s="8" t="str">
        <f>VLOOKUP(A191,'Sets data'!$A$3:$C$9967,3,FALSE)</f>
        <v>Syvarra\'s Scales</v>
      </c>
      <c r="C191" s="8" t="str">
        <f>VLOOKUP(A191,'Sets data'!$A$3:$C$9967,2,FALSE)</f>
        <v>Syvarras Schuppen</v>
      </c>
    </row>
    <row r="192" spans="1:3" x14ac:dyDescent="0.25">
      <c r="A192" s="12">
        <v>229</v>
      </c>
      <c r="B192" s="8" t="str">
        <f>VLOOKUP(A192,'Sets data'!$A$3:$C$9967,3,FALSE)</f>
        <v>Twilight Remedy</v>
      </c>
      <c r="C192" s="8" t="str">
        <f>VLOOKUP(A192,'Sets data'!$A$3:$C$9967,2,FALSE)</f>
        <v>Zwielichtgenesung</v>
      </c>
    </row>
    <row r="193" spans="1:3" x14ac:dyDescent="0.25">
      <c r="A193" s="12">
        <v>230</v>
      </c>
      <c r="B193" s="8" t="str">
        <f>VLOOKUP(A193,'Sets data'!$A$3:$C$9967,3,FALSE)</f>
        <v>Moondancer</v>
      </c>
      <c r="C193" s="8" t="str">
        <f>VLOOKUP(A193,'Sets data'!$A$3:$C$9967,2,FALSE)</f>
        <v>Mondtänzer</v>
      </c>
    </row>
    <row r="194" spans="1:3" x14ac:dyDescent="0.25">
      <c r="A194" s="12">
        <v>231</v>
      </c>
      <c r="B194" s="8" t="str">
        <f>VLOOKUP(A194,'Sets data'!$A$3:$C$9967,3,FALSE)</f>
        <v>Lunar Bastion</v>
      </c>
      <c r="C194" s="8" t="str">
        <f>VLOOKUP(A194,'Sets data'!$A$3:$C$9967,2,FALSE)</f>
        <v>Mondbastion</v>
      </c>
    </row>
    <row r="195" spans="1:3" x14ac:dyDescent="0.25">
      <c r="A195" s="12">
        <v>232</v>
      </c>
      <c r="B195" s="8" t="str">
        <f>VLOOKUP(A195,'Sets data'!$A$3:$C$9967,3,FALSE)</f>
        <v>Roar of Alkosh</v>
      </c>
      <c r="C195" s="8" t="str">
        <f>VLOOKUP(A195,'Sets data'!$A$3:$C$9967,2,FALSE)</f>
        <v>Brüllen von Alkosh</v>
      </c>
    </row>
    <row r="196" spans="1:3" x14ac:dyDescent="0.25">
      <c r="A196" s="12">
        <v>234</v>
      </c>
      <c r="B196" s="8" t="str">
        <f>VLOOKUP(A196,'Sets data'!$A$3:$C$9967,3,FALSE)</f>
        <v>Marksman\'s Crest</v>
      </c>
      <c r="C196" s="8" t="str">
        <f>VLOOKUP(A196,'Sets data'!$A$3:$C$9967,2,FALSE)</f>
        <v>Wappen des Meisterschützen</v>
      </c>
    </row>
    <row r="197" spans="1:3" x14ac:dyDescent="0.25">
      <c r="A197" s="12">
        <v>235</v>
      </c>
      <c r="B197" s="8" t="str">
        <f>VLOOKUP(A197,'Sets data'!$A$3:$C$9967,3,FALSE)</f>
        <v>Robes of Transmutation</v>
      </c>
      <c r="C197" s="8" t="str">
        <f>VLOOKUP(A197,'Sets data'!$A$3:$C$9967,2,FALSE)</f>
        <v>Roben der Transmutation</v>
      </c>
    </row>
    <row r="198" spans="1:3" x14ac:dyDescent="0.25">
      <c r="A198" s="12">
        <v>236</v>
      </c>
      <c r="B198" s="8" t="str">
        <f>VLOOKUP(A198,'Sets data'!$A$3:$C$9967,3,FALSE)</f>
        <v>Vicious Death</v>
      </c>
      <c r="C198" s="8" t="str">
        <f>VLOOKUP(A198,'Sets data'!$A$3:$C$9967,2,FALSE)</f>
        <v>Grausamer Tod</v>
      </c>
    </row>
    <row r="199" spans="1:3" x14ac:dyDescent="0.25">
      <c r="A199" s="12">
        <v>237</v>
      </c>
      <c r="B199" s="8" t="str">
        <f>VLOOKUP(A199,'Sets data'!$A$3:$C$9967,3,FALSE)</f>
        <v>Leki\'s Focus</v>
      </c>
      <c r="C199" s="8" t="str">
        <f>VLOOKUP(A199,'Sets data'!$A$3:$C$9967,2,FALSE)</f>
        <v>Lekis Fokus</v>
      </c>
    </row>
    <row r="200" spans="1:3" x14ac:dyDescent="0.25">
      <c r="A200" s="12">
        <v>238</v>
      </c>
      <c r="B200" s="8" t="str">
        <f>VLOOKUP(A200,'Sets data'!$A$3:$C$9967,3,FALSE)</f>
        <v>Fasalla\'s Guile</v>
      </c>
      <c r="C200" s="8" t="str">
        <f>VLOOKUP(A200,'Sets data'!$A$3:$C$9967,2,FALSE)</f>
        <v>Fasallas List</v>
      </c>
    </row>
    <row r="201" spans="1:3" x14ac:dyDescent="0.25">
      <c r="A201" s="12">
        <v>239</v>
      </c>
      <c r="B201" s="8" t="str">
        <f>VLOOKUP(A201,'Sets data'!$A$3:$C$9967,3,FALSE)</f>
        <v>Warrior\'s Fury</v>
      </c>
      <c r="C201" s="8" t="str">
        <f>VLOOKUP(A201,'Sets data'!$A$3:$C$9967,2,FALSE)</f>
        <v>Raserei des Kriegers</v>
      </c>
    </row>
    <row r="202" spans="1:3" x14ac:dyDescent="0.25">
      <c r="A202" s="12">
        <v>240</v>
      </c>
      <c r="B202" s="8" t="str">
        <f>VLOOKUP(A202,'Sets data'!$A$3:$C$9967,3,FALSE)</f>
        <v>Kvatch Gladiator</v>
      </c>
      <c r="C202" s="8" t="str">
        <f>VLOOKUP(A202,'Sets data'!$A$3:$C$9967,2,FALSE)</f>
        <v>Gladiator von Kvatch</v>
      </c>
    </row>
    <row r="203" spans="1:3" x14ac:dyDescent="0.25">
      <c r="A203" s="12">
        <v>241</v>
      </c>
      <c r="B203" s="8" t="str">
        <f>VLOOKUP(A203,'Sets data'!$A$3:$C$9967,3,FALSE)</f>
        <v>Varen\'s Legacy</v>
      </c>
      <c r="C203" s="8" t="str">
        <f>VLOOKUP(A203,'Sets data'!$A$3:$C$9967,2,FALSE)</f>
        <v>Varens Erbe</v>
      </c>
    </row>
    <row r="204" spans="1:3" x14ac:dyDescent="0.25">
      <c r="A204" s="12">
        <v>242</v>
      </c>
      <c r="B204" s="8" t="str">
        <f>VLOOKUP(A204,'Sets data'!$A$3:$C$9967,3,FALSE)</f>
        <v>Pelinal\'s Aptitude</v>
      </c>
      <c r="C204" s="8" t="str">
        <f>VLOOKUP(A204,'Sets data'!$A$3:$C$9967,2,FALSE)</f>
        <v>Pelinals Talent</v>
      </c>
    </row>
    <row r="205" spans="1:3" x14ac:dyDescent="0.25">
      <c r="A205" s="12">
        <v>243</v>
      </c>
      <c r="B205" s="8" t="str">
        <f>VLOOKUP(A205,'Sets data'!$A$3:$C$9967,3,FALSE)</f>
        <v>Hide of Morihaus</v>
      </c>
      <c r="C205" s="8" t="str">
        <f>VLOOKUP(A205,'Sets data'!$A$3:$C$9967,2,FALSE)</f>
        <v>Haut von Morihaus</v>
      </c>
    </row>
    <row r="206" spans="1:3" x14ac:dyDescent="0.25">
      <c r="A206" s="12">
        <v>244</v>
      </c>
      <c r="B206" s="8" t="str">
        <f>VLOOKUP(A206,'Sets data'!$A$3:$C$9967,3,FALSE)</f>
        <v>Flanking Strategist</v>
      </c>
      <c r="C206" s="8" t="str">
        <f>VLOOKUP(A206,'Sets data'!$A$3:$C$9967,2,FALSE)</f>
        <v>Flankierender Stratege</v>
      </c>
    </row>
    <row r="207" spans="1:3" x14ac:dyDescent="0.25">
      <c r="A207" s="12">
        <v>245</v>
      </c>
      <c r="B207" s="8" t="str">
        <f>VLOOKUP(A207,'Sets data'!$A$3:$C$9967,3,FALSE)</f>
        <v>Sithis\' Touch</v>
      </c>
      <c r="C207" s="8" t="str">
        <f>VLOOKUP(A207,'Sets data'!$A$3:$C$9967,2,FALSE)</f>
        <v>Sithis' Berührung</v>
      </c>
    </row>
    <row r="208" spans="1:3" x14ac:dyDescent="0.25">
      <c r="A208" s="12">
        <v>246</v>
      </c>
      <c r="B208" s="8" t="str">
        <f>VLOOKUP(A208,'Sets data'!$A$3:$C$9967,3,FALSE)</f>
        <v>Galerion\'s Revenge</v>
      </c>
      <c r="C208" s="8" t="str">
        <f>VLOOKUP(A208,'Sets data'!$A$3:$C$9967,2,FALSE)</f>
        <v>Galerions Revanche</v>
      </c>
    </row>
    <row r="209" spans="1:3" x14ac:dyDescent="0.25">
      <c r="A209" s="12">
        <v>247</v>
      </c>
      <c r="B209" s="8" t="str">
        <f>VLOOKUP(A209,'Sets data'!$A$3:$C$9967,3,FALSE)</f>
        <v>Vicecanon of Venom</v>
      </c>
      <c r="C209" s="8" t="str">
        <f>VLOOKUP(A209,'Sets data'!$A$3:$C$9967,2,FALSE)</f>
        <v>Vizekanoniker des Gifts</v>
      </c>
    </row>
    <row r="210" spans="1:3" x14ac:dyDescent="0.25">
      <c r="A210" s="12">
        <v>248</v>
      </c>
      <c r="B210" s="8" t="str">
        <f>VLOOKUP(A210,'Sets data'!$A$3:$C$9967,3,FALSE)</f>
        <v>Thews of the Harbinger</v>
      </c>
      <c r="C210" s="8" t="str">
        <f>VLOOKUP(A210,'Sets data'!$A$3:$C$9967,2,FALSE)</f>
        <v>Muskeln des Vorboten</v>
      </c>
    </row>
    <row r="211" spans="1:3" x14ac:dyDescent="0.25">
      <c r="A211" s="12">
        <v>253</v>
      </c>
      <c r="B211" s="8" t="str">
        <f>VLOOKUP(A211,'Sets data'!$A$3:$C$9967,3,FALSE)</f>
        <v>Imperial Physique</v>
      </c>
      <c r="C211" s="8" t="str">
        <f>VLOOKUP(A211,'Sets data'!$A$3:$C$9967,2,FALSE)</f>
        <v>Kaiserliche Physis</v>
      </c>
    </row>
    <row r="212" spans="1:3" x14ac:dyDescent="0.25">
      <c r="A212" s="12">
        <v>256</v>
      </c>
      <c r="B212" s="8" t="str">
        <f>VLOOKUP(A212,'Sets data'!$A$3:$C$9967,3,FALSE)</f>
        <v>Mighty Chudan</v>
      </c>
      <c r="C212" s="8" t="str">
        <f>VLOOKUP(A212,'Sets data'!$A$3:$C$9967,2,FALSE)</f>
        <v>Mächtiger Chudan</v>
      </c>
    </row>
    <row r="213" spans="1:3" x14ac:dyDescent="0.25">
      <c r="A213" s="12">
        <v>257</v>
      </c>
      <c r="B213" s="8" t="str">
        <f>VLOOKUP(A213,'Sets data'!$A$3:$C$9967,3,FALSE)</f>
        <v>Velidreth</v>
      </c>
      <c r="C213" s="8" t="str">
        <f>VLOOKUP(A213,'Sets data'!$A$3:$C$9967,2,FALSE)</f>
        <v>Velidreth</v>
      </c>
    </row>
    <row r="214" spans="1:3" x14ac:dyDescent="0.25">
      <c r="A214" s="12">
        <v>258</v>
      </c>
      <c r="B214" s="8" t="str">
        <f>VLOOKUP(A214,'Sets data'!$A$3:$C$9967,3,FALSE)</f>
        <v>Amber Plasm</v>
      </c>
      <c r="C214" s="8" t="str">
        <f>VLOOKUP(A214,'Sets data'!$A$3:$C$9967,2,FALSE)</f>
        <v>Bernsteinplasma</v>
      </c>
    </row>
    <row r="215" spans="1:3" x14ac:dyDescent="0.25">
      <c r="A215" s="12">
        <v>259</v>
      </c>
      <c r="B215" s="8" t="str">
        <f>VLOOKUP(A215,'Sets data'!$A$3:$C$9967,3,FALSE)</f>
        <v>Heem-Jas\' Retribution</v>
      </c>
      <c r="C215" s="8" t="str">
        <f>VLOOKUP(A215,'Sets data'!$A$3:$C$9967,2,FALSE)</f>
        <v>Heem-Jas' Vergeltung</v>
      </c>
    </row>
    <row r="216" spans="1:3" x14ac:dyDescent="0.25">
      <c r="A216" s="12">
        <v>260</v>
      </c>
      <c r="B216" s="8" t="str">
        <f>VLOOKUP(A216,'Sets data'!$A$3:$C$9967,3,FALSE)</f>
        <v>Aspect of Mazzatun</v>
      </c>
      <c r="C216" s="8" t="str">
        <f>VLOOKUP(A216,'Sets data'!$A$3:$C$9967,2,FALSE)</f>
        <v>Aspekt von Mazzatun</v>
      </c>
    </row>
    <row r="217" spans="1:3" x14ac:dyDescent="0.25">
      <c r="A217" s="12">
        <v>261</v>
      </c>
      <c r="B217" s="8" t="str">
        <f>VLOOKUP(A217,'Sets data'!$A$3:$C$9967,3,FALSE)</f>
        <v>Gossamer</v>
      </c>
      <c r="C217" s="8" t="str">
        <f>VLOOKUP(A217,'Sets data'!$A$3:$C$9967,2,FALSE)</f>
        <v>Gespinst</v>
      </c>
    </row>
    <row r="218" spans="1:3" x14ac:dyDescent="0.25">
      <c r="A218" s="12">
        <v>262</v>
      </c>
      <c r="B218" s="8" t="str">
        <f>VLOOKUP(A218,'Sets data'!$A$3:$C$9967,3,FALSE)</f>
        <v>Widowmaker</v>
      </c>
      <c r="C218" s="8" t="str">
        <f>VLOOKUP(A218,'Sets data'!$A$3:$C$9967,2,FALSE)</f>
        <v>Witwenmacher</v>
      </c>
    </row>
    <row r="219" spans="1:3" x14ac:dyDescent="0.25">
      <c r="A219" s="12">
        <v>263</v>
      </c>
      <c r="B219" s="8" t="str">
        <f>VLOOKUP(A219,'Sets data'!$A$3:$C$9967,3,FALSE)</f>
        <v>Hand of Mephala</v>
      </c>
      <c r="C219" s="8" t="str">
        <f>VLOOKUP(A219,'Sets data'!$A$3:$C$9967,2,FALSE)</f>
        <v>Hand von Mephala</v>
      </c>
    </row>
    <row r="220" spans="1:3" x14ac:dyDescent="0.25">
      <c r="A220" s="12">
        <v>264</v>
      </c>
      <c r="B220" s="8" t="str">
        <f>VLOOKUP(A220,'Sets data'!$A$3:$C$9967,3,FALSE)</f>
        <v>Giant Spider</v>
      </c>
      <c r="C220" s="8" t="str">
        <f>VLOOKUP(A220,'Sets data'!$A$3:$C$9967,2,FALSE)</f>
        <v>Riesenspinne</v>
      </c>
    </row>
    <row r="221" spans="1:3" x14ac:dyDescent="0.25">
      <c r="A221" s="12">
        <v>265</v>
      </c>
      <c r="B221" s="8" t="str">
        <f>VLOOKUP(A221,'Sets data'!$A$3:$C$9967,3,FALSE)</f>
        <v>Shadowrend</v>
      </c>
      <c r="C221" s="8" t="str">
        <f>VLOOKUP(A221,'Sets data'!$A$3:$C$9967,2,FALSE)</f>
        <v>Schattenriss</v>
      </c>
    </row>
    <row r="222" spans="1:3" x14ac:dyDescent="0.25">
      <c r="A222" s="12">
        <v>266</v>
      </c>
      <c r="B222" s="8" t="str">
        <f>VLOOKUP(A222,'Sets data'!$A$3:$C$9967,3,FALSE)</f>
        <v>Kra\'gh</v>
      </c>
      <c r="C222" s="8" t="str">
        <f>VLOOKUP(A222,'Sets data'!$A$3:$C$9967,2,FALSE)</f>
        <v>Kra'gh</v>
      </c>
    </row>
    <row r="223" spans="1:3" x14ac:dyDescent="0.25">
      <c r="A223" s="12">
        <v>267</v>
      </c>
      <c r="B223" s="8" t="str">
        <f>VLOOKUP(A223,'Sets data'!$A$3:$C$9967,3,FALSE)</f>
        <v>Swarm Mother</v>
      </c>
      <c r="C223" s="8" t="str">
        <f>VLOOKUP(A223,'Sets data'!$A$3:$C$9967,2,FALSE)</f>
        <v>Schwarmmutter</v>
      </c>
    </row>
    <row r="224" spans="1:3" x14ac:dyDescent="0.25">
      <c r="A224" s="12">
        <v>268</v>
      </c>
      <c r="B224" s="8" t="str">
        <f>VLOOKUP(A224,'Sets data'!$A$3:$C$9967,3,FALSE)</f>
        <v>Sentinel of Rkugamz</v>
      </c>
      <c r="C224" s="8" t="str">
        <f>VLOOKUP(A224,'Sets data'!$A$3:$C$9967,2,FALSE)</f>
        <v>Wachposten von Rkugamz</v>
      </c>
    </row>
    <row r="225" spans="1:3" x14ac:dyDescent="0.25">
      <c r="A225" s="12">
        <v>269</v>
      </c>
      <c r="B225" s="8" t="str">
        <f>VLOOKUP(A225,'Sets data'!$A$3:$C$9967,3,FALSE)</f>
        <v>Chokethorn</v>
      </c>
      <c r="C225" s="8" t="str">
        <f>VLOOKUP(A225,'Sets data'!$A$3:$C$9967,2,FALSE)</f>
        <v>Würgedorn</v>
      </c>
    </row>
    <row r="226" spans="1:3" x14ac:dyDescent="0.25">
      <c r="A226" s="12">
        <v>270</v>
      </c>
      <c r="B226" s="8" t="str">
        <f>VLOOKUP(A226,'Sets data'!$A$3:$C$9967,3,FALSE)</f>
        <v>Slimecraw</v>
      </c>
      <c r="C226" s="8" t="str">
        <f>VLOOKUP(A226,'Sets data'!$A$3:$C$9967,2,FALSE)</f>
        <v>Schleimkropf</v>
      </c>
    </row>
    <row r="227" spans="1:3" x14ac:dyDescent="0.25">
      <c r="A227" s="12">
        <v>271</v>
      </c>
      <c r="B227" s="8" t="str">
        <f>VLOOKUP(A227,'Sets data'!$A$3:$C$9967,3,FALSE)</f>
        <v>Sellistrix</v>
      </c>
      <c r="C227" s="8" t="str">
        <f>VLOOKUP(A227,'Sets data'!$A$3:$C$9967,2,FALSE)</f>
        <v>Sellistrix</v>
      </c>
    </row>
    <row r="228" spans="1:3" x14ac:dyDescent="0.25">
      <c r="A228" s="12">
        <v>272</v>
      </c>
      <c r="B228" s="8" t="str">
        <f>VLOOKUP(A228,'Sets data'!$A$3:$C$9967,3,FALSE)</f>
        <v>Infernal Guardian</v>
      </c>
      <c r="C228" s="8" t="str">
        <f>VLOOKUP(A228,'Sets data'!$A$3:$C$9967,2,FALSE)</f>
        <v>Infernaler Wächter</v>
      </c>
    </row>
    <row r="229" spans="1:3" x14ac:dyDescent="0.25">
      <c r="A229" s="12">
        <v>273</v>
      </c>
      <c r="B229" s="8" t="str">
        <f>VLOOKUP(A229,'Sets data'!$A$3:$C$9967,3,FALSE)</f>
        <v>Ilambris</v>
      </c>
      <c r="C229" s="8" t="str">
        <f>VLOOKUP(A229,'Sets data'!$A$3:$C$9967,2,FALSE)</f>
        <v>Ilambris</v>
      </c>
    </row>
    <row r="230" spans="1:3" x14ac:dyDescent="0.25">
      <c r="A230" s="12">
        <v>274</v>
      </c>
      <c r="B230" s="8" t="str">
        <f>VLOOKUP(A230,'Sets data'!$A$3:$C$9967,3,FALSE)</f>
        <v>Iceheart</v>
      </c>
      <c r="C230" s="8" t="str">
        <f>VLOOKUP(A230,'Sets data'!$A$3:$C$9967,2,FALSE)</f>
        <v>Eisherz</v>
      </c>
    </row>
    <row r="231" spans="1:3" x14ac:dyDescent="0.25">
      <c r="A231" s="12">
        <v>275</v>
      </c>
      <c r="B231" s="8" t="str">
        <f>VLOOKUP(A231,'Sets data'!$A$3:$C$9967,3,FALSE)</f>
        <v>Stormfist</v>
      </c>
      <c r="C231" s="8" t="str">
        <f>VLOOKUP(A231,'Sets data'!$A$3:$C$9967,2,FALSE)</f>
        <v>Sturmfaust</v>
      </c>
    </row>
    <row r="232" spans="1:3" x14ac:dyDescent="0.25">
      <c r="A232" s="12">
        <v>276</v>
      </c>
      <c r="B232" s="8" t="str">
        <f>VLOOKUP(A232,'Sets data'!$A$3:$C$9967,3,FALSE)</f>
        <v>Tremorscale</v>
      </c>
      <c r="C232" s="8" t="str">
        <f>VLOOKUP(A232,'Sets data'!$A$3:$C$9967,2,FALSE)</f>
        <v>Bebenschuppe</v>
      </c>
    </row>
    <row r="233" spans="1:3" x14ac:dyDescent="0.25">
      <c r="A233" s="12">
        <v>277</v>
      </c>
      <c r="B233" s="8" t="str">
        <f>VLOOKUP(A233,'Sets data'!$A$3:$C$9967,3,FALSE)</f>
        <v>Pirate Skeleton</v>
      </c>
      <c r="C233" s="8" t="str">
        <f>VLOOKUP(A233,'Sets data'!$A$3:$C$9967,2,FALSE)</f>
        <v>Piratenskelett</v>
      </c>
    </row>
    <row r="234" spans="1:3" x14ac:dyDescent="0.25">
      <c r="A234" s="12">
        <v>278</v>
      </c>
      <c r="B234" s="8" t="str">
        <f>VLOOKUP(A234,'Sets data'!$A$3:$C$9967,3,FALSE)</f>
        <v>The Troll King</v>
      </c>
      <c r="C234" s="8" t="str">
        <f>VLOOKUP(A234,'Sets data'!$A$3:$C$9967,2,FALSE)</f>
        <v>Trollkönig</v>
      </c>
    </row>
    <row r="235" spans="1:3" x14ac:dyDescent="0.25">
      <c r="A235" s="12">
        <v>279</v>
      </c>
      <c r="B235" s="8" t="str">
        <f>VLOOKUP(A235,'Sets data'!$A$3:$C$9967,3,FALSE)</f>
        <v>Selene</v>
      </c>
      <c r="C235" s="8" t="str">
        <f>VLOOKUP(A235,'Sets data'!$A$3:$C$9967,2,FALSE)</f>
        <v>Selene</v>
      </c>
    </row>
    <row r="236" spans="1:3" x14ac:dyDescent="0.25">
      <c r="A236" s="12">
        <v>280</v>
      </c>
      <c r="B236" s="8" t="str">
        <f>VLOOKUP(A236,'Sets data'!$A$3:$C$9967,3,FALSE)</f>
        <v>Grothdarr</v>
      </c>
      <c r="C236" s="8" t="str">
        <f>VLOOKUP(A236,'Sets data'!$A$3:$C$9967,2,FALSE)</f>
        <v>Grothdarr</v>
      </c>
    </row>
    <row r="237" spans="1:3" x14ac:dyDescent="0.25">
      <c r="A237" s="12">
        <v>281</v>
      </c>
      <c r="B237" s="8" t="str">
        <f>VLOOKUP(A237,'Sets data'!$A$3:$C$9967,3,FALSE)</f>
        <v>Armor of the Trainee</v>
      </c>
      <c r="C237" s="8" t="str">
        <f>VLOOKUP(A237,'Sets data'!$A$3:$C$9967,2,FALSE)</f>
        <v>Rüstung des Auszubildenden</v>
      </c>
    </row>
    <row r="238" spans="1:3" x14ac:dyDescent="0.25">
      <c r="A238" s="12">
        <v>282</v>
      </c>
      <c r="B238" s="8" t="str">
        <f>VLOOKUP(A238,'Sets data'!$A$3:$C$9967,3,FALSE)</f>
        <v>Vampire Cloak</v>
      </c>
      <c r="C238" s="8" t="str">
        <f>VLOOKUP(A238,'Sets data'!$A$3:$C$9967,2,FALSE)</f>
        <v>Vampirumhang</v>
      </c>
    </row>
    <row r="239" spans="1:3" x14ac:dyDescent="0.25">
      <c r="A239" s="12">
        <v>283</v>
      </c>
      <c r="B239" s="8" t="str">
        <f>VLOOKUP(A239,'Sets data'!$A$3:$C$9967,3,FALSE)</f>
        <v>Sword-Singer</v>
      </c>
      <c r="C239" s="8" t="str">
        <f>VLOOKUP(A239,'Sets data'!$A$3:$C$9967,2,FALSE)</f>
        <v>Schwertsänger</v>
      </c>
    </row>
    <row r="240" spans="1:3" x14ac:dyDescent="0.25">
      <c r="A240" s="12">
        <v>284</v>
      </c>
      <c r="B240" s="8" t="str">
        <f>VLOOKUP(A240,'Sets data'!$A$3:$C$9967,3,FALSE)</f>
        <v>Order of Diagna</v>
      </c>
      <c r="C240" s="8" t="str">
        <f>VLOOKUP(A240,'Sets data'!$A$3:$C$9967,2,FALSE)</f>
        <v>Orden von Diagna</v>
      </c>
    </row>
    <row r="241" spans="1:3" x14ac:dyDescent="0.25">
      <c r="A241" s="12">
        <v>285</v>
      </c>
      <c r="B241" s="8" t="str">
        <f>VLOOKUP(A241,'Sets data'!$A$3:$C$9967,3,FALSE)</f>
        <v>Vampire Lord</v>
      </c>
      <c r="C241" s="8" t="str">
        <f>VLOOKUP(A241,'Sets data'!$A$3:$C$9967,2,FALSE)</f>
        <v>Vampirfürst</v>
      </c>
    </row>
    <row r="242" spans="1:3" x14ac:dyDescent="0.25">
      <c r="A242" s="12">
        <v>286</v>
      </c>
      <c r="B242" s="8" t="str">
        <f>VLOOKUP(A242,'Sets data'!$A$3:$C$9967,3,FALSE)</f>
        <v>Spriggan\'s Thorns</v>
      </c>
      <c r="C242" s="8" t="str">
        <f>VLOOKUP(A242,'Sets data'!$A$3:$C$9967,2,FALSE)</f>
        <v>Dornen des Zweiglings</v>
      </c>
    </row>
    <row r="243" spans="1:3" x14ac:dyDescent="0.25">
      <c r="A243" s="12">
        <v>287</v>
      </c>
      <c r="B243" s="8" t="str">
        <f>VLOOKUP(A243,'Sets data'!$A$3:$C$9967,3,FALSE)</f>
        <v>Green Pact</v>
      </c>
      <c r="C243" s="8" t="str">
        <f>VLOOKUP(A243,'Sets data'!$A$3:$C$9967,2,FALSE)</f>
        <v>Der Grüne Pakt</v>
      </c>
    </row>
    <row r="244" spans="1:3" x14ac:dyDescent="0.25">
      <c r="A244" s="12">
        <v>288</v>
      </c>
      <c r="B244" s="8" t="str">
        <f>VLOOKUP(A244,'Sets data'!$A$3:$C$9967,3,FALSE)</f>
        <v>Beekeeper\'s Gear</v>
      </c>
      <c r="C244" s="8" t="str">
        <f>VLOOKUP(A244,'Sets data'!$A$3:$C$9967,2,FALSE)</f>
        <v>Werkzeug des Bienenhüters</v>
      </c>
    </row>
    <row r="245" spans="1:3" x14ac:dyDescent="0.25">
      <c r="A245" s="12">
        <v>289</v>
      </c>
      <c r="B245" s="8" t="str">
        <f>VLOOKUP(A245,'Sets data'!$A$3:$C$9967,3,FALSE)</f>
        <v>Spinner\'s Garments</v>
      </c>
      <c r="C245" s="8" t="str">
        <f>VLOOKUP(A245,'Sets data'!$A$3:$C$9967,2,FALSE)</f>
        <v>Gewänder des Webers</v>
      </c>
    </row>
    <row r="246" spans="1:3" x14ac:dyDescent="0.25">
      <c r="A246" s="12">
        <v>290</v>
      </c>
      <c r="B246" s="8" t="str">
        <f>VLOOKUP(A246,'Sets data'!$A$3:$C$9967,3,FALSE)</f>
        <v>Skooma Smuggler</v>
      </c>
      <c r="C246" s="8" t="str">
        <f>VLOOKUP(A246,'Sets data'!$A$3:$C$9967,2,FALSE)</f>
        <v>Skoomaschmuggler</v>
      </c>
    </row>
    <row r="247" spans="1:3" x14ac:dyDescent="0.25">
      <c r="A247" s="12">
        <v>291</v>
      </c>
      <c r="B247" s="8" t="str">
        <f>VLOOKUP(A247,'Sets data'!$A$3:$C$9967,3,FALSE)</f>
        <v>Shalk Exoskeleton</v>
      </c>
      <c r="C247" s="8" t="str">
        <f>VLOOKUP(A247,'Sets data'!$A$3:$C$9967,2,FALSE)</f>
        <v>Schröterpanzer</v>
      </c>
    </row>
    <row r="248" spans="1:3" x14ac:dyDescent="0.25">
      <c r="A248" s="12">
        <v>292</v>
      </c>
      <c r="B248" s="8" t="str">
        <f>VLOOKUP(A248,'Sets data'!$A$3:$C$9967,3,FALSE)</f>
        <v>Mother\'s Sorrow</v>
      </c>
      <c r="C248" s="8" t="str">
        <f>VLOOKUP(A248,'Sets data'!$A$3:$C$9967,2,FALSE)</f>
        <v>Muttertränen</v>
      </c>
    </row>
    <row r="249" spans="1:3" x14ac:dyDescent="0.25">
      <c r="A249" s="12">
        <v>293</v>
      </c>
      <c r="B249" s="8" t="str">
        <f>VLOOKUP(A249,'Sets data'!$A$3:$C$9967,3,FALSE)</f>
        <v>Plague Doctor</v>
      </c>
      <c r="C249" s="8" t="str">
        <f>VLOOKUP(A249,'Sets data'!$A$3:$C$9967,2,FALSE)</f>
        <v>Seuchendoktor</v>
      </c>
    </row>
    <row r="250" spans="1:3" x14ac:dyDescent="0.25">
      <c r="A250" s="12">
        <v>294</v>
      </c>
      <c r="B250" s="8" t="str">
        <f>VLOOKUP(A250,'Sets data'!$A$3:$C$9967,3,FALSE)</f>
        <v>Ysgramor\'s Birthright</v>
      </c>
      <c r="C250" s="8" t="str">
        <f>VLOOKUP(A250,'Sets data'!$A$3:$C$9967,2,FALSE)</f>
        <v>Ysgramors Geburtsrecht</v>
      </c>
    </row>
    <row r="251" spans="1:3" x14ac:dyDescent="0.25">
      <c r="A251" s="12">
        <v>295</v>
      </c>
      <c r="B251" s="8" t="str">
        <f>VLOOKUP(A251,'Sets data'!$A$3:$C$9967,3,FALSE)</f>
        <v>Jailbreaker</v>
      </c>
      <c r="C251" s="8" t="str">
        <f>VLOOKUP(A251,'Sets data'!$A$3:$C$9967,2,FALSE)</f>
        <v>Ausbrecher</v>
      </c>
    </row>
    <row r="252" spans="1:3" x14ac:dyDescent="0.25">
      <c r="A252" s="12">
        <v>296</v>
      </c>
      <c r="B252" s="8" t="str">
        <f>VLOOKUP(A252,'Sets data'!$A$3:$C$9967,3,FALSE)</f>
        <v>Spelunker</v>
      </c>
      <c r="C252" s="8" t="str">
        <f>VLOOKUP(A252,'Sets data'!$A$3:$C$9967,2,FALSE)</f>
        <v>Höhlenforscher</v>
      </c>
    </row>
    <row r="253" spans="1:3" x14ac:dyDescent="0.25">
      <c r="A253" s="12">
        <v>297</v>
      </c>
      <c r="B253" s="8" t="str">
        <f>VLOOKUP(A253,'Sets data'!$A$3:$C$9967,3,FALSE)</f>
        <v>Spider Cultist Cowl</v>
      </c>
      <c r="C253" s="8" t="str">
        <f>VLOOKUP(A253,'Sets data'!$A$3:$C$9967,2,FALSE)</f>
        <v>Spinnenkultistenkutte</v>
      </c>
    </row>
    <row r="254" spans="1:3" x14ac:dyDescent="0.25">
      <c r="A254" s="12">
        <v>298</v>
      </c>
      <c r="B254" s="8" t="str">
        <f>VLOOKUP(A254,'Sets data'!$A$3:$C$9967,3,FALSE)</f>
        <v>Light Speaker</v>
      </c>
      <c r="C254" s="8" t="str">
        <f>VLOOKUP(A254,'Sets data'!$A$3:$C$9967,2,FALSE)</f>
        <v>Lichtsprecher</v>
      </c>
    </row>
    <row r="255" spans="1:3" x14ac:dyDescent="0.25">
      <c r="A255" s="12">
        <v>299</v>
      </c>
      <c r="B255" s="8" t="str">
        <f>VLOOKUP(A255,'Sets data'!$A$3:$C$9967,3,FALSE)</f>
        <v>Toothrow</v>
      </c>
      <c r="C255" s="8" t="str">
        <f>VLOOKUP(A255,'Sets data'!$A$3:$C$9967,2,FALSE)</f>
        <v>Zahnreihe</v>
      </c>
    </row>
    <row r="256" spans="1:3" x14ac:dyDescent="0.25">
      <c r="A256" s="12">
        <v>300</v>
      </c>
      <c r="B256" s="8" t="str">
        <f>VLOOKUP(A256,'Sets data'!$A$3:$C$9967,3,FALSE)</f>
        <v>Netch\'s Touch</v>
      </c>
      <c r="C256" s="8" t="str">
        <f>VLOOKUP(A256,'Sets data'!$A$3:$C$9967,2,FALSE)</f>
        <v>Berührung des Netch</v>
      </c>
    </row>
    <row r="257" spans="1:3" x14ac:dyDescent="0.25">
      <c r="A257" s="12">
        <v>301</v>
      </c>
      <c r="B257" s="8" t="str">
        <f>VLOOKUP(A257,'Sets data'!$A$3:$C$9967,3,FALSE)</f>
        <v>Strength of the Automaton</v>
      </c>
      <c r="C257" s="8" t="str">
        <f>VLOOKUP(A257,'Sets data'!$A$3:$C$9967,2,FALSE)</f>
        <v>Stärke des Automaten</v>
      </c>
    </row>
    <row r="258" spans="1:3" x14ac:dyDescent="0.25">
      <c r="A258" s="12">
        <v>302</v>
      </c>
      <c r="B258" s="8" t="str">
        <f>VLOOKUP(A258,'Sets data'!$A$3:$C$9967,3,FALSE)</f>
        <v>Leviathan</v>
      </c>
      <c r="C258" s="8" t="str">
        <f>VLOOKUP(A258,'Sets data'!$A$3:$C$9967,2,FALSE)</f>
        <v>Leviathan</v>
      </c>
    </row>
    <row r="259" spans="1:3" x14ac:dyDescent="0.25">
      <c r="A259" s="12">
        <v>303</v>
      </c>
      <c r="B259" s="8" t="str">
        <f>VLOOKUP(A259,'Sets data'!$A$3:$C$9967,3,FALSE)</f>
        <v>Lamia\'s Song</v>
      </c>
      <c r="C259" s="8" t="str">
        <f>VLOOKUP(A259,'Sets data'!$A$3:$C$9967,2,FALSE)</f>
        <v>Lied der Lamie</v>
      </c>
    </row>
    <row r="260" spans="1:3" x14ac:dyDescent="0.25">
      <c r="A260" s="12">
        <v>304</v>
      </c>
      <c r="B260" s="8" t="str">
        <f>VLOOKUP(A260,'Sets data'!$A$3:$C$9967,3,FALSE)</f>
        <v>Medusa</v>
      </c>
      <c r="C260" s="8" t="str">
        <f>VLOOKUP(A260,'Sets data'!$A$3:$C$9967,2,FALSE)</f>
        <v>Versteinernder Blick</v>
      </c>
    </row>
    <row r="261" spans="1:3" x14ac:dyDescent="0.25">
      <c r="A261" s="12">
        <v>305</v>
      </c>
      <c r="B261" s="8" t="str">
        <f>VLOOKUP(A261,'Sets data'!$A$3:$C$9967,3,FALSE)</f>
        <v>Treasure Hunter</v>
      </c>
      <c r="C261" s="8" t="str">
        <f>VLOOKUP(A261,'Sets data'!$A$3:$C$9967,2,FALSE)</f>
        <v>Schatzjäger</v>
      </c>
    </row>
    <row r="262" spans="1:3" x14ac:dyDescent="0.25">
      <c r="A262" s="12">
        <v>307</v>
      </c>
      <c r="B262" s="8" t="str">
        <f>VLOOKUP(A262,'Sets data'!$A$3:$C$9967,3,FALSE)</f>
        <v>Draugr Hulk</v>
      </c>
      <c r="C262" s="8" t="str">
        <f>VLOOKUP(A262,'Sets data'!$A$3:$C$9967,2,FALSE)</f>
        <v>Schwerfälliger Draugr</v>
      </c>
    </row>
    <row r="263" spans="1:3" x14ac:dyDescent="0.25">
      <c r="A263" s="12">
        <v>308</v>
      </c>
      <c r="B263" s="8" t="str">
        <f>VLOOKUP(A263,'Sets data'!$A$3:$C$9967,3,FALSE)</f>
        <v>Bone Pirate\'s Tatters</v>
      </c>
      <c r="C263" s="8" t="str">
        <f>VLOOKUP(A263,'Sets data'!$A$3:$C$9967,2,FALSE)</f>
        <v>Lumpen des Knochenpiraten</v>
      </c>
    </row>
    <row r="264" spans="1:3" x14ac:dyDescent="0.25">
      <c r="A264" s="12">
        <v>309</v>
      </c>
      <c r="B264" s="8" t="str">
        <f>VLOOKUP(A264,'Sets data'!$A$3:$C$9967,3,FALSE)</f>
        <v>Knight-errant\'s Mail</v>
      </c>
      <c r="C264" s="8" t="str">
        <f>VLOOKUP(A264,'Sets data'!$A$3:$C$9967,2,FALSE)</f>
        <v>Platten des Wanderritters</v>
      </c>
    </row>
    <row r="265" spans="1:3" x14ac:dyDescent="0.25">
      <c r="A265" s="12">
        <v>310</v>
      </c>
      <c r="B265" s="8" t="str">
        <f>VLOOKUP(A265,'Sets data'!$A$3:$C$9967,3,FALSE)</f>
        <v>Sword Dancer</v>
      </c>
      <c r="C265" s="8" t="str">
        <f>VLOOKUP(A265,'Sets data'!$A$3:$C$9967,2,FALSE)</f>
        <v>Schwerttänzer</v>
      </c>
    </row>
    <row r="266" spans="1:3" x14ac:dyDescent="0.25">
      <c r="A266" s="12">
        <v>311</v>
      </c>
      <c r="B266" s="8" t="str">
        <f>VLOOKUP(A266,'Sets data'!$A$3:$C$9967,3,FALSE)</f>
        <v>Rattlecage</v>
      </c>
      <c r="C266" s="8" t="str">
        <f>VLOOKUP(A266,'Sets data'!$A$3:$C$9967,2,FALSE)</f>
        <v>Klapperkäfig</v>
      </c>
    </row>
    <row r="267" spans="1:3" x14ac:dyDescent="0.25">
      <c r="A267" s="12">
        <v>313</v>
      </c>
      <c r="B267" s="8" t="str">
        <f>VLOOKUP(A267,'Sets data'!$A$3:$C$9967,3,FALSE)</f>
        <v>Titanic Cleave</v>
      </c>
      <c r="C267" s="8" t="str">
        <f>VLOOKUP(A267,'Sets data'!$A$3:$C$9967,2,FALSE)</f>
        <v>Titanisches Trennen</v>
      </c>
    </row>
    <row r="268" spans="1:3" x14ac:dyDescent="0.25">
      <c r="A268" s="12">
        <v>314</v>
      </c>
      <c r="B268" s="8" t="str">
        <f>VLOOKUP(A268,'Sets data'!$A$3:$C$9967,3,FALSE)</f>
        <v>Puncturing Remedy</v>
      </c>
      <c r="C268" s="8" t="str">
        <f>VLOOKUP(A268,'Sets data'!$A$3:$C$9967,2,FALSE)</f>
        <v>Durchschlagende Genesung</v>
      </c>
    </row>
    <row r="269" spans="1:3" x14ac:dyDescent="0.25">
      <c r="A269" s="12">
        <v>315</v>
      </c>
      <c r="B269" s="8" t="str">
        <f>VLOOKUP(A269,'Sets data'!$A$3:$C$9967,3,FALSE)</f>
        <v>Stinging Slashes</v>
      </c>
      <c r="C269" s="8" t="str">
        <f>VLOOKUP(A269,'Sets data'!$A$3:$C$9967,2,FALSE)</f>
        <v>Stechende Schnitte</v>
      </c>
    </row>
    <row r="270" spans="1:3" x14ac:dyDescent="0.25">
      <c r="A270" s="12">
        <v>316</v>
      </c>
      <c r="B270" s="8" t="str">
        <f>VLOOKUP(A270,'Sets data'!$A$3:$C$9967,3,FALSE)</f>
        <v>Caustic Arrow</v>
      </c>
      <c r="C270" s="8" t="str">
        <f>VLOOKUP(A270,'Sets data'!$A$3:$C$9967,2,FALSE)</f>
        <v>Beißender Pfeil</v>
      </c>
    </row>
    <row r="271" spans="1:3" x14ac:dyDescent="0.25">
      <c r="A271" s="12">
        <v>317</v>
      </c>
      <c r="B271" s="8" t="str">
        <f>VLOOKUP(A271,'Sets data'!$A$3:$C$9967,3,FALSE)</f>
        <v>Destructive Impact</v>
      </c>
      <c r="C271" s="8" t="str">
        <f>VLOOKUP(A271,'Sets data'!$A$3:$C$9967,2,FALSE)</f>
        <v>Zerstörerischer Einschlag</v>
      </c>
    </row>
    <row r="272" spans="1:3" x14ac:dyDescent="0.25">
      <c r="A272" s="12">
        <v>318</v>
      </c>
      <c r="B272" s="8" t="str">
        <f>VLOOKUP(A272,'Sets data'!$A$3:$C$9967,3,FALSE)</f>
        <v>Grand Rejuvenation</v>
      </c>
      <c r="C272" s="8" t="str">
        <f>VLOOKUP(A272,'Sets data'!$A$3:$C$9967,2,FALSE)</f>
        <v>Große Verjüngung</v>
      </c>
    </row>
    <row r="273" spans="1:3" x14ac:dyDescent="0.25">
      <c r="A273" s="12">
        <v>320</v>
      </c>
      <c r="B273" s="8" t="str">
        <f>VLOOKUP(A273,'Sets data'!$A$3:$C$9967,3,FALSE)</f>
        <v>War Maiden</v>
      </c>
      <c r="C273" s="8" t="str">
        <f>VLOOKUP(A273,'Sets data'!$A$3:$C$9967,2,FALSE)</f>
        <v>Kriegsjungfer</v>
      </c>
    </row>
    <row r="274" spans="1:3" x14ac:dyDescent="0.25">
      <c r="A274" s="12">
        <v>321</v>
      </c>
      <c r="B274" s="8" t="str">
        <f>VLOOKUP(A274,'Sets data'!$A$3:$C$9967,3,FALSE)</f>
        <v>Defiler</v>
      </c>
      <c r="C274" s="8" t="str">
        <f>VLOOKUP(A274,'Sets data'!$A$3:$C$9967,2,FALSE)</f>
        <v>Schänder</v>
      </c>
    </row>
    <row r="275" spans="1:3" x14ac:dyDescent="0.25">
      <c r="A275" s="12">
        <v>322</v>
      </c>
      <c r="B275" s="8" t="str">
        <f>VLOOKUP(A275,'Sets data'!$A$3:$C$9967,3,FALSE)</f>
        <v>Warrior-Poet</v>
      </c>
      <c r="C275" s="8" t="str">
        <f>VLOOKUP(A275,'Sets data'!$A$3:$C$9967,2,FALSE)</f>
        <v>Kriegerpoet</v>
      </c>
    </row>
    <row r="276" spans="1:3" x14ac:dyDescent="0.25">
      <c r="A276" s="12">
        <v>323</v>
      </c>
      <c r="B276" s="8" t="str">
        <f>VLOOKUP(A276,'Sets data'!$A$3:$C$9967,3,FALSE)</f>
        <v>Assassin\'s Guile</v>
      </c>
      <c r="C276" s="8" t="str">
        <f>VLOOKUP(A276,'Sets data'!$A$3:$C$9967,2,FALSE)</f>
        <v>Assassinenlist</v>
      </c>
    </row>
    <row r="277" spans="1:3" x14ac:dyDescent="0.25">
      <c r="A277" s="12">
        <v>324</v>
      </c>
      <c r="B277" s="8" t="str">
        <f>VLOOKUP(A277,'Sets data'!$A$3:$C$9967,3,FALSE)</f>
        <v>Daedric Trickery</v>
      </c>
      <c r="C277" s="8" t="str">
        <f>VLOOKUP(A277,'Sets data'!$A$3:$C$9967,2,FALSE)</f>
        <v>Daedrische Gaunerei</v>
      </c>
    </row>
    <row r="278" spans="1:3" x14ac:dyDescent="0.25">
      <c r="A278" s="12">
        <v>325</v>
      </c>
      <c r="B278" s="8" t="str">
        <f>VLOOKUP(A278,'Sets data'!$A$3:$C$9967,3,FALSE)</f>
        <v>Shacklebreaker</v>
      </c>
      <c r="C278" s="8" t="str">
        <f>VLOOKUP(A278,'Sets data'!$A$3:$C$9967,2,FALSE)</f>
        <v>Kettensprenger</v>
      </c>
    </row>
    <row r="279" spans="1:3" x14ac:dyDescent="0.25">
      <c r="A279" s="12">
        <v>326</v>
      </c>
      <c r="B279" s="8" t="str">
        <f>VLOOKUP(A279,'Sets data'!$A$3:$C$9967,3,FALSE)</f>
        <v>Vanguard\'s Challenge</v>
      </c>
      <c r="C279" s="8" t="str">
        <f>VLOOKUP(A279,'Sets data'!$A$3:$C$9967,2,FALSE)</f>
        <v>Vorhutdisput</v>
      </c>
    </row>
    <row r="280" spans="1:3" x14ac:dyDescent="0.25">
      <c r="A280" s="12">
        <v>327</v>
      </c>
      <c r="B280" s="8" t="str">
        <f>VLOOKUP(A280,'Sets data'!$A$3:$C$9967,3,FALSE)</f>
        <v>Coward\'s Gear</v>
      </c>
      <c r="C280" s="8" t="str">
        <f>VLOOKUP(A280,'Sets data'!$A$3:$C$9967,2,FALSE)</f>
        <v>Feiglingstracht</v>
      </c>
    </row>
    <row r="281" spans="1:3" x14ac:dyDescent="0.25">
      <c r="A281" s="12">
        <v>328</v>
      </c>
      <c r="B281" s="8" t="str">
        <f>VLOOKUP(A281,'Sets data'!$A$3:$C$9967,3,FALSE)</f>
        <v>Knight Slayer</v>
      </c>
      <c r="C281" s="8" t="str">
        <f>VLOOKUP(A281,'Sets data'!$A$3:$C$9967,2,FALSE)</f>
        <v>Ritterschlächter</v>
      </c>
    </row>
    <row r="282" spans="1:3" x14ac:dyDescent="0.25">
      <c r="A282" s="12">
        <v>329</v>
      </c>
      <c r="B282" s="8" t="str">
        <f>VLOOKUP(A282,'Sets data'!$A$3:$C$9967,3,FALSE)</f>
        <v>Wizard\'s Riposte</v>
      </c>
      <c r="C282" s="8" t="str">
        <f>VLOOKUP(A282,'Sets data'!$A$3:$C$9967,2,FALSE)</f>
        <v>Zaubererreplik</v>
      </c>
    </row>
    <row r="283" spans="1:3" x14ac:dyDescent="0.25">
      <c r="A283" s="12">
        <v>330</v>
      </c>
      <c r="B283" s="8" t="str">
        <f>VLOOKUP(A283,'Sets data'!$A$3:$C$9967,3,FALSE)</f>
        <v>Automated Defense</v>
      </c>
      <c r="C283" s="8" t="str">
        <f>VLOOKUP(A283,'Sets data'!$A$3:$C$9967,2,FALSE)</f>
        <v>Automatisierte Verteidigung</v>
      </c>
    </row>
    <row r="284" spans="1:3" x14ac:dyDescent="0.25">
      <c r="A284" s="12">
        <v>331</v>
      </c>
      <c r="B284" s="8" t="str">
        <f>VLOOKUP(A284,'Sets data'!$A$3:$C$9967,3,FALSE)</f>
        <v>War Machine</v>
      </c>
      <c r="C284" s="8" t="str">
        <f>VLOOKUP(A284,'Sets data'!$A$3:$C$9967,2,FALSE)</f>
        <v>Kriegsmaschine</v>
      </c>
    </row>
    <row r="285" spans="1:3" x14ac:dyDescent="0.25">
      <c r="A285" s="12">
        <v>332</v>
      </c>
      <c r="B285" s="8" t="str">
        <f>VLOOKUP(A285,'Sets data'!$A$3:$C$9967,3,FALSE)</f>
        <v>Master Architect</v>
      </c>
      <c r="C285" s="8" t="str">
        <f>VLOOKUP(A285,'Sets data'!$A$3:$C$9967,2,FALSE)</f>
        <v>Meisterarchitekt</v>
      </c>
    </row>
    <row r="286" spans="1:3" x14ac:dyDescent="0.25">
      <c r="A286" s="12">
        <v>333</v>
      </c>
      <c r="B286" s="8" t="str">
        <f>VLOOKUP(A286,'Sets data'!$A$3:$C$9967,3,FALSE)</f>
        <v>Inventor\'s Guard</v>
      </c>
      <c r="C286" s="8" t="str">
        <f>VLOOKUP(A286,'Sets data'!$A$3:$C$9967,2,FALSE)</f>
        <v>Erfindergarde</v>
      </c>
    </row>
    <row r="287" spans="1:3" x14ac:dyDescent="0.25">
      <c r="A287" s="12">
        <v>334</v>
      </c>
      <c r="B287" s="8" t="str">
        <f>VLOOKUP(A287,'Sets data'!$A$3:$C$9967,3,FALSE)</f>
        <v>Impregnable Armor</v>
      </c>
      <c r="C287" s="8" t="str">
        <f>VLOOKUP(A287,'Sets data'!$A$3:$C$9967,2,FALSE)</f>
        <v>Unüberwindliche Rüstung</v>
      </c>
    </row>
    <row r="288" spans="1:3" x14ac:dyDescent="0.25">
      <c r="A288" s="12">
        <v>335</v>
      </c>
      <c r="B288" s="8" t="str">
        <f>VLOOKUP(A288,'Sets data'!$A$3:$C$9967,3,FALSE)</f>
        <v>Draugr\'s Rest</v>
      </c>
      <c r="C288" s="8" t="str">
        <f>VLOOKUP(A288,'Sets data'!$A$3:$C$9967,2,FALSE)</f>
        <v>Draugrruhe</v>
      </c>
    </row>
    <row r="289" spans="1:3" x14ac:dyDescent="0.25">
      <c r="A289" s="12">
        <v>336</v>
      </c>
      <c r="B289" s="8" t="str">
        <f>VLOOKUP(A289,'Sets data'!$A$3:$C$9967,3,FALSE)</f>
        <v>Pillar of Nirn</v>
      </c>
      <c r="C289" s="8" t="str">
        <f>VLOOKUP(A289,'Sets data'!$A$3:$C$9967,2,FALSE)</f>
        <v>Säulen von Nirn</v>
      </c>
    </row>
    <row r="290" spans="1:3" x14ac:dyDescent="0.25">
      <c r="A290" s="12">
        <v>337</v>
      </c>
      <c r="B290" s="8" t="str">
        <f>VLOOKUP(A290,'Sets data'!$A$3:$C$9967,3,FALSE)</f>
        <v>Ironblood</v>
      </c>
      <c r="C290" s="8" t="str">
        <f>VLOOKUP(A290,'Sets data'!$A$3:$C$9967,2,FALSE)</f>
        <v>Eisenblut</v>
      </c>
    </row>
    <row r="291" spans="1:3" x14ac:dyDescent="0.25">
      <c r="A291" s="12">
        <v>338</v>
      </c>
      <c r="B291" s="8" t="str">
        <f>VLOOKUP(A291,'Sets data'!$A$3:$C$9967,3,FALSE)</f>
        <v>Flame Blossom</v>
      </c>
      <c r="C291" s="8" t="str">
        <f>VLOOKUP(A291,'Sets data'!$A$3:$C$9967,2,FALSE)</f>
        <v>Flammenblüte</v>
      </c>
    </row>
    <row r="292" spans="1:3" x14ac:dyDescent="0.25">
      <c r="A292" s="12">
        <v>339</v>
      </c>
      <c r="B292" s="8" t="str">
        <f>VLOOKUP(A292,'Sets data'!$A$3:$C$9967,3,FALSE)</f>
        <v>Blooddrinker</v>
      </c>
      <c r="C292" s="8" t="str">
        <f>VLOOKUP(A292,'Sets data'!$A$3:$C$9967,2,FALSE)</f>
        <v>Bluttrinker</v>
      </c>
    </row>
    <row r="293" spans="1:3" x14ac:dyDescent="0.25">
      <c r="A293" s="12">
        <v>340</v>
      </c>
      <c r="B293" s="8" t="str">
        <f>VLOOKUP(A293,'Sets data'!$A$3:$C$9967,3,FALSE)</f>
        <v>Hagraven\'s Garden</v>
      </c>
      <c r="C293" s="8" t="str">
        <f>VLOOKUP(A293,'Sets data'!$A$3:$C$9967,2,FALSE)</f>
        <v>Vettelgarten</v>
      </c>
    </row>
    <row r="294" spans="1:3" x14ac:dyDescent="0.25">
      <c r="A294" s="12">
        <v>341</v>
      </c>
      <c r="B294" s="8" t="str">
        <f>VLOOKUP(A294,'Sets data'!$A$3:$C$9967,3,FALSE)</f>
        <v>Earthgore</v>
      </c>
      <c r="C294" s="8" t="str">
        <f>VLOOKUP(A294,'Sets data'!$A$3:$C$9967,2,FALSE)</f>
        <v>Erdbluter</v>
      </c>
    </row>
    <row r="295" spans="1:3" x14ac:dyDescent="0.25">
      <c r="A295" s="12">
        <v>342</v>
      </c>
      <c r="B295" s="8" t="str">
        <f>VLOOKUP(A295,'Sets data'!$A$3:$C$9967,3,FALSE)</f>
        <v>Domihaus</v>
      </c>
      <c r="C295" s="8" t="str">
        <f>VLOOKUP(A295,'Sets data'!$A$3:$C$9967,2,FALSE)</f>
        <v>Domihaus</v>
      </c>
    </row>
    <row r="296" spans="1:3" x14ac:dyDescent="0.25">
      <c r="A296" s="12">
        <v>343</v>
      </c>
      <c r="B296" s="8" t="str">
        <f>VLOOKUP(A296,'Sets data'!$A$3:$C$9967,3,FALSE)</f>
        <v>Caluurion\'s Legacy</v>
      </c>
      <c r="C296" s="8" t="str">
        <f>VLOOKUP(A296,'Sets data'!$A$3:$C$9967,2,FALSE)</f>
        <v>Caluurions Erbe</v>
      </c>
    </row>
    <row r="297" spans="1:3" x14ac:dyDescent="0.25">
      <c r="A297" s="12">
        <v>344</v>
      </c>
      <c r="B297" s="8" t="str">
        <f>VLOOKUP(A297,'Sets data'!$A$3:$C$9967,3,FALSE)</f>
        <v>Trappings of Invigoration</v>
      </c>
      <c r="C297" s="8" t="str">
        <f>VLOOKUP(A297,'Sets data'!$A$3:$C$9967,2,FALSE)</f>
        <v>Stärkungsprunk</v>
      </c>
    </row>
    <row r="298" spans="1:3" x14ac:dyDescent="0.25">
      <c r="A298" s="12">
        <v>345</v>
      </c>
      <c r="B298" s="8" t="str">
        <f>VLOOKUP(A298,'Sets data'!$A$3:$C$9967,3,FALSE)</f>
        <v>Ulfnor\'s Favor</v>
      </c>
      <c r="C298" s="8" t="str">
        <f>VLOOKUP(A298,'Sets data'!$A$3:$C$9967,2,FALSE)</f>
        <v>Ulfnors Gunst</v>
      </c>
    </row>
    <row r="299" spans="1:3" x14ac:dyDescent="0.25">
      <c r="A299" s="12">
        <v>346</v>
      </c>
      <c r="B299" s="8" t="str">
        <f>VLOOKUP(A299,'Sets data'!$A$3:$C$9967,3,FALSE)</f>
        <v>Jorvuld\'s Guidance</v>
      </c>
      <c r="C299" s="8" t="str">
        <f>VLOOKUP(A299,'Sets data'!$A$3:$C$9967,2,FALSE)</f>
        <v>Jorvulds Führung</v>
      </c>
    </row>
    <row r="300" spans="1:3" x14ac:dyDescent="0.25">
      <c r="A300" s="12">
        <v>347</v>
      </c>
      <c r="B300" s="8" t="str">
        <f>VLOOKUP(A300,'Sets data'!$A$3:$C$9967,3,FALSE)</f>
        <v>Plague Slinger</v>
      </c>
      <c r="C300" s="8" t="str">
        <f>VLOOKUP(A300,'Sets data'!$A$3:$C$9967,2,FALSE)</f>
        <v>Seuchenschleuder</v>
      </c>
    </row>
    <row r="301" spans="1:3" x14ac:dyDescent="0.25">
      <c r="A301" s="12">
        <v>348</v>
      </c>
      <c r="B301" s="8" t="str">
        <f>VLOOKUP(A301,'Sets data'!$A$3:$C$9967,3,FALSE)</f>
        <v>Curse of Doylemish</v>
      </c>
      <c r="C301" s="8" t="str">
        <f>VLOOKUP(A301,'Sets data'!$A$3:$C$9967,2,FALSE)</f>
        <v>Fluch von Doylemish</v>
      </c>
    </row>
    <row r="302" spans="1:3" x14ac:dyDescent="0.25">
      <c r="A302" s="12">
        <v>349</v>
      </c>
      <c r="B302" s="8" t="str">
        <f>VLOOKUP(A302,'Sets data'!$A$3:$C$9967,3,FALSE)</f>
        <v>Thurvokun</v>
      </c>
      <c r="C302" s="8" t="str">
        <f>VLOOKUP(A302,'Sets data'!$A$3:$C$9967,2,FALSE)</f>
        <v>Thurvokun</v>
      </c>
    </row>
    <row r="303" spans="1:3" x14ac:dyDescent="0.25">
      <c r="A303" s="12">
        <v>350</v>
      </c>
      <c r="B303" s="8" t="str">
        <f>VLOOKUP(A303,'Sets data'!$A$3:$C$9967,3,FALSE)</f>
        <v>Zaan</v>
      </c>
      <c r="C303" s="8" t="str">
        <f>VLOOKUP(A303,'Sets data'!$A$3:$C$9967,2,FALSE)</f>
        <v>Zaan</v>
      </c>
    </row>
    <row r="304" spans="1:3" x14ac:dyDescent="0.25">
      <c r="A304" s="12">
        <v>351</v>
      </c>
      <c r="B304" s="8" t="str">
        <f>VLOOKUP(A304,'Sets data'!$A$3:$C$9967,3,FALSE)</f>
        <v>Innate Axiom</v>
      </c>
      <c r="C304" s="8" t="str">
        <f>VLOOKUP(A304,'Sets data'!$A$3:$C$9967,2,FALSE)</f>
        <v>Kernaxiom</v>
      </c>
    </row>
    <row r="305" spans="1:3" x14ac:dyDescent="0.25">
      <c r="A305" s="12">
        <v>352</v>
      </c>
      <c r="B305" s="8" t="str">
        <f>VLOOKUP(A305,'Sets data'!$A$3:$C$9967,3,FALSE)</f>
        <v>Fortified Brass</v>
      </c>
      <c r="C305" s="8" t="str">
        <f>VLOOKUP(A305,'Sets data'!$A$3:$C$9967,2,FALSE)</f>
        <v>Messingpanzer</v>
      </c>
    </row>
    <row r="306" spans="1:3" x14ac:dyDescent="0.25">
      <c r="A306" s="12">
        <v>353</v>
      </c>
      <c r="B306" s="8" t="str">
        <f>VLOOKUP(A306,'Sets data'!$A$3:$C$9967,3,FALSE)</f>
        <v>Mechanical Acuity</v>
      </c>
      <c r="C306" s="8" t="str">
        <f>VLOOKUP(A306,'Sets data'!$A$3:$C$9967,2,FALSE)</f>
        <v>Mechanikblick</v>
      </c>
    </row>
    <row r="307" spans="1:3" x14ac:dyDescent="0.25">
      <c r="A307" s="12">
        <v>354</v>
      </c>
      <c r="B307" s="8" t="str">
        <f>VLOOKUP(A307,'Sets data'!$A$3:$C$9967,3,FALSE)</f>
        <v>Mad Tinkerer</v>
      </c>
      <c r="C307" s="8" t="str">
        <f>VLOOKUP(A307,'Sets data'!$A$3:$C$9967,2,FALSE)</f>
        <v>Wahntüftler</v>
      </c>
    </row>
    <row r="308" spans="1:3" x14ac:dyDescent="0.25">
      <c r="A308" s="12">
        <v>355</v>
      </c>
      <c r="B308" s="8" t="str">
        <f>VLOOKUP(A308,'Sets data'!$A$3:$C$9967,3,FALSE)</f>
        <v>Unfathomable Darkness</v>
      </c>
      <c r="C308" s="8" t="str">
        <f>VLOOKUP(A308,'Sets data'!$A$3:$C$9967,2,FALSE)</f>
        <v>Unermessliche Dunkelheit</v>
      </c>
    </row>
    <row r="309" spans="1:3" x14ac:dyDescent="0.25">
      <c r="A309" s="12">
        <v>356</v>
      </c>
      <c r="B309" s="8" t="str">
        <f>VLOOKUP(A309,'Sets data'!$A$3:$C$9967,3,FALSE)</f>
        <v>Livewire</v>
      </c>
      <c r="C309" s="8" t="str">
        <f>VLOOKUP(A309,'Sets data'!$A$3:$C$9967,2,FALSE)</f>
        <v>Stromschlag</v>
      </c>
    </row>
    <row r="310" spans="1:3" x14ac:dyDescent="0.25">
      <c r="A310" s="12">
        <v>357</v>
      </c>
      <c r="B310" s="8" t="str">
        <f>VLOOKUP(A310,'Sets data'!$A$3:$C$9967,3,FALSE)</f>
        <v>Disciplined Slash (Perfected)</v>
      </c>
      <c r="C310" s="8" t="str">
        <f>VLOOKUP(A310,'Sets data'!$A$3:$C$9967,2,FALSE)</f>
        <v>Disziplinierter Schnitt (vollendet)</v>
      </c>
    </row>
    <row r="311" spans="1:3" x14ac:dyDescent="0.25">
      <c r="A311" s="12">
        <v>358</v>
      </c>
      <c r="B311" s="8" t="str">
        <f>VLOOKUP(A311,'Sets data'!$A$3:$C$9967,3,FALSE)</f>
        <v>Defensive Position (Perfected)</v>
      </c>
      <c r="C311" s="8" t="str">
        <f>VLOOKUP(A311,'Sets data'!$A$3:$C$9967,2,FALSE)</f>
        <v>Defensive Position (vollendet)</v>
      </c>
    </row>
    <row r="312" spans="1:3" x14ac:dyDescent="0.25">
      <c r="A312" s="12">
        <v>359</v>
      </c>
      <c r="B312" s="8" t="str">
        <f>VLOOKUP(A312,'Sets data'!$A$3:$C$9967,3,FALSE)</f>
        <v>Chaotic Whirlwind (Perfected)</v>
      </c>
      <c r="C312" s="8" t="str">
        <f>VLOOKUP(A312,'Sets data'!$A$3:$C$9967,2,FALSE)</f>
        <v>Chaotischer Wirbelwind (vollendet)</v>
      </c>
    </row>
    <row r="313" spans="1:3" x14ac:dyDescent="0.25">
      <c r="A313" s="12">
        <v>360</v>
      </c>
      <c r="B313" s="8" t="str">
        <f>VLOOKUP(A313,'Sets data'!$A$3:$C$9967,3,FALSE)</f>
        <v>Piercing Spray (Perfected)</v>
      </c>
      <c r="C313" s="8" t="str">
        <f>VLOOKUP(A313,'Sets data'!$A$3:$C$9967,2,FALSE)</f>
        <v>Durchdringende Salve (vollendet)</v>
      </c>
    </row>
    <row r="314" spans="1:3" x14ac:dyDescent="0.25">
      <c r="A314" s="12">
        <v>361</v>
      </c>
      <c r="B314" s="8" t="str">
        <f>VLOOKUP(A314,'Sets data'!$A$3:$C$9967,3,FALSE)</f>
        <v>Concentrated Force (Perfected)</v>
      </c>
      <c r="C314" s="8" t="str">
        <f>VLOOKUP(A314,'Sets data'!$A$3:$C$9967,2,FALSE)</f>
        <v>Konzentrierte Kraft (vollendet)</v>
      </c>
    </row>
    <row r="315" spans="1:3" x14ac:dyDescent="0.25">
      <c r="A315" s="12">
        <v>362</v>
      </c>
      <c r="B315" s="8" t="str">
        <f>VLOOKUP(A315,'Sets data'!$A$3:$C$9967,3,FALSE)</f>
        <v>Timeless Blessing (Perfected)</v>
      </c>
      <c r="C315" s="8" t="str">
        <f>VLOOKUP(A315,'Sets data'!$A$3:$C$9967,2,FALSE)</f>
        <v>Zeitloser Segen (vollendet)</v>
      </c>
    </row>
    <row r="316" spans="1:3" x14ac:dyDescent="0.25">
      <c r="A316" s="12">
        <v>363</v>
      </c>
      <c r="B316" s="8" t="str">
        <f>VLOOKUP(A316,'Sets data'!$A$3:$C$9967,3,FALSE)</f>
        <v>Disciplined Slash</v>
      </c>
      <c r="C316" s="8" t="str">
        <f>VLOOKUP(A316,'Sets data'!$A$3:$C$9967,2,FALSE)</f>
        <v>Disziplinierter Schnitt</v>
      </c>
    </row>
    <row r="317" spans="1:3" x14ac:dyDescent="0.25">
      <c r="A317" s="12">
        <v>364</v>
      </c>
      <c r="B317" s="8" t="str">
        <f>VLOOKUP(A317,'Sets data'!$A$3:$C$9967,3,FALSE)</f>
        <v>Defensive Position</v>
      </c>
      <c r="C317" s="8" t="str">
        <f>VLOOKUP(A317,'Sets data'!$A$3:$C$9967,2,FALSE)</f>
        <v>Defensive Position</v>
      </c>
    </row>
    <row r="318" spans="1:3" x14ac:dyDescent="0.25">
      <c r="A318" s="12">
        <v>365</v>
      </c>
      <c r="B318" s="8" t="str">
        <f>VLOOKUP(A318,'Sets data'!$A$3:$C$9967,3,FALSE)</f>
        <v>Chaotic Whirlwind</v>
      </c>
      <c r="C318" s="8" t="str">
        <f>VLOOKUP(A318,'Sets data'!$A$3:$C$9967,2,FALSE)</f>
        <v>Chaotischer Wirbelwind</v>
      </c>
    </row>
    <row r="319" spans="1:3" x14ac:dyDescent="0.25">
      <c r="A319" s="12">
        <v>366</v>
      </c>
      <c r="B319" s="8" t="str">
        <f>VLOOKUP(A319,'Sets data'!$A$3:$C$9967,3,FALSE)</f>
        <v>Piercing Spray</v>
      </c>
      <c r="C319" s="8" t="str">
        <f>VLOOKUP(A319,'Sets data'!$A$3:$C$9967,2,FALSE)</f>
        <v>Durchdringende Salve</v>
      </c>
    </row>
    <row r="320" spans="1:3" x14ac:dyDescent="0.25">
      <c r="A320" s="12">
        <v>367</v>
      </c>
      <c r="B320" s="8" t="str">
        <f>VLOOKUP(A320,'Sets data'!$A$3:$C$9967,3,FALSE)</f>
        <v>Concentrated Force</v>
      </c>
      <c r="C320" s="8" t="str">
        <f>VLOOKUP(A320,'Sets data'!$A$3:$C$9967,2,FALSE)</f>
        <v>Konzentrierte Kraft</v>
      </c>
    </row>
    <row r="321" spans="1:3" x14ac:dyDescent="0.25">
      <c r="A321" s="12">
        <v>368</v>
      </c>
      <c r="B321" s="8" t="str">
        <f>VLOOKUP(A321,'Sets data'!$A$3:$C$9967,3,FALSE)</f>
        <v>Timeless Blessing</v>
      </c>
      <c r="C321" s="8" t="str">
        <f>VLOOKUP(A321,'Sets data'!$A$3:$C$9967,2,FALSE)</f>
        <v>Zeitloser Segen</v>
      </c>
    </row>
    <row r="322" spans="1:3" x14ac:dyDescent="0.25">
      <c r="A322" s="12">
        <v>369</v>
      </c>
      <c r="B322" s="8" t="str">
        <f>VLOOKUP(A322,'Sets data'!$A$3:$C$9967,3,FALSE)</f>
        <v>Merciless Charge</v>
      </c>
      <c r="C322" s="8" t="str">
        <f>VLOOKUP(A322,'Sets data'!$A$3:$C$9967,2,FALSE)</f>
        <v>Gnadenloser Ansturm</v>
      </c>
    </row>
    <row r="323" spans="1:3" x14ac:dyDescent="0.25">
      <c r="A323" s="12">
        <v>370</v>
      </c>
      <c r="B323" s="8" t="str">
        <f>VLOOKUP(A323,'Sets data'!$A$3:$C$9967,3,FALSE)</f>
        <v>Rampaging Slash</v>
      </c>
      <c r="C323" s="8" t="str">
        <f>VLOOKUP(A323,'Sets data'!$A$3:$C$9967,2,FALSE)</f>
        <v>Tobender Schnitt</v>
      </c>
    </row>
    <row r="324" spans="1:3" x14ac:dyDescent="0.25">
      <c r="A324" s="12">
        <v>371</v>
      </c>
      <c r="B324" s="8" t="str">
        <f>VLOOKUP(A324,'Sets data'!$A$3:$C$9967,3,FALSE)</f>
        <v>Cruel Flurry</v>
      </c>
      <c r="C324" s="8" t="str">
        <f>VLOOKUP(A324,'Sets data'!$A$3:$C$9967,2,FALSE)</f>
        <v>Grausamer Schlaghagel</v>
      </c>
    </row>
    <row r="325" spans="1:3" x14ac:dyDescent="0.25">
      <c r="A325" s="12">
        <v>372</v>
      </c>
      <c r="B325" s="8" t="str">
        <f>VLOOKUP(A325,'Sets data'!$A$3:$C$9967,3,FALSE)</f>
        <v>Thunderous Volley</v>
      </c>
      <c r="C325" s="8" t="str">
        <f>VLOOKUP(A325,'Sets data'!$A$3:$C$9967,2,FALSE)</f>
        <v>Donnernde Salve</v>
      </c>
    </row>
    <row r="326" spans="1:3" x14ac:dyDescent="0.25">
      <c r="A326" s="12">
        <v>373</v>
      </c>
      <c r="B326" s="8" t="str">
        <f>VLOOKUP(A326,'Sets data'!$A$3:$C$9967,3,FALSE)</f>
        <v>Crushing Wall</v>
      </c>
      <c r="C326" s="8" t="str">
        <f>VLOOKUP(A326,'Sets data'!$A$3:$C$9967,2,FALSE)</f>
        <v>Zermalmende Mauer</v>
      </c>
    </row>
    <row r="327" spans="1:3" x14ac:dyDescent="0.25">
      <c r="A327" s="12">
        <v>374</v>
      </c>
      <c r="B327" s="8" t="str">
        <f>VLOOKUP(A327,'Sets data'!$A$3:$C$9967,3,FALSE)</f>
        <v>Precise Regeneration</v>
      </c>
      <c r="C327" s="8" t="str">
        <f>VLOOKUP(A327,'Sets data'!$A$3:$C$9967,2,FALSE)</f>
        <v>Präzise Regeneration</v>
      </c>
    </row>
    <row r="328" spans="1:3" x14ac:dyDescent="0.25">
      <c r="A328" s="12">
        <v>380</v>
      </c>
      <c r="B328" s="8" t="str">
        <f>VLOOKUP(A328,'Sets data'!$A$3:$C$9967,3,FALSE)</f>
        <v>Prophet\'s</v>
      </c>
      <c r="C328" s="8" t="str">
        <f>VLOOKUP(A328,'Sets data'!$A$3:$C$9967,2,FALSE)</f>
        <v>Prophet</v>
      </c>
    </row>
    <row r="329" spans="1:3" x14ac:dyDescent="0.25">
      <c r="A329" s="12">
        <v>381</v>
      </c>
      <c r="B329" s="8" t="str">
        <f>VLOOKUP(A329,'Sets data'!$A$3:$C$9967,3,FALSE)</f>
        <v>Broken Soul</v>
      </c>
      <c r="C329" s="8" t="str">
        <f>VLOOKUP(A329,'Sets data'!$A$3:$C$9967,2,FALSE)</f>
        <v>Zerbrochene Seele</v>
      </c>
    </row>
    <row r="330" spans="1:3" x14ac:dyDescent="0.25">
      <c r="A330" s="12">
        <v>382</v>
      </c>
      <c r="B330" s="8" t="str">
        <f>VLOOKUP(A330,'Sets data'!$A$3:$C$9967,3,FALSE)</f>
        <v>Grace of Gloom</v>
      </c>
      <c r="C330" s="8" t="str">
        <f>VLOOKUP(A330,'Sets data'!$A$3:$C$9967,2,FALSE)</f>
        <v>Anmut der Gräue</v>
      </c>
    </row>
    <row r="331" spans="1:3" x14ac:dyDescent="0.25">
      <c r="A331" s="12">
        <v>383</v>
      </c>
      <c r="B331" s="8" t="str">
        <f>VLOOKUP(A331,'Sets data'!$A$3:$C$9967,3,FALSE)</f>
        <v>Gryphon\'s Ferocity</v>
      </c>
      <c r="C331" s="8" t="str">
        <f>VLOOKUP(A331,'Sets data'!$A$3:$C$9967,2,FALSE)</f>
        <v>Wildheit des Greifen</v>
      </c>
    </row>
    <row r="332" spans="1:3" x14ac:dyDescent="0.25">
      <c r="A332" s="12">
        <v>384</v>
      </c>
      <c r="B332" s="8" t="str">
        <f>VLOOKUP(A332,'Sets data'!$A$3:$C$9967,3,FALSE)</f>
        <v>Wisdom of Vanus</v>
      </c>
      <c r="C332" s="8" t="str">
        <f>VLOOKUP(A332,'Sets data'!$A$3:$C$9967,2,FALSE)</f>
        <v>Weisheit von Vanus</v>
      </c>
    </row>
    <row r="333" spans="1:3" x14ac:dyDescent="0.25">
      <c r="A333" s="12">
        <v>385</v>
      </c>
      <c r="B333" s="8" t="str">
        <f>VLOOKUP(A333,'Sets data'!$A$3:$C$9967,3,FALSE)</f>
        <v>Adept Rider</v>
      </c>
      <c r="C333" s="8" t="str">
        <f>VLOOKUP(A333,'Sets data'!$A$3:$C$9967,2,FALSE)</f>
        <v>Versierter Reiter</v>
      </c>
    </row>
    <row r="334" spans="1:3" x14ac:dyDescent="0.25">
      <c r="A334" s="12">
        <v>386</v>
      </c>
      <c r="B334" s="8" t="str">
        <f>VLOOKUP(A334,'Sets data'!$A$3:$C$9967,3,FALSE)</f>
        <v>Sload\'s Semblance</v>
      </c>
      <c r="C334" s="8" t="str">
        <f>VLOOKUP(A334,'Sets data'!$A$3:$C$9967,2,FALSE)</f>
        <v>Kreckenantlitz</v>
      </c>
    </row>
    <row r="335" spans="1:3" x14ac:dyDescent="0.25">
      <c r="A335" s="12">
        <v>387</v>
      </c>
      <c r="B335" s="8" t="str">
        <f>VLOOKUP(A335,'Sets data'!$A$3:$C$9967,3,FALSE)</f>
        <v>Nocturnal\'s Favor</v>
      </c>
      <c r="C335" s="8" t="str">
        <f>VLOOKUP(A335,'Sets data'!$A$3:$C$9967,2,FALSE)</f>
        <v>Nocturnals Gunst</v>
      </c>
    </row>
    <row r="336" spans="1:3" x14ac:dyDescent="0.25">
      <c r="A336" s="12">
        <v>388</v>
      </c>
      <c r="B336" s="8" t="str">
        <f>VLOOKUP(A336,'Sets data'!$A$3:$C$9967,3,FALSE)</f>
        <v>Aegis of Galenwe</v>
      </c>
      <c r="C336" s="8" t="str">
        <f>VLOOKUP(A336,'Sets data'!$A$3:$C$9967,2,FALSE)</f>
        <v>Ägis von Galenwe</v>
      </c>
    </row>
    <row r="337" spans="1:3" x14ac:dyDescent="0.25">
      <c r="A337" s="12">
        <v>389</v>
      </c>
      <c r="B337" s="8" t="str">
        <f>VLOOKUP(A337,'Sets data'!$A$3:$C$9967,3,FALSE)</f>
        <v>Arms of Relequen</v>
      </c>
      <c r="C337" s="8" t="str">
        <f>VLOOKUP(A337,'Sets data'!$A$3:$C$9967,2,FALSE)</f>
        <v>Waffen von Relequen</v>
      </c>
    </row>
    <row r="338" spans="1:3" x14ac:dyDescent="0.25">
      <c r="A338" s="12">
        <v>390</v>
      </c>
      <c r="B338" s="8" t="str">
        <f>VLOOKUP(A338,'Sets data'!$A$3:$C$9967,3,FALSE)</f>
        <v>Mantle of Siroria</v>
      </c>
      <c r="C338" s="8" t="str">
        <f>VLOOKUP(A338,'Sets data'!$A$3:$C$9967,2,FALSE)</f>
        <v>Mantel von Siroria</v>
      </c>
    </row>
    <row r="339" spans="1:3" x14ac:dyDescent="0.25">
      <c r="A339" s="12">
        <v>391</v>
      </c>
      <c r="B339" s="8" t="str">
        <f>VLOOKUP(A339,'Sets data'!$A$3:$C$9967,3,FALSE)</f>
        <v>Vestment of Olorime</v>
      </c>
      <c r="C339" s="8" t="str">
        <f>VLOOKUP(A339,'Sets data'!$A$3:$C$9967,2,FALSE)</f>
        <v>Gewandung von Olorime</v>
      </c>
    </row>
    <row r="340" spans="1:3" x14ac:dyDescent="0.25">
      <c r="A340" s="12">
        <v>392</v>
      </c>
      <c r="B340" s="8" t="str">
        <f>VLOOKUP(A340,'Sets data'!$A$3:$C$9967,3,FALSE)</f>
        <v>Perfect Aegis of Galenwe</v>
      </c>
      <c r="C340" s="8" t="str">
        <f>VLOOKUP(A340,'Sets data'!$A$3:$C$9967,2,FALSE)</f>
        <v>Perfekte Ägis von Galenwe</v>
      </c>
    </row>
    <row r="341" spans="1:3" x14ac:dyDescent="0.25">
      <c r="A341" s="12">
        <v>393</v>
      </c>
      <c r="B341" s="8" t="str">
        <f>VLOOKUP(A341,'Sets data'!$A$3:$C$9967,3,FALSE)</f>
        <v>Perfect Arms of Relequen</v>
      </c>
      <c r="C341" s="8" t="str">
        <f>VLOOKUP(A341,'Sets data'!$A$3:$C$9967,2,FALSE)</f>
        <v>Perfekte Waffen von Relequen</v>
      </c>
    </row>
    <row r="342" spans="1:3" x14ac:dyDescent="0.25">
      <c r="A342" s="12">
        <v>394</v>
      </c>
      <c r="B342" s="8" t="str">
        <f>VLOOKUP(A342,'Sets data'!$A$3:$C$9967,3,FALSE)</f>
        <v>Perfect Mantle of Siroria</v>
      </c>
      <c r="C342" s="8" t="str">
        <f>VLOOKUP(A342,'Sets data'!$A$3:$C$9967,2,FALSE)</f>
        <v>Perfekter Mantel von Siroria</v>
      </c>
    </row>
    <row r="343" spans="1:3" x14ac:dyDescent="0.25">
      <c r="A343" s="12">
        <v>395</v>
      </c>
      <c r="B343" s="8" t="str">
        <f>VLOOKUP(A343,'Sets data'!$A$3:$C$9967,3,FALSE)</f>
        <v>Perfect Vestment of Olorime</v>
      </c>
      <c r="C343" s="8" t="str">
        <f>VLOOKUP(A343,'Sets data'!$A$3:$C$9967,2,FALSE)</f>
        <v>Perfekte Gewandung von Olorime</v>
      </c>
    </row>
    <row r="344" spans="1:3" x14ac:dyDescent="0.25">
      <c r="A344" s="12">
        <v>397</v>
      </c>
      <c r="B344" s="8" t="str">
        <f>VLOOKUP(A344,'Sets data'!$A$3:$C$9967,3,FALSE)</f>
        <v>Balorgh</v>
      </c>
      <c r="C344" s="8" t="str">
        <f>VLOOKUP(A344,'Sets data'!$A$3:$C$9967,2,FALSE)</f>
        <v>Balorgh</v>
      </c>
    </row>
    <row r="345" spans="1:3" x14ac:dyDescent="0.25">
      <c r="A345" s="12">
        <v>398</v>
      </c>
      <c r="B345" s="8" t="str">
        <f>VLOOKUP(A345,'Sets data'!$A$3:$C$9967,3,FALSE)</f>
        <v>Vykosa</v>
      </c>
      <c r="C345" s="8" t="str">
        <f>VLOOKUP(A345,'Sets data'!$A$3:$C$9967,2,FALSE)</f>
        <v>Vykosa</v>
      </c>
    </row>
    <row r="346" spans="1:3" x14ac:dyDescent="0.25">
      <c r="A346" s="12">
        <v>399</v>
      </c>
      <c r="B346" s="8" t="str">
        <f>VLOOKUP(A346,'Sets data'!$A$3:$C$9967,3,FALSE)</f>
        <v>Hanu\'s Compassion</v>
      </c>
      <c r="C346" s="8" t="str">
        <f>VLOOKUP(A346,'Sets data'!$A$3:$C$9967,2,FALSE)</f>
        <v>Hanus Mitgefühl</v>
      </c>
    </row>
    <row r="347" spans="1:3" x14ac:dyDescent="0.25">
      <c r="A347" s="12">
        <v>400</v>
      </c>
      <c r="B347" s="8" t="str">
        <f>VLOOKUP(A347,'Sets data'!$A$3:$C$9967,3,FALSE)</f>
        <v>Blood Moon</v>
      </c>
      <c r="C347" s="8" t="str">
        <f>VLOOKUP(A347,'Sets data'!$A$3:$C$9967,2,FALSE)</f>
        <v>Blutmond</v>
      </c>
    </row>
    <row r="348" spans="1:3" x14ac:dyDescent="0.25">
      <c r="A348" s="12">
        <v>401</v>
      </c>
      <c r="B348" s="8" t="str">
        <f>VLOOKUP(A348,'Sets data'!$A$3:$C$9967,3,FALSE)</f>
        <v>Haven of Ursus</v>
      </c>
      <c r="C348" s="8" t="str">
        <f>VLOOKUP(A348,'Sets data'!$A$3:$C$9967,2,FALSE)</f>
        <v>Zuflucht von Ursus</v>
      </c>
    </row>
    <row r="349" spans="1:3" x14ac:dyDescent="0.25">
      <c r="A349" s="12">
        <v>402</v>
      </c>
      <c r="B349" s="8" t="str">
        <f>VLOOKUP(A349,'Sets data'!$A$3:$C$9967,3,FALSE)</f>
        <v>Moon Hunter</v>
      </c>
      <c r="C349" s="8" t="str">
        <f>VLOOKUP(A349,'Sets data'!$A$3:$C$9967,2,FALSE)</f>
        <v>Mondjäger</v>
      </c>
    </row>
    <row r="350" spans="1:3" x14ac:dyDescent="0.25">
      <c r="A350" s="12">
        <v>403</v>
      </c>
      <c r="B350" s="8" t="str">
        <f>VLOOKUP(A350,'Sets data'!$A$3:$C$9967,3,FALSE)</f>
        <v>Savage Werewolf</v>
      </c>
      <c r="C350" s="8" t="str">
        <f>VLOOKUP(A350,'Sets data'!$A$3:$C$9967,2,FALSE)</f>
        <v>Wilder Werwolf</v>
      </c>
    </row>
    <row r="351" spans="1:3" x14ac:dyDescent="0.25">
      <c r="A351" s="12">
        <v>404</v>
      </c>
      <c r="B351" s="8" t="str">
        <f>VLOOKUP(A351,'Sets data'!$A$3:$C$9967,3,FALSE)</f>
        <v>Jailer\'s Tenacity</v>
      </c>
      <c r="C351" s="8" t="str">
        <f>VLOOKUP(A351,'Sets data'!$A$3:$C$9967,2,FALSE)</f>
        <v>Tenazität des Kerkermeisters</v>
      </c>
    </row>
    <row r="352" spans="1:3" x14ac:dyDescent="0.25">
      <c r="A352" s="12">
        <v>405</v>
      </c>
      <c r="B352" s="8" t="str">
        <f>VLOOKUP(A352,'Sets data'!$A$3:$C$9967,3,FALSE)</f>
        <v>Bright-Throat\'s Boast</v>
      </c>
      <c r="C352" s="8" t="str">
        <f>VLOOKUP(A352,'Sets data'!$A$3:$C$9967,2,FALSE)</f>
        <v>Hellhalsstolz</v>
      </c>
    </row>
    <row r="353" spans="1:3" x14ac:dyDescent="0.25">
      <c r="A353" s="12">
        <v>406</v>
      </c>
      <c r="B353" s="8" t="str">
        <f>VLOOKUP(A353,'Sets data'!$A$3:$C$9967,3,FALSE)</f>
        <v>Dead-Water\'s Guile</v>
      </c>
      <c r="C353" s="8" t="str">
        <f>VLOOKUP(A353,'Sets data'!$A$3:$C$9967,2,FALSE)</f>
        <v>Totwassertücke</v>
      </c>
    </row>
    <row r="354" spans="1:3" x14ac:dyDescent="0.25">
      <c r="A354" s="12">
        <v>407</v>
      </c>
      <c r="B354" s="8" t="str">
        <f>VLOOKUP(A354,'Sets data'!$A$3:$C$9967,3,FALSE)</f>
        <v>Champion of the Hist</v>
      </c>
      <c r="C354" s="8" t="str">
        <f>VLOOKUP(A354,'Sets data'!$A$3:$C$9967,2,FALSE)</f>
        <v>Histchampion</v>
      </c>
    </row>
    <row r="355" spans="1:3" x14ac:dyDescent="0.25">
      <c r="A355" s="12">
        <v>408</v>
      </c>
      <c r="B355" s="8" t="str">
        <f>VLOOKUP(A355,'Sets data'!$A$3:$C$9967,3,FALSE)</f>
        <v>Grave-Stake Collector</v>
      </c>
      <c r="C355" s="8" t="str">
        <f>VLOOKUP(A355,'Sets data'!$A$3:$C$9967,2,FALSE)</f>
        <v>Grabpflocksammler</v>
      </c>
    </row>
    <row r="356" spans="1:3" x14ac:dyDescent="0.25">
      <c r="A356" s="12">
        <v>409</v>
      </c>
      <c r="B356" s="8" t="str">
        <f>VLOOKUP(A356,'Sets data'!$A$3:$C$9967,3,FALSE)</f>
        <v>Naga Shaman</v>
      </c>
      <c r="C356" s="8" t="str">
        <f>VLOOKUP(A356,'Sets data'!$A$3:$C$9967,2,FALSE)</f>
        <v>Nagaschamane</v>
      </c>
    </row>
    <row r="357" spans="1:3" x14ac:dyDescent="0.25">
      <c r="A357" s="12">
        <v>410</v>
      </c>
      <c r="B357" s="8" t="str">
        <f>VLOOKUP(A357,'Sets data'!$A$3:$C$9967,3,FALSE)</f>
        <v>Might of the Lost Legion</v>
      </c>
      <c r="C357" s="8" t="str">
        <f>VLOOKUP(A357,'Sets data'!$A$3:$C$9967,2,FALSE)</f>
        <v>Macht der Verlorenen Legion</v>
      </c>
    </row>
    <row r="358" spans="1:3" x14ac:dyDescent="0.25">
      <c r="A358" s="12">
        <v>411</v>
      </c>
      <c r="B358" s="8" t="str">
        <f>VLOOKUP(A358,'Sets data'!$A$3:$C$9967,3,FALSE)</f>
        <v>Gallant Charge</v>
      </c>
      <c r="C358" s="8" t="str">
        <f>VLOOKUP(A358,'Sets data'!$A$3:$C$9967,2,FALSE)</f>
        <v>Galanter Ansturm</v>
      </c>
    </row>
    <row r="359" spans="1:3" x14ac:dyDescent="0.25">
      <c r="A359" s="12">
        <v>412</v>
      </c>
      <c r="B359" s="8" t="str">
        <f>VLOOKUP(A359,'Sets data'!$A$3:$C$9967,3,FALSE)</f>
        <v>Radial Uppercut</v>
      </c>
      <c r="C359" s="8" t="str">
        <f>VLOOKUP(A359,'Sets data'!$A$3:$C$9967,2,FALSE)</f>
        <v>Rundum-Aufwärtsschnitt</v>
      </c>
    </row>
    <row r="360" spans="1:3" x14ac:dyDescent="0.25">
      <c r="A360" s="12">
        <v>413</v>
      </c>
      <c r="B360" s="8" t="str">
        <f>VLOOKUP(A360,'Sets data'!$A$3:$C$9967,3,FALSE)</f>
        <v>Spectral Cloak</v>
      </c>
      <c r="C360" s="8" t="str">
        <f>VLOOKUP(A360,'Sets data'!$A$3:$C$9967,2,FALSE)</f>
        <v>Spektraler Mantel</v>
      </c>
    </row>
    <row r="361" spans="1:3" x14ac:dyDescent="0.25">
      <c r="A361" s="12">
        <v>414</v>
      </c>
      <c r="B361" s="8" t="str">
        <f>VLOOKUP(A361,'Sets data'!$A$3:$C$9967,3,FALSE)</f>
        <v>Virulent Shot</v>
      </c>
      <c r="C361" s="8" t="str">
        <f>VLOOKUP(A361,'Sets data'!$A$3:$C$9967,2,FALSE)</f>
        <v>Virulenter Schuss</v>
      </c>
    </row>
    <row r="362" spans="1:3" x14ac:dyDescent="0.25">
      <c r="A362" s="12">
        <v>415</v>
      </c>
      <c r="B362" s="8" t="str">
        <f>VLOOKUP(A362,'Sets data'!$A$3:$C$9967,3,FALSE)</f>
        <v>Wild Impulse</v>
      </c>
      <c r="C362" s="8" t="str">
        <f>VLOOKUP(A362,'Sets data'!$A$3:$C$9967,2,FALSE)</f>
        <v>Wilder Impuls</v>
      </c>
    </row>
    <row r="363" spans="1:3" x14ac:dyDescent="0.25">
      <c r="A363" s="12">
        <v>416</v>
      </c>
      <c r="B363" s="8" t="str">
        <f>VLOOKUP(A363,'Sets data'!$A$3:$C$9967,3,FALSE)</f>
        <v>Mender\'s Ward</v>
      </c>
      <c r="C363" s="8" t="str">
        <f>VLOOKUP(A363,'Sets data'!$A$3:$C$9967,2,FALSE)</f>
        <v>Schutz des Pflegers</v>
      </c>
    </row>
    <row r="364" spans="1:3" x14ac:dyDescent="0.25">
      <c r="A364" s="12">
        <v>417</v>
      </c>
      <c r="B364" s="8" t="str">
        <f>VLOOKUP(A364,'Sets data'!$A$3:$C$9967,3,FALSE)</f>
        <v>Indomitable Fury</v>
      </c>
      <c r="C364" s="8" t="str">
        <f>VLOOKUP(A364,'Sets data'!$A$3:$C$9967,2,FALSE)</f>
        <v>Unbeugsamer Zorn</v>
      </c>
    </row>
    <row r="365" spans="1:3" x14ac:dyDescent="0.25">
      <c r="A365" s="12">
        <v>418</v>
      </c>
      <c r="B365" s="8" t="str">
        <f>VLOOKUP(A365,'Sets data'!$A$3:$C$9967,3,FALSE)</f>
        <v>Spell Strategist</v>
      </c>
      <c r="C365" s="8" t="str">
        <f>VLOOKUP(A365,'Sets data'!$A$3:$C$9967,2,FALSE)</f>
        <v>Zauberstratege</v>
      </c>
    </row>
    <row r="366" spans="1:3" x14ac:dyDescent="0.25">
      <c r="A366" s="12">
        <v>419</v>
      </c>
      <c r="B366" s="8" t="str">
        <f>VLOOKUP(A366,'Sets data'!$A$3:$C$9967,3,FALSE)</f>
        <v>Battlefield Acrobat</v>
      </c>
      <c r="C366" s="8" t="str">
        <f>VLOOKUP(A366,'Sets data'!$A$3:$C$9967,2,FALSE)</f>
        <v>Schlachtfeldakrobat</v>
      </c>
    </row>
    <row r="367" spans="1:3" x14ac:dyDescent="0.25">
      <c r="A367" s="12">
        <v>420</v>
      </c>
      <c r="B367" s="8" t="str">
        <f>VLOOKUP(A367,'Sets data'!$A$3:$C$9967,3,FALSE)</f>
        <v>Soldier of Anguish</v>
      </c>
      <c r="C367" s="8" t="str">
        <f>VLOOKUP(A367,'Sets data'!$A$3:$C$9967,2,FALSE)</f>
        <v>Soldat der Pein</v>
      </c>
    </row>
    <row r="368" spans="1:3" x14ac:dyDescent="0.25">
      <c r="A368" s="12">
        <v>421</v>
      </c>
      <c r="B368" s="8" t="str">
        <f>VLOOKUP(A368,'Sets data'!$A$3:$C$9967,3,FALSE)</f>
        <v>Steadfast Hero</v>
      </c>
      <c r="C368" s="8" t="str">
        <f>VLOOKUP(A368,'Sets data'!$A$3:$C$9967,2,FALSE)</f>
        <v>Standhafter Held</v>
      </c>
    </row>
    <row r="369" spans="1:3" x14ac:dyDescent="0.25">
      <c r="A369" s="12">
        <v>422</v>
      </c>
      <c r="B369" s="8" t="str">
        <f>VLOOKUP(A369,'Sets data'!$A$3:$C$9967,3,FALSE)</f>
        <v>Battalion Defender</v>
      </c>
      <c r="C369" s="8" t="str">
        <f>VLOOKUP(A369,'Sets data'!$A$3:$C$9967,2,FALSE)</f>
        <v>Bataillonsverteidiger</v>
      </c>
    </row>
    <row r="370" spans="1:3" x14ac:dyDescent="0.25">
      <c r="A370" s="12">
        <v>423</v>
      </c>
      <c r="B370" s="8" t="str">
        <f>VLOOKUP(A370,'Sets data'!$A$3:$C$9967,3,FALSE)</f>
        <v>Perfect Gallant Charge</v>
      </c>
      <c r="C370" s="8" t="str">
        <f>VLOOKUP(A370,'Sets data'!$A$3:$C$9967,2,FALSE)</f>
        <v>Perfekter galanter Ansturm</v>
      </c>
    </row>
    <row r="371" spans="1:3" x14ac:dyDescent="0.25">
      <c r="A371" s="12">
        <v>424</v>
      </c>
      <c r="B371" s="8" t="str">
        <f>VLOOKUP(A371,'Sets data'!$A$3:$C$9967,3,FALSE)</f>
        <v>Perfect Radial Uppercut</v>
      </c>
      <c r="C371" s="8" t="str">
        <f>VLOOKUP(A371,'Sets data'!$A$3:$C$9967,2,FALSE)</f>
        <v>Perfekter Rundum-Aufwärtsschnitt</v>
      </c>
    </row>
    <row r="372" spans="1:3" x14ac:dyDescent="0.25">
      <c r="A372" s="12">
        <v>425</v>
      </c>
      <c r="B372" s="8" t="str">
        <f>VLOOKUP(A372,'Sets data'!$A$3:$C$9967,3,FALSE)</f>
        <v>Perfect Spectral Cloak</v>
      </c>
      <c r="C372" s="8" t="str">
        <f>VLOOKUP(A372,'Sets data'!$A$3:$C$9967,2,FALSE)</f>
        <v>Perfekter spektraler Mantel</v>
      </c>
    </row>
    <row r="373" spans="1:3" x14ac:dyDescent="0.25">
      <c r="A373" s="12">
        <v>426</v>
      </c>
      <c r="B373" s="8" t="str">
        <f>VLOOKUP(A373,'Sets data'!$A$3:$C$9967,3,FALSE)</f>
        <v>Perfect Virulent Shot</v>
      </c>
      <c r="C373" s="8" t="str">
        <f>VLOOKUP(A373,'Sets data'!$A$3:$C$9967,2,FALSE)</f>
        <v>Perfekter virulenter Schuss</v>
      </c>
    </row>
    <row r="374" spans="1:3" x14ac:dyDescent="0.25">
      <c r="A374" s="12">
        <v>427</v>
      </c>
      <c r="B374" s="8" t="str">
        <f>VLOOKUP(A374,'Sets data'!$A$3:$C$9967,3,FALSE)</f>
        <v>Perfect Wild Impulse</v>
      </c>
      <c r="C374" s="8" t="str">
        <f>VLOOKUP(A374,'Sets data'!$A$3:$C$9967,2,FALSE)</f>
        <v>Perfekter wilder Impuls</v>
      </c>
    </row>
    <row r="375" spans="1:3" x14ac:dyDescent="0.25">
      <c r="A375" s="12">
        <v>428</v>
      </c>
      <c r="B375" s="8" t="str">
        <f>VLOOKUP(A375,'Sets data'!$A$3:$C$9967,3,FALSE)</f>
        <v>Perfect Mender\'s Ward</v>
      </c>
      <c r="C375" s="8" t="str">
        <f>VLOOKUP(A375,'Sets data'!$A$3:$C$9967,2,FALSE)</f>
        <v>Perfekter Schutz des Pflegers</v>
      </c>
    </row>
    <row r="376" spans="1:3" x14ac:dyDescent="0.25">
      <c r="A376" s="12">
        <v>429</v>
      </c>
      <c r="B376" s="8" t="str">
        <f>VLOOKUP(A376,'Sets data'!$A$3:$C$9967,3,FALSE)</f>
        <v>Mighty Glacier</v>
      </c>
      <c r="C376" s="8" t="str">
        <f>VLOOKUP(A376,'Sets data'!$A$3:$C$9967,2,FALSE)</f>
        <v>Mächtiger Gletscher</v>
      </c>
    </row>
    <row r="377" spans="1:3" x14ac:dyDescent="0.25">
      <c r="A377" s="12">
        <v>430</v>
      </c>
      <c r="B377" s="8" t="str">
        <f>VLOOKUP(A377,'Sets data'!$A$3:$C$9967,3,FALSE)</f>
        <v>Tzogvin\'s Warband</v>
      </c>
      <c r="C377" s="8" t="str">
        <f>VLOOKUP(A377,'Sets data'!$A$3:$C$9967,2,FALSE)</f>
        <v>Tzogvins Kriegstrupp</v>
      </c>
    </row>
    <row r="378" spans="1:3" x14ac:dyDescent="0.25">
      <c r="A378" s="12">
        <v>431</v>
      </c>
      <c r="B378" s="8" t="str">
        <f>VLOOKUP(A378,'Sets data'!$A$3:$C$9967,3,FALSE)</f>
        <v>Icy Conjuror</v>
      </c>
      <c r="C378" s="8" t="str">
        <f>VLOOKUP(A378,'Sets data'!$A$3:$C$9967,2,FALSE)</f>
        <v>Eisiger Anrufer</v>
      </c>
    </row>
    <row r="379" spans="1:3" x14ac:dyDescent="0.25">
      <c r="A379" s="12">
        <v>432</v>
      </c>
      <c r="B379" s="8" t="str">
        <f>VLOOKUP(A379,'Sets data'!$A$3:$C$9967,3,FALSE)</f>
        <v>Stonekeeper</v>
      </c>
      <c r="C379" s="8" t="str">
        <f>VLOOKUP(A379,'Sets data'!$A$3:$C$9967,2,FALSE)</f>
        <v>Steinwahrer</v>
      </c>
    </row>
    <row r="380" spans="1:3" x14ac:dyDescent="0.25">
      <c r="A380" s="12">
        <v>433</v>
      </c>
      <c r="B380" s="8" t="str">
        <f>VLOOKUP(A380,'Sets data'!$A$3:$C$9967,3,FALSE)</f>
        <v>Frozen Watcher</v>
      </c>
      <c r="C380" s="8" t="str">
        <f>VLOOKUP(A380,'Sets data'!$A$3:$C$9967,2,FALSE)</f>
        <v>Gefrorener Beobachter</v>
      </c>
    </row>
    <row r="381" spans="1:3" x14ac:dyDescent="0.25">
      <c r="A381" s="12">
        <v>434</v>
      </c>
      <c r="B381" s="8" t="str">
        <f>VLOOKUP(A381,'Sets data'!$A$3:$C$9967,3,FALSE)</f>
        <v>Scavenging Demise</v>
      </c>
      <c r="C381" s="8" t="str">
        <f>VLOOKUP(A381,'Sets data'!$A$3:$C$9967,2,FALSE)</f>
        <v>Ausbeutender Niedergang</v>
      </c>
    </row>
    <row r="382" spans="1:3" x14ac:dyDescent="0.25">
      <c r="A382" s="12">
        <v>435</v>
      </c>
      <c r="B382" s="8" t="str">
        <f>VLOOKUP(A382,'Sets data'!$A$3:$C$9967,3,FALSE)</f>
        <v>Auroran\'s Thunder</v>
      </c>
      <c r="C382" s="8" t="str">
        <f>VLOOKUP(A382,'Sets data'!$A$3:$C$9967,2,FALSE)</f>
        <v>Donner des Auroraners</v>
      </c>
    </row>
    <row r="383" spans="1:3" x14ac:dyDescent="0.25">
      <c r="A383" s="12">
        <v>436</v>
      </c>
      <c r="B383" s="8" t="str">
        <f>VLOOKUP(A383,'Sets data'!$A$3:$C$9967,3,FALSE)</f>
        <v>Symphony of Blades</v>
      </c>
      <c r="C383" s="8" t="str">
        <f>VLOOKUP(A383,'Sets data'!$A$3:$C$9967,2,FALSE)</f>
        <v>Sinfonie der Klingen</v>
      </c>
    </row>
    <row r="384" spans="1:3" x14ac:dyDescent="0.25">
      <c r="A384" s="12">
        <v>437</v>
      </c>
      <c r="B384" s="8" t="str">
        <f>VLOOKUP(A384,'Sets data'!$A$3:$C$9967,3,FALSE)</f>
        <v>Coldharbour\'s Favorite</v>
      </c>
      <c r="C384" s="8" t="str">
        <f>VLOOKUP(A384,'Sets data'!$A$3:$C$9967,2,FALSE)</f>
        <v>Kalthafens Günstling</v>
      </c>
    </row>
    <row r="385" spans="1:3" x14ac:dyDescent="0.25">
      <c r="A385" s="12">
        <v>438</v>
      </c>
      <c r="B385" s="8" t="str">
        <f>VLOOKUP(A385,'Sets data'!$A$3:$C$9967,3,FALSE)</f>
        <v>Senche-raht\'s Grit</v>
      </c>
      <c r="C385" s="8" t="str">
        <f>VLOOKUP(A385,'Sets data'!$A$3:$C$9967,2,FALSE)</f>
        <v>Mut des Senche-raht</v>
      </c>
    </row>
    <row r="386" spans="1:3" x14ac:dyDescent="0.25">
      <c r="A386" s="12">
        <v>439</v>
      </c>
      <c r="B386" s="8" t="str">
        <f>VLOOKUP(A386,'Sets data'!$A$3:$C$9967,3,FALSE)</f>
        <v>Vastarie\'s Tutelage</v>
      </c>
      <c r="C386" s="8" t="str">
        <f>VLOOKUP(A386,'Sets data'!$A$3:$C$9967,2,FALSE)</f>
        <v>Vastaries Vormundschaft</v>
      </c>
    </row>
    <row r="387" spans="1:3" x14ac:dyDescent="0.25">
      <c r="A387" s="12">
        <v>440</v>
      </c>
      <c r="B387" s="8" t="str">
        <f>VLOOKUP(A387,'Sets data'!$A$3:$C$9967,3,FALSE)</f>
        <v>Crafty Alfiq</v>
      </c>
      <c r="C387" s="8" t="str">
        <f>VLOOKUP(A387,'Sets data'!$A$3:$C$9967,2,FALSE)</f>
        <v>Listiger Alfiq</v>
      </c>
    </row>
    <row r="388" spans="1:3" x14ac:dyDescent="0.25">
      <c r="A388" s="12">
        <v>441</v>
      </c>
      <c r="B388" s="8" t="str">
        <f>VLOOKUP(A388,'Sets data'!$A$3:$C$9967,3,FALSE)</f>
        <v>Vesture of Darloc Brae</v>
      </c>
      <c r="C388" s="8" t="str">
        <f>VLOOKUP(A388,'Sets data'!$A$3:$C$9967,2,FALSE)</f>
        <v>Gewandung von Darloc Brae</v>
      </c>
    </row>
    <row r="389" spans="1:3" x14ac:dyDescent="0.25">
      <c r="A389" s="12">
        <v>442</v>
      </c>
      <c r="B389" s="8" t="str">
        <f>VLOOKUP(A389,'Sets data'!$A$3:$C$9967,3,FALSE)</f>
        <v>Call of the Undertaker</v>
      </c>
      <c r="C389" s="8" t="str">
        <f>VLOOKUP(A389,'Sets data'!$A$3:$C$9967,2,FALSE)</f>
        <v>Ruf des Totengräbers</v>
      </c>
    </row>
    <row r="390" spans="1:3" x14ac:dyDescent="0.25">
      <c r="A390" s="12">
        <v>443</v>
      </c>
      <c r="B390" s="8" t="str">
        <f>VLOOKUP(A390,'Sets data'!$A$3:$C$9967,3,FALSE)</f>
        <v>Eye of Nahviintaas</v>
      </c>
      <c r="C390" s="8" t="str">
        <f>VLOOKUP(A390,'Sets data'!$A$3:$C$9967,2,FALSE)</f>
        <v>Auge von Nahviintaas</v>
      </c>
    </row>
    <row r="391" spans="1:3" x14ac:dyDescent="0.25">
      <c r="A391" s="12">
        <v>444</v>
      </c>
      <c r="B391" s="8" t="str">
        <f>VLOOKUP(A391,'Sets data'!$A$3:$C$9967,3,FALSE)</f>
        <v>False God\'s Devotion</v>
      </c>
      <c r="C391" s="8" t="str">
        <f>VLOOKUP(A391,'Sets data'!$A$3:$C$9967,2,FALSE)</f>
        <v>Ergebenheit des falschen Gottes</v>
      </c>
    </row>
    <row r="392" spans="1:3" x14ac:dyDescent="0.25">
      <c r="A392" s="12">
        <v>445</v>
      </c>
      <c r="B392" s="8" t="str">
        <f>VLOOKUP(A392,'Sets data'!$A$3:$C$9967,3,FALSE)</f>
        <v>Tooth of Lokkestiiz</v>
      </c>
      <c r="C392" s="8" t="str">
        <f>VLOOKUP(A392,'Sets data'!$A$3:$C$9967,2,FALSE)</f>
        <v>Zahn von Lokkestiiz</v>
      </c>
    </row>
    <row r="393" spans="1:3" x14ac:dyDescent="0.25">
      <c r="A393" s="12">
        <v>446</v>
      </c>
      <c r="B393" s="8" t="str">
        <f>VLOOKUP(A393,'Sets data'!$A$3:$C$9967,3,FALSE)</f>
        <v>Claw of Yolnakhriin</v>
      </c>
      <c r="C393" s="8" t="str">
        <f>VLOOKUP(A393,'Sets data'!$A$3:$C$9967,2,FALSE)</f>
        <v>Kralle von Yolnahkriin</v>
      </c>
    </row>
    <row r="394" spans="1:3" x14ac:dyDescent="0.25">
      <c r="A394" s="12">
        <v>448</v>
      </c>
      <c r="B394" s="8" t="str">
        <f>VLOOKUP(A394,'Sets data'!$A$3:$C$9967,3,FALSE)</f>
        <v>Perfected Eye of Nahviintaas</v>
      </c>
      <c r="C394" s="8" t="str">
        <f>VLOOKUP(A394,'Sets data'!$A$3:$C$9967,2,FALSE)</f>
        <v>Perfektioniertes Auge von Nahviintaas</v>
      </c>
    </row>
    <row r="395" spans="1:3" x14ac:dyDescent="0.25">
      <c r="A395" s="12">
        <v>449</v>
      </c>
      <c r="B395" s="8" t="str">
        <f>VLOOKUP(A395,'Sets data'!$A$3:$C$9967,3,FALSE)</f>
        <v>Perfected False God\'s Devotion</v>
      </c>
      <c r="C395" s="8" t="str">
        <f>VLOOKUP(A395,'Sets data'!$A$3:$C$9967,2,FALSE)</f>
        <v>Perfektionierte Ergebenheit zum falschen Gott</v>
      </c>
    </row>
    <row r="396" spans="1:3" x14ac:dyDescent="0.25">
      <c r="A396" s="12">
        <v>450</v>
      </c>
      <c r="B396" s="8" t="str">
        <f>VLOOKUP(A396,'Sets data'!$A$3:$C$9967,3,FALSE)</f>
        <v>Perfected Tooth of Lokkestiiz</v>
      </c>
      <c r="C396" s="8" t="str">
        <f>VLOOKUP(A396,'Sets data'!$A$3:$C$9967,2,FALSE)</f>
        <v>Perfektionierter Zahn von Lokkestiiz</v>
      </c>
    </row>
    <row r="397" spans="1:3" x14ac:dyDescent="0.25">
      <c r="A397" s="12">
        <v>451</v>
      </c>
      <c r="B397" s="8" t="str">
        <f>VLOOKUP(A397,'Sets data'!$A$3:$C$9967,3,FALSE)</f>
        <v>Perfected Claw of Yolnakhriin</v>
      </c>
      <c r="C397" s="8" t="str">
        <f>VLOOKUP(A397,'Sets data'!$A$3:$C$9967,2,FALSE)</f>
        <v>Perfektionierte Kralle von Yolnahkriin</v>
      </c>
    </row>
    <row r="398" spans="1:3" x14ac:dyDescent="0.25">
      <c r="A398" s="12">
        <v>452</v>
      </c>
      <c r="B398" s="8" t="str">
        <f>VLOOKUP(A398,'Sets data'!$A$3:$C$9967,3,FALSE)</f>
        <v>Hollowfang Thirst</v>
      </c>
      <c r="C398" s="8" t="str">
        <f>VLOOKUP(A398,'Sets data'!$A$3:$C$9967,2,FALSE)</f>
        <v>Hohlzahndurst</v>
      </c>
    </row>
    <row r="399" spans="1:3" x14ac:dyDescent="0.25">
      <c r="A399" s="12">
        <v>453</v>
      </c>
      <c r="B399" s="8" t="str">
        <f>VLOOKUP(A399,'Sets data'!$A$3:$C$9967,3,FALSE)</f>
        <v>Dro\'Zakar\'s Claws</v>
      </c>
      <c r="C399" s="8" t="str">
        <f>VLOOKUP(A399,'Sets data'!$A$3:$C$9967,2,FALSE)</f>
        <v>Dro'Zakars Krallen</v>
      </c>
    </row>
    <row r="400" spans="1:3" x14ac:dyDescent="0.25">
      <c r="A400" s="12">
        <v>454</v>
      </c>
      <c r="B400" s="8" t="str">
        <f>VLOOKUP(A400,'Sets data'!$A$3:$C$9967,3,FALSE)</f>
        <v>Renald\'s Resolve</v>
      </c>
      <c r="C400" s="8" t="str">
        <f>VLOOKUP(A400,'Sets data'!$A$3:$C$9967,2,FALSE)</f>
        <v>Renalds Entschlossenheit</v>
      </c>
    </row>
    <row r="401" spans="1:3" x14ac:dyDescent="0.25">
      <c r="A401" s="12">
        <v>455</v>
      </c>
      <c r="B401" s="8" t="str">
        <f>VLOOKUP(A401,'Sets data'!$A$3:$C$9967,3,FALSE)</f>
        <v>Z\'en\'s Redress</v>
      </c>
      <c r="C401" s="8" t="str">
        <f>VLOOKUP(A401,'Sets data'!$A$3:$C$9967,2,FALSE)</f>
        <v>Z'ens Wiedergutmachung</v>
      </c>
    </row>
    <row r="402" spans="1:3" x14ac:dyDescent="0.25">
      <c r="A402" s="12">
        <v>456</v>
      </c>
      <c r="B402" s="8" t="str">
        <f>VLOOKUP(A402,'Sets data'!$A$3:$C$9967,3,FALSE)</f>
        <v>Azureblight Reaper</v>
      </c>
      <c r="C402" s="8" t="str">
        <f>VLOOKUP(A402,'Sets data'!$A$3:$C$9967,2,FALSE)</f>
        <v>Azurfäuleschnitter</v>
      </c>
    </row>
    <row r="403" spans="1:3" x14ac:dyDescent="0.25">
      <c r="A403" s="12">
        <v>457</v>
      </c>
      <c r="B403" s="8" t="str">
        <f>VLOOKUP(A403,'Sets data'!$A$3:$C$9967,3,FALSE)</f>
        <v>Dragon\'s Defilement</v>
      </c>
      <c r="C403" s="8" t="str">
        <f>VLOOKUP(A403,'Sets data'!$A$3:$C$9967,2,FALSE)</f>
        <v>Drachenschändung</v>
      </c>
    </row>
    <row r="404" spans="1:3" x14ac:dyDescent="0.25">
      <c r="A404" s="12">
        <v>458</v>
      </c>
      <c r="B404" s="8" t="str">
        <f>VLOOKUP(A404,'Sets data'!$A$3:$C$9967,3,FALSE)</f>
        <v>Grundwulf</v>
      </c>
      <c r="C404" s="8" t="str">
        <f>VLOOKUP(A404,'Sets data'!$A$3:$C$9967,2,FALSE)</f>
        <v>Grundwulf</v>
      </c>
    </row>
    <row r="405" spans="1:3" x14ac:dyDescent="0.25">
      <c r="A405" s="12">
        <v>459</v>
      </c>
      <c r="B405" s="8" t="str">
        <f>VLOOKUP(A405,'Sets data'!$A$3:$C$9967,3,FALSE)</f>
        <v>Maarselok</v>
      </c>
      <c r="C405" s="8" t="str">
        <f>VLOOKUP(A405,'Sets data'!$A$3:$C$9967,2,FALSE)</f>
        <v>Maarselok</v>
      </c>
    </row>
    <row r="406" spans="1:3" x14ac:dyDescent="0.25">
      <c r="A406" s="12">
        <v>465</v>
      </c>
      <c r="B406" s="8" t="str">
        <f>VLOOKUP(A406,'Sets data'!$A$3:$C$9967,3,FALSE)</f>
        <v>Senchal Defender</v>
      </c>
      <c r="C406" s="8" t="str">
        <f>VLOOKUP(A406,'Sets data'!$A$3:$C$9967,2,FALSE)</f>
        <v>Verteidiger von Senchal</v>
      </c>
    </row>
    <row r="407" spans="1:3" x14ac:dyDescent="0.25">
      <c r="A407" s="12">
        <v>466</v>
      </c>
      <c r="B407" s="8" t="str">
        <f>VLOOKUP(A407,'Sets data'!$A$3:$C$9967,3,FALSE)</f>
        <v>Marauder\'s Haste</v>
      </c>
      <c r="C407" s="8" t="str">
        <f>VLOOKUP(A407,'Sets data'!$A$3:$C$9967,2,FALSE)</f>
        <v>Marodeurshast</v>
      </c>
    </row>
    <row r="408" spans="1:3" x14ac:dyDescent="0.25">
      <c r="A408" s="12">
        <v>467</v>
      </c>
      <c r="B408" s="8" t="str">
        <f>VLOOKUP(A408,'Sets data'!$A$3:$C$9967,3,FALSE)</f>
        <v>Dragonguard Elite</v>
      </c>
      <c r="C408" s="8" t="str">
        <f>VLOOKUP(A408,'Sets data'!$A$3:$C$9967,2,FALSE)</f>
        <v>Drachengardeelite</v>
      </c>
    </row>
    <row r="409" spans="1:3" x14ac:dyDescent="0.25">
      <c r="A409" s="12">
        <v>468</v>
      </c>
      <c r="B409" s="8" t="str">
        <f>VLOOKUP(A409,'Sets data'!$A$3:$C$9967,3,FALSE)</f>
        <v>Daring Corsair</v>
      </c>
      <c r="C409" s="8" t="str">
        <f>VLOOKUP(A409,'Sets data'!$A$3:$C$9967,2,FALSE)</f>
        <v>Kühner Korsar</v>
      </c>
    </row>
    <row r="410" spans="1:3" x14ac:dyDescent="0.25">
      <c r="A410" s="12">
        <v>469</v>
      </c>
      <c r="B410" s="8" t="str">
        <f>VLOOKUP(A410,'Sets data'!$A$3:$C$9967,3,FALSE)</f>
        <v>Ancient Dragonguard</v>
      </c>
      <c r="C410" s="8" t="str">
        <f>VLOOKUP(A410,'Sets data'!$A$3:$C$9967,2,FALSE)</f>
        <v>Alte Drachengarde</v>
      </c>
    </row>
    <row r="411" spans="1:3" x14ac:dyDescent="0.25">
      <c r="A411" s="12">
        <v>470</v>
      </c>
      <c r="B411" s="8" t="str">
        <f>VLOOKUP(A411,'Sets data'!$A$3:$C$9967,3,FALSE)</f>
        <v>New Moon Acolyte</v>
      </c>
      <c r="C411" s="8" t="str">
        <f>VLOOKUP(A411,'Sets data'!$A$3:$C$9967,2,FALSE)</f>
        <v>Akolythin des Neuen Mondes</v>
      </c>
    </row>
    <row r="412" spans="1:3" x14ac:dyDescent="0.25">
      <c r="A412" s="12">
        <v>471</v>
      </c>
      <c r="B412" s="8" t="str">
        <f>VLOOKUP(A412,'Sets data'!$A$3:$C$9967,3,FALSE)</f>
        <v>Hiti\'s Hearth</v>
      </c>
      <c r="C412" s="8" t="str">
        <f>VLOOKUP(A412,'Sets data'!$A$3:$C$9967,2,FALSE)</f>
        <v>Hitis Feuerstelle</v>
      </c>
    </row>
    <row r="413" spans="1:3" x14ac:dyDescent="0.25">
      <c r="A413" s="12">
        <v>472</v>
      </c>
      <c r="B413" s="8" t="str">
        <f>VLOOKUP(A413,'Sets data'!$A$3:$C$9967,3,FALSE)</f>
        <v>Titanborn Strength</v>
      </c>
      <c r="C413" s="8" t="str">
        <f>VLOOKUP(A413,'Sets data'!$A$3:$C$9967,2,FALSE)</f>
        <v>Titanenkinds Stärke</v>
      </c>
    </row>
    <row r="414" spans="1:3" x14ac:dyDescent="0.25">
      <c r="A414" s="12">
        <v>473</v>
      </c>
      <c r="B414" s="8" t="str">
        <f>VLOOKUP(A414,'Sets data'!$A$3:$C$9967,3,FALSE)</f>
        <v>Bani\'s Torment</v>
      </c>
      <c r="C414" s="8" t="str">
        <f>VLOOKUP(A414,'Sets data'!$A$3:$C$9967,2,FALSE)</f>
        <v>Banis Qual</v>
      </c>
    </row>
    <row r="415" spans="1:3" x14ac:dyDescent="0.25">
      <c r="A415" s="12">
        <v>474</v>
      </c>
      <c r="B415" s="8" t="str">
        <f>VLOOKUP(A415,'Sets data'!$A$3:$C$9967,3,FALSE)</f>
        <v>Draugrkin\'s Grip</v>
      </c>
      <c r="C415" s="8" t="str">
        <f>VLOOKUP(A415,'Sets data'!$A$3:$C$9967,2,FALSE)</f>
        <v>Griff der Draugrbrut</v>
      </c>
    </row>
    <row r="416" spans="1:3" x14ac:dyDescent="0.25">
      <c r="A416" s="12">
        <v>475</v>
      </c>
      <c r="B416" s="8" t="str">
        <f>VLOOKUP(A416,'Sets data'!$A$3:$C$9967,3,FALSE)</f>
        <v>Aegis Caller</v>
      </c>
      <c r="C416" s="8" t="str">
        <f>VLOOKUP(A416,'Sets data'!$A$3:$C$9967,2,FALSE)</f>
        <v>Ägisrufer</v>
      </c>
    </row>
    <row r="417" spans="1:3" x14ac:dyDescent="0.25">
      <c r="A417" s="12">
        <v>476</v>
      </c>
      <c r="B417" s="8" t="str">
        <f>VLOOKUP(A417,'Sets data'!$A$3:$C$9967,3,FALSE)</f>
        <v>Grave Guardian </v>
      </c>
      <c r="C417" s="8" t="str">
        <f>VLOOKUP(A417,'Sets data'!$A$3:$C$9967,2,FALSE)</f>
        <v>Grabwächter</v>
      </c>
    </row>
    <row r="418" spans="1:3" x14ac:dyDescent="0.25">
      <c r="A418" s="12">
        <v>478</v>
      </c>
      <c r="B418" s="8" t="str">
        <f>VLOOKUP(A418,'Sets data'!$A$3:$C$9967,3,FALSE)</f>
        <v>Mother Ciannait</v>
      </c>
      <c r="C418" s="8" t="str">
        <f>VLOOKUP(A418,'Sets data'!$A$3:$C$9967,2,FALSE)</f>
        <v>Mutter Ciannait</v>
      </c>
    </row>
    <row r="419" spans="1:3" x14ac:dyDescent="0.25">
      <c r="A419" s="12">
        <v>479</v>
      </c>
      <c r="B419" s="8" t="str">
        <f>VLOOKUP(A419,'Sets data'!$A$3:$C$9967,3,FALSE)</f>
        <v>Kjalnar\’s Nightmare</v>
      </c>
      <c r="C419" s="8" t="str">
        <f>VLOOKUP(A419,'Sets data'!$A$3:$C$9967,2,FALSE)</f>
        <v>Kjalnar\’s Albtraum</v>
      </c>
    </row>
    <row r="420" spans="1:3" x14ac:dyDescent="0.25">
      <c r="A420" s="12">
        <v>480</v>
      </c>
      <c r="B420" s="8" t="str">
        <f>VLOOKUP(A420,'Sets data'!$A$3:$C$9967,3,FALSE)</f>
        <v>Critical Riposte</v>
      </c>
      <c r="C420" s="8" t="str">
        <f>VLOOKUP(A420,'Sets data'!$A$3:$C$9967,2,FALSE)</f>
        <v>Kritischer Konter</v>
      </c>
    </row>
    <row r="421" spans="1:3" x14ac:dyDescent="0.25">
      <c r="A421" s="12">
        <v>481</v>
      </c>
      <c r="B421" s="8" t="str">
        <f>VLOOKUP(A421,'Sets data'!$A$3:$C$9967,3,FALSE)</f>
        <v>Unchained Aggressor</v>
      </c>
      <c r="C421" s="8" t="str">
        <f>VLOOKUP(A421,'Sets data'!$A$3:$C$9967,2,FALSE)</f>
        <v>Entfesselter Aggressor</v>
      </c>
    </row>
    <row r="422" spans="1:3" x14ac:dyDescent="0.25">
      <c r="A422" s="12">
        <v>482</v>
      </c>
      <c r="B422" s="8" t="str">
        <f>VLOOKUP(A422,'Sets data'!$A$3:$C$9967,3,FALSE)</f>
        <v>Dauntless Combatant</v>
      </c>
      <c r="C422" s="8" t="str">
        <f>VLOOKUP(A422,'Sets data'!$A$3:$C$9967,2,FALSE)</f>
        <v>Furchtloser Kombattant</v>
      </c>
    </row>
    <row r="423" spans="1:3" x14ac:dyDescent="0.25">
      <c r="A423" s="12">
        <v>483</v>
      </c>
      <c r="B423" s="8" t="str">
        <f>VLOOKUP(A423,'Sets data'!$A$3:$C$9967,3,FALSE)</f>
        <v>Template_Drop_Magi</v>
      </c>
      <c r="C423" s="8" t="str">
        <f>VLOOKUP(A423,'Sets data'!$A$3:$C$9967,2,FALSE)</f>
        <v>Template_Drop_Magi</v>
      </c>
    </row>
    <row r="424" spans="1:3" x14ac:dyDescent="0.25">
      <c r="A424" s="12">
        <v>484</v>
      </c>
      <c r="B424" s="8" t="str">
        <f>VLOOKUP(A424,'Sets data'!$A$3:$C$9967,3,FALSE)</f>
        <v>Template_Drop_Stamina</v>
      </c>
      <c r="C424" s="8" t="str">
        <f>VLOOKUP(A424,'Sets data'!$A$3:$C$9967,2,FALSE)</f>
        <v>Template_Drop_Stamina</v>
      </c>
    </row>
    <row r="425" spans="1:3" x14ac:dyDescent="0.25">
      <c r="A425" s="12">
        <v>485</v>
      </c>
      <c r="B425" s="8" t="str">
        <f>VLOOKUP(A425,'Sets data'!$A$3:$C$9967,3,FALSE)</f>
        <v>Template_Drop_Tank</v>
      </c>
      <c r="C425" s="8" t="str">
        <f>VLOOKUP(A425,'Sets data'!$A$3:$C$9967,2,FALSE)</f>
        <v>Template_Drop_Tank</v>
      </c>
    </row>
    <row r="426" spans="1:3" x14ac:dyDescent="0.25">
      <c r="A426" s="12">
        <v>486</v>
      </c>
      <c r="B426" s="8" t="str">
        <f>VLOOKUP(A426,'Sets data'!$A$3:$C$9967,3,FALSE)</f>
        <v>Template_Drop_Healer</v>
      </c>
      <c r="C426" s="8" t="str">
        <f>VLOOKUP(A426,'Sets data'!$A$3:$C$9967,2,FALSE)</f>
        <v>Template_Drop_Healer</v>
      </c>
    </row>
    <row r="427" spans="1:3" x14ac:dyDescent="0.25">
      <c r="A427" s="12">
        <v>487</v>
      </c>
      <c r="B427" s="8" t="str">
        <f>VLOOKUP(A427,'Sets data'!$A$3:$C$9967,3,FALSE)</f>
        <v>Winter\'s Respite</v>
      </c>
      <c r="C427" s="8" t="str">
        <f>VLOOKUP(A427,'Sets data'!$A$3:$C$9967,2,FALSE)</f>
        <v>Winterruhe</v>
      </c>
    </row>
    <row r="428" spans="1:3" x14ac:dyDescent="0.25">
      <c r="A428" s="12">
        <v>488</v>
      </c>
      <c r="B428" s="8" t="str">
        <f>VLOOKUP(A428,'Sets data'!$A$3:$C$9967,3,FALSE)</f>
        <v>Venomous Smite</v>
      </c>
      <c r="C428" s="8" t="str">
        <f>VLOOKUP(A428,'Sets data'!$A$3:$C$9967,2,FALSE)</f>
        <v>Giftschlag</v>
      </c>
    </row>
    <row r="429" spans="1:3" x14ac:dyDescent="0.25">
      <c r="A429" s="12">
        <v>489</v>
      </c>
      <c r="B429" s="8" t="str">
        <f>VLOOKUP(A429,'Sets data'!$A$3:$C$9967,3,FALSE)</f>
        <v>Eternal Vigor</v>
      </c>
      <c r="C429" s="8" t="str">
        <f>VLOOKUP(A429,'Sets data'!$A$3:$C$9967,2,FALSE)</f>
        <v>Ewiger Elan</v>
      </c>
    </row>
    <row r="430" spans="1:3" x14ac:dyDescent="0.25">
      <c r="A430" s="12">
        <v>490</v>
      </c>
      <c r="B430" s="8" t="str">
        <f>VLOOKUP(A430,'Sets data'!$A$3:$C$9967,3,FALSE)</f>
        <v>Stuhn\'s Favor</v>
      </c>
      <c r="C430" s="8" t="str">
        <f>VLOOKUP(A430,'Sets data'!$A$3:$C$9967,2,FALSE)</f>
        <v>Stuhns Gunst</v>
      </c>
    </row>
    <row r="431" spans="1:3" x14ac:dyDescent="0.25">
      <c r="A431" s="12">
        <v>491</v>
      </c>
      <c r="B431" s="8" t="str">
        <f>VLOOKUP(A431,'Sets data'!$A$3:$C$9967,3,FALSE)</f>
        <v>Dragon\'s Appetite</v>
      </c>
      <c r="C431" s="8" t="str">
        <f>VLOOKUP(A431,'Sets data'!$A$3:$C$9967,2,FALSE)</f>
        <v>Appetit des Drachen</v>
      </c>
    </row>
    <row r="432" spans="1:3" x14ac:dyDescent="0.25">
      <c r="A432" s="12">
        <v>492</v>
      </c>
      <c r="B432" s="8" t="str">
        <f>VLOOKUP(A432,'Sets data'!$A$3:$C$9967,3,FALSE)</f>
        <v>Kyne\'s Wind</v>
      </c>
      <c r="C432" s="8" t="str">
        <f>VLOOKUP(A432,'Sets data'!$A$3:$C$9967,2,FALSE)</f>
        <v>Kynes Wind</v>
      </c>
    </row>
    <row r="433" spans="1:3" x14ac:dyDescent="0.25">
      <c r="A433" s="12">
        <v>493</v>
      </c>
      <c r="B433" s="8" t="str">
        <f>VLOOKUP(A433,'Sets data'!$A$3:$C$9967,3,FALSE)</f>
        <v>Perfected Kyne\'s Wind</v>
      </c>
      <c r="C433" s="8" t="str">
        <f>VLOOKUP(A433,'Sets data'!$A$3:$C$9967,2,FALSE)</f>
        <v>Kynes perfektionierter Wind</v>
      </c>
    </row>
    <row r="434" spans="1:3" x14ac:dyDescent="0.25">
      <c r="A434" s="12">
        <v>494</v>
      </c>
      <c r="B434" s="8" t="str">
        <f>VLOOKUP(A434,'Sets data'!$A$3:$C$9967,3,FALSE)</f>
        <v>Vrol\'s Command</v>
      </c>
      <c r="C434" s="8" t="str">
        <f>VLOOKUP(A434,'Sets data'!$A$3:$C$9967,2,FALSE)</f>
        <v>Vrols Befehl</v>
      </c>
    </row>
    <row r="435" spans="1:3" x14ac:dyDescent="0.25">
      <c r="A435" s="12">
        <v>495</v>
      </c>
      <c r="B435" s="8" t="str">
        <f>VLOOKUP(A435,'Sets data'!$A$3:$C$9967,3,FALSE)</f>
        <v>Perfected Vrol\'s Command</v>
      </c>
      <c r="C435" s="8" t="str">
        <f>VLOOKUP(A435,'Sets data'!$A$3:$C$9967,2,FALSE)</f>
        <v>Vrols perfektionierter Befehl</v>
      </c>
    </row>
    <row r="436" spans="1:3" x14ac:dyDescent="0.25">
      <c r="A436" s="12">
        <v>496</v>
      </c>
      <c r="B436" s="8" t="str">
        <f>VLOOKUP(A436,'Sets data'!$A$3:$C$9967,3,FALSE)</f>
        <v>Roaring Opportunist</v>
      </c>
      <c r="C436" s="8" t="str">
        <f>VLOOKUP(A436,'Sets data'!$A$3:$C$9967,2,FALSE)</f>
        <v>Brüllender Opportunist</v>
      </c>
    </row>
    <row r="437" spans="1:3" x14ac:dyDescent="0.25">
      <c r="A437" s="12">
        <v>497</v>
      </c>
      <c r="B437" s="8" t="str">
        <f>VLOOKUP(A437,'Sets data'!$A$3:$C$9967,3,FALSE)</f>
        <v>Perfected Roaring Opportunist</v>
      </c>
      <c r="C437" s="8" t="str">
        <f>VLOOKUP(A437,'Sets data'!$A$3:$C$9967,2,FALSE)</f>
        <v>Perfektionierter brüllender Opportunist</v>
      </c>
    </row>
    <row r="438" spans="1:3" x14ac:dyDescent="0.25">
      <c r="A438" s="12">
        <v>498</v>
      </c>
      <c r="B438" s="8" t="str">
        <f>VLOOKUP(A438,'Sets data'!$A$3:$C$9967,3,FALSE)</f>
        <v>Yandir\'s Might</v>
      </c>
      <c r="C438" s="8" t="str">
        <f>VLOOKUP(A438,'Sets data'!$A$3:$C$9967,2,FALSE)</f>
        <v>Yandirs Macht</v>
      </c>
    </row>
    <row r="439" spans="1:3" x14ac:dyDescent="0.25">
      <c r="A439" s="12">
        <v>499</v>
      </c>
      <c r="B439" s="8" t="str">
        <f>VLOOKUP(A439,'Sets data'!$A$3:$C$9967,3,FALSE)</f>
        <v>Perfected Yandir\'s Might</v>
      </c>
      <c r="C439" s="8" t="str">
        <f>VLOOKUP(A439,'Sets data'!$A$3:$C$9967,2,FALSE)</f>
        <v>Yandirs perfektionierte Macht</v>
      </c>
    </row>
    <row r="440" spans="1:3" x14ac:dyDescent="0.25">
      <c r="A440" s="12">
        <v>500</v>
      </c>
      <c r="B440" s="8" t="str">
        <f>VLOOKUP(A440,'Sets data'!$A$3:$C$9967,3,FALSE)</f>
        <v>Bloodlord\'s Embrace (OLD)</v>
      </c>
      <c r="C440" s="8" t="str">
        <f>VLOOKUP(A440,'Sets data'!$A$3:$C$9967,2,FALSE)</f>
        <v>Bloodlord's Embrace (OLD)</v>
      </c>
    </row>
    <row r="441" spans="1:3" x14ac:dyDescent="0.25">
      <c r="A441" s="12">
        <v>501</v>
      </c>
      <c r="B441" s="8" t="str">
        <f>VLOOKUP(A441,'Sets data'!$A$3:$C$9967,3,FALSE)</f>
        <v>Thrassian Stranglers</v>
      </c>
      <c r="C441" s="8" t="str">
        <f>VLOOKUP(A441,'Sets data'!$A$3:$C$9967,2,FALSE)</f>
        <v>Thrassische Würger</v>
      </c>
    </row>
    <row r="442" spans="1:3" x14ac:dyDescent="0.25">
      <c r="A442" s="12">
        <v>502</v>
      </c>
      <c r="B442" s="8" t="str">
        <f>VLOOKUP(A442,'Sets data'!$A$3:$C$9967,3,FALSE)</f>
        <v>Snow Treaders (OLD)</v>
      </c>
      <c r="C442" s="8" t="str">
        <f>VLOOKUP(A442,'Sets data'!$A$3:$C$9967,2,FALSE)</f>
        <v>Snow Treaders (OLD)</v>
      </c>
    </row>
    <row r="443" spans="1:3" x14ac:dyDescent="0.25">
      <c r="A443" s="12">
        <v>503</v>
      </c>
      <c r="B443" s="8" t="str">
        <f>VLOOKUP(A443,'Sets data'!$A$3:$C$9967,3,FALSE)</f>
        <v>Ring of the Wild Hunt</v>
      </c>
      <c r="C443" s="8" t="str">
        <f>VLOOKUP(A443,'Sets data'!$A$3:$C$9967,2,FALSE)</f>
        <v>Ring der Wilden Jagd</v>
      </c>
    </row>
    <row r="444" spans="1:3" x14ac:dyDescent="0.25">
      <c r="A444" s="12">
        <v>504</v>
      </c>
      <c r="B444" s="8" t="str">
        <f>VLOOKUP(A444,'Sets data'!$A$3:$C$9967,3,FALSE)</f>
        <v>Malacath\'s Band of Brutality X</v>
      </c>
      <c r="C444" s="8" t="str">
        <f>VLOOKUP(A444,'Sets data'!$A$3:$C$9967,2,FALSE)</f>
        <v>Malacath's Band der Brutalität X</v>
      </c>
    </row>
    <row r="445" spans="1:3" x14ac:dyDescent="0.25">
      <c r="A445" s="12">
        <v>505</v>
      </c>
      <c r="B445" s="8" t="str">
        <f>VLOOKUP(A445,'Sets data'!$A$3:$C$9967,3,FALSE)</f>
        <v>Torc of Tonal Constancy</v>
      </c>
      <c r="C445" s="8" t="str">
        <f>VLOOKUP(A445,'Sets data'!$A$3:$C$9967,2,FALSE)</f>
        <v>Torques der Klangkonstanz</v>
      </c>
    </row>
    <row r="446" spans="1:3" x14ac:dyDescent="0.25">
      <c r="A446" s="12">
        <v>506</v>
      </c>
      <c r="B446" s="8" t="str">
        <f>VLOOKUP(A446,'Sets data'!$A$3:$C$9967,3,FALSE)</f>
        <v>Spell Parasite</v>
      </c>
      <c r="C446" s="8" t="str">
        <f>VLOOKUP(A446,'Sets data'!$A$3:$C$9967,2,FALSE)</f>
        <v>Magieparasit</v>
      </c>
    </row>
    <row r="447" spans="1:3" x14ac:dyDescent="0.25">
      <c r="A447" s="12">
        <v>507</v>
      </c>
      <c r="B447" s="8" t="e">
        <f>VLOOKUP(A447,'Sets data'!$A$3:$C$9967,3,FALSE)</f>
        <v>#N/A</v>
      </c>
      <c r="C447" s="8" t="e">
        <f>VLOOKUP(A447,'Sets data'!$A$3:$C$9967,2,FALSE)</f>
        <v>#N/A</v>
      </c>
    </row>
    <row r="448" spans="1:3" x14ac:dyDescent="0.25">
      <c r="A448" s="12">
        <v>508</v>
      </c>
      <c r="B448" s="8" t="e">
        <f>VLOOKUP(A448,'Sets data'!$A$3:$C$9967,3,FALSE)</f>
        <v>#N/A</v>
      </c>
      <c r="C448" s="8" t="e">
        <f>VLOOKUP(A448,'Sets data'!$A$3:$C$9967,2,FALSE)</f>
        <v>#N/A</v>
      </c>
    </row>
    <row r="449" spans="1:3" x14ac:dyDescent="0.25">
      <c r="A449" s="12">
        <v>509</v>
      </c>
      <c r="B449" s="8" t="str">
        <f>VLOOKUP(A449,'Sets data'!$A$3:$C$9967,3,FALSE)</f>
        <v>Template_Drop_Healer P</v>
      </c>
      <c r="C449" s="8" t="str">
        <f>VLOOKUP(A449,'Sets data'!$A$3:$C$9967,2,FALSE)</f>
        <v>Template_Drop_Healer P</v>
      </c>
    </row>
    <row r="450" spans="1:3" x14ac:dyDescent="0.25">
      <c r="A450" s="12">
        <v>510</v>
      </c>
      <c r="B450" s="8" t="str">
        <f>VLOOKUP(A450,'Sets data'!$A$3:$C$9967,3,FALSE)</f>
        <v>Template_Drop_Tank P</v>
      </c>
      <c r="C450" s="8" t="str">
        <f>VLOOKUP(A450,'Sets data'!$A$3:$C$9967,2,FALSE)</f>
        <v>Template_Drop_Tank P</v>
      </c>
    </row>
    <row r="451" spans="1:3" x14ac:dyDescent="0.25">
      <c r="A451" s="12">
        <v>511</v>
      </c>
      <c r="B451" s="8" t="str">
        <f>VLOOKUP(A451,'Sets data'!$A$3:$C$9967,3,FALSE)</f>
        <v>Template_Drop_Stamina P</v>
      </c>
      <c r="C451" s="8" t="str">
        <f>VLOOKUP(A451,'Sets data'!$A$3:$C$9967,2,FALSE)</f>
        <v>Template_Drop_Stamina P</v>
      </c>
    </row>
    <row r="452" spans="1:3" x14ac:dyDescent="0.25">
      <c r="A452" s="12">
        <v>512</v>
      </c>
      <c r="B452" s="8" t="str">
        <f>VLOOKUP(A452,'Sets data'!$A$3:$C$9967,3,FALSE)</f>
        <v>Template_Drop_Magi P</v>
      </c>
      <c r="C452" s="8" t="str">
        <f>VLOOKUP(A452,'Sets data'!$A$3:$C$9967,2,FALSE)</f>
        <v>Template_Drop_Magi P</v>
      </c>
    </row>
    <row r="453" spans="1:3" x14ac:dyDescent="0.25">
      <c r="A453" s="12">
        <v>513</v>
      </c>
      <c r="B453" s="8" t="str">
        <f>VLOOKUP(A453,'Sets data'!$A$3:$C$9967,3,FALSE)</f>
        <v>Talfyg\'s Treachery</v>
      </c>
      <c r="C453" s="8" t="str">
        <f>VLOOKUP(A453,'Sets data'!$A$3:$C$9967,2,FALSE)</f>
        <v>Talfygs Verrat</v>
      </c>
    </row>
    <row r="454" spans="1:3" x14ac:dyDescent="0.25">
      <c r="A454" s="12">
        <v>513</v>
      </c>
      <c r="B454" s="8" t="str">
        <f>VLOOKUP(A454,'Sets data'!$A$3:$C$9967,3,FALSE)</f>
        <v>Talfyg\'s Treachery</v>
      </c>
      <c r="C454" s="8" t="str">
        <f>VLOOKUP(A454,'Sets data'!$A$3:$C$9967,2,FALSE)</f>
        <v>Talfygs Verrat</v>
      </c>
    </row>
    <row r="455" spans="1:3" x14ac:dyDescent="0.25">
      <c r="A455" s="12">
        <v>514</v>
      </c>
      <c r="B455" s="8" t="str">
        <f>VLOOKUP(A455,'Sets data'!$A$3:$C$9967,3,FALSE)</f>
        <v>Unleashed Terror</v>
      </c>
      <c r="C455" s="8" t="str">
        <f>VLOOKUP(A455,'Sets data'!$A$3:$C$9967,2,FALSE)</f>
        <v>Entfesselter Schrecken</v>
      </c>
    </row>
    <row r="456" spans="1:3" x14ac:dyDescent="0.25">
      <c r="A456" s="12">
        <v>514</v>
      </c>
      <c r="B456" s="8" t="str">
        <f>VLOOKUP(A456,'Sets data'!$A$3:$C$9967,3,FALSE)</f>
        <v>Unleashed Terror</v>
      </c>
      <c r="C456" s="8" t="str">
        <f>VLOOKUP(A456,'Sets data'!$A$3:$C$9967,2,FALSE)</f>
        <v>Entfesselter Schrecken</v>
      </c>
    </row>
    <row r="457" spans="1:3" x14ac:dyDescent="0.25">
      <c r="A457" s="12">
        <v>515</v>
      </c>
      <c r="B457" s="8" t="str">
        <f>VLOOKUP(A457,'Sets data'!$A$3:$C$9967,3,FALSE)</f>
        <v>Crimson Twilight</v>
      </c>
      <c r="C457" s="8" t="str">
        <f>VLOOKUP(A457,'Sets data'!$A$3:$C$9967,2,FALSE)</f>
        <v>Scharlachrotes Zwielicht</v>
      </c>
    </row>
    <row r="458" spans="1:3" x14ac:dyDescent="0.25">
      <c r="A458" s="12">
        <v>515</v>
      </c>
      <c r="B458" s="8" t="str">
        <f>VLOOKUP(A458,'Sets data'!$A$3:$C$9967,3,FALSE)</f>
        <v>Crimson Twilight</v>
      </c>
      <c r="C458" s="8" t="str">
        <f>VLOOKUP(A458,'Sets data'!$A$3:$C$9967,2,FALSE)</f>
        <v>Scharlachrotes Zwielicht</v>
      </c>
    </row>
    <row r="459" spans="1:3" x14ac:dyDescent="0.25">
      <c r="A459" s="12">
        <v>516</v>
      </c>
      <c r="B459" s="8" t="str">
        <f>VLOOKUP(A459,'Sets data'!$A$3:$C$9967,3,FALSE)</f>
        <v>Elemental Catalyst</v>
      </c>
      <c r="C459" s="8" t="str">
        <f>VLOOKUP(A459,'Sets data'!$A$3:$C$9967,2,FALSE)</f>
        <v>Elementarer Katalysator</v>
      </c>
    </row>
    <row r="460" spans="1:3" x14ac:dyDescent="0.25">
      <c r="A460" s="12">
        <v>516</v>
      </c>
      <c r="B460" s="8" t="str">
        <f>VLOOKUP(A460,'Sets data'!$A$3:$C$9967,3,FALSE)</f>
        <v>Elemental Catalyst</v>
      </c>
      <c r="C460" s="8" t="str">
        <f>VLOOKUP(A460,'Sets data'!$A$3:$C$9967,2,FALSE)</f>
        <v>Elementarer Katalysator</v>
      </c>
    </row>
    <row r="461" spans="1:3" x14ac:dyDescent="0.25">
      <c r="A461" s="12">
        <v>517</v>
      </c>
      <c r="B461" s="8" t="str">
        <f>VLOOKUP(A461,'Sets data'!$A$3:$C$9967,3,FALSE)</f>
        <v>Kraglen\'s Howl</v>
      </c>
      <c r="C461" s="8" t="str">
        <f>VLOOKUP(A461,'Sets data'!$A$3:$C$9967,2,FALSE)</f>
        <v>Kraglens Heulen</v>
      </c>
    </row>
    <row r="462" spans="1:3" x14ac:dyDescent="0.25">
      <c r="A462" s="12">
        <v>517</v>
      </c>
      <c r="B462" s="8" t="str">
        <f>VLOOKUP(A462,'Sets data'!$A$3:$C$9967,3,FALSE)</f>
        <v>Kraglen\'s Howl</v>
      </c>
      <c r="C462" s="8" t="str">
        <f>VLOOKUP(A462,'Sets data'!$A$3:$C$9967,2,FALSE)</f>
        <v>Kraglens Heulen</v>
      </c>
    </row>
    <row r="463" spans="1:3" x14ac:dyDescent="0.25">
      <c r="A463" s="12">
        <v>518</v>
      </c>
      <c r="B463" s="8" t="str">
        <f>VLOOKUP(A463,'Sets data'!$A$3:$C$9967,3,FALSE)</f>
        <v>Arkasis\'s Genius</v>
      </c>
      <c r="C463" s="8" t="str">
        <f>VLOOKUP(A463,'Sets data'!$A$3:$C$9967,2,FALSE)</f>
        <v>Arkasis' Genie</v>
      </c>
    </row>
    <row r="464" spans="1:3" x14ac:dyDescent="0.25">
      <c r="A464" s="12">
        <v>518</v>
      </c>
      <c r="B464" s="8" t="str">
        <f>VLOOKUP(A464,'Sets data'!$A$3:$C$9967,3,FALSE)</f>
        <v>Arkasis\'s Genius</v>
      </c>
      <c r="C464" s="8" t="str">
        <f>VLOOKUP(A464,'Sets data'!$A$3:$C$9967,2,FALSE)</f>
        <v>Arkasis' Genie</v>
      </c>
    </row>
    <row r="465" spans="1:3" x14ac:dyDescent="0.25">
      <c r="A465" s="12">
        <v>519</v>
      </c>
      <c r="B465" s="8" t="str">
        <f>VLOOKUP(A465,'Sets data'!$A$3:$C$9967,3,FALSE)</f>
        <v>Snow Treaders</v>
      </c>
      <c r="C465" s="8" t="str">
        <f>VLOOKUP(A465,'Sets data'!$A$3:$C$9967,2,FALSE)</f>
        <v>Schneetreter</v>
      </c>
    </row>
    <row r="466" spans="1:3" x14ac:dyDescent="0.25">
      <c r="A466" s="12">
        <v>520</v>
      </c>
      <c r="B466" s="8" t="str">
        <f>VLOOKUP(A466,'Sets data'!$A$3:$C$9967,3,FALSE)</f>
        <v>Malacath\'s Band of Brutality</v>
      </c>
      <c r="C466" s="8" t="str">
        <f>VLOOKUP(A466,'Sets data'!$A$3:$C$9967,2,FALSE)</f>
        <v>Malacaths Band der Brutalität</v>
      </c>
    </row>
    <row r="467" spans="1:3" x14ac:dyDescent="0.25">
      <c r="A467" s="12">
        <v>521</v>
      </c>
      <c r="B467" s="8" t="str">
        <f>VLOOKUP(A467,'Sets data'!$A$3:$C$9967,3,FALSE)</f>
        <v>Bloodlord\'s Embrace</v>
      </c>
      <c r="C467" s="8" t="str">
        <f>VLOOKUP(A467,'Sets data'!$A$3:$C$9967,2,FALSE)</f>
        <v>Umarmung des Blutfürsten</v>
      </c>
    </row>
    <row r="468" spans="1:3" x14ac:dyDescent="0.25">
      <c r="A468" s="12">
        <v>522</v>
      </c>
      <c r="B468" s="8" t="str">
        <f>VLOOKUP(A468,'Sets data'!$A$3:$C$9967,3,FALSE)</f>
        <v>Perfected Merciless Charge</v>
      </c>
      <c r="C468" s="8" t="str">
        <f>VLOOKUP(A468,'Sets data'!$A$3:$C$9967,2,FALSE)</f>
        <v>Perfektionierter gnadenloser Ansturm</v>
      </c>
    </row>
    <row r="469" spans="1:3" x14ac:dyDescent="0.25">
      <c r="A469" s="12">
        <v>523</v>
      </c>
      <c r="B469" s="8" t="str">
        <f>VLOOKUP(A469,'Sets data'!$A$3:$C$9967,3,FALSE)</f>
        <v>Perfected Rampaging Slash</v>
      </c>
      <c r="C469" s="8" t="str">
        <f>VLOOKUP(A469,'Sets data'!$A$3:$C$9967,2,FALSE)</f>
        <v>Perfektionierter tobender Schnitt</v>
      </c>
    </row>
    <row r="470" spans="1:3" x14ac:dyDescent="0.25">
      <c r="A470" s="12">
        <v>524</v>
      </c>
      <c r="B470" s="8" t="str">
        <f>VLOOKUP(A470,'Sets data'!$A$3:$C$9967,3,FALSE)</f>
        <v>Perfected Cruel Flurry</v>
      </c>
      <c r="C470" s="8" t="str">
        <f>VLOOKUP(A470,'Sets data'!$A$3:$C$9967,2,FALSE)</f>
        <v>Perfektionierter grausamer Schlaghagel</v>
      </c>
    </row>
    <row r="471" spans="1:3" x14ac:dyDescent="0.25">
      <c r="A471" s="12">
        <v>525</v>
      </c>
      <c r="B471" s="8" t="str">
        <f>VLOOKUP(A471,'Sets data'!$A$3:$C$9967,3,FALSE)</f>
        <v>Perfected Thunderous Volley</v>
      </c>
      <c r="C471" s="8" t="str">
        <f>VLOOKUP(A471,'Sets data'!$A$3:$C$9967,2,FALSE)</f>
        <v>Perfektionierte donnernde Salve</v>
      </c>
    </row>
    <row r="472" spans="1:3" x14ac:dyDescent="0.25">
      <c r="A472" s="12">
        <v>526</v>
      </c>
      <c r="B472" s="8" t="str">
        <f>VLOOKUP(A472,'Sets data'!$A$3:$C$9967,3,FALSE)</f>
        <v>Perfected Crushing Wall</v>
      </c>
      <c r="C472" s="8" t="str">
        <f>VLOOKUP(A472,'Sets data'!$A$3:$C$9967,2,FALSE)</f>
        <v>Perfektionierte zermalmende Mauer</v>
      </c>
    </row>
    <row r="473" spans="1:3" x14ac:dyDescent="0.25">
      <c r="A473" s="12">
        <v>527</v>
      </c>
      <c r="B473" s="8" t="str">
        <f>VLOOKUP(A473,'Sets data'!$A$3:$C$9967,3,FALSE)</f>
        <v>Perfected Precise Regeneration</v>
      </c>
      <c r="C473" s="8" t="str">
        <f>VLOOKUP(A473,'Sets data'!$A$3:$C$9967,2,FALSE)</f>
        <v>Perfektionierte präzise Regeneration</v>
      </c>
    </row>
    <row r="474" spans="1:3" x14ac:dyDescent="0.25">
      <c r="A474" s="12">
        <v>528</v>
      </c>
      <c r="B474" s="8" t="str">
        <f>VLOOKUP(A474,'Sets data'!$A$3:$C$9967,3,FALSE)</f>
        <v>Perfected Titanic Cleave</v>
      </c>
      <c r="C474" s="8" t="str">
        <f>VLOOKUP(A474,'Sets data'!$A$3:$C$9967,2,FALSE)</f>
        <v>Perfektioniertes titanisches Trennen</v>
      </c>
    </row>
    <row r="475" spans="1:3" x14ac:dyDescent="0.25">
      <c r="A475" s="12">
        <v>529</v>
      </c>
      <c r="B475" s="8" t="str">
        <f>VLOOKUP(A475,'Sets data'!$A$3:$C$9967,3,FALSE)</f>
        <v>Perfected Puncturing Remedy</v>
      </c>
      <c r="C475" s="8" t="str">
        <f>VLOOKUP(A475,'Sets data'!$A$3:$C$9967,2,FALSE)</f>
        <v>Perfektionierte durchschlagende Genesung</v>
      </c>
    </row>
    <row r="476" spans="1:3" x14ac:dyDescent="0.25">
      <c r="A476" s="12">
        <v>530</v>
      </c>
      <c r="B476" s="8" t="str">
        <f>VLOOKUP(A476,'Sets data'!$A$3:$C$9967,3,FALSE)</f>
        <v>Perfected Stinging Slashes</v>
      </c>
      <c r="C476" s="8" t="str">
        <f>VLOOKUP(A476,'Sets data'!$A$3:$C$9967,2,FALSE)</f>
        <v>Perfektionierte stechende Schnitte</v>
      </c>
    </row>
    <row r="477" spans="1:3" x14ac:dyDescent="0.25">
      <c r="A477" s="12">
        <v>531</v>
      </c>
      <c r="B477" s="8" t="str">
        <f>VLOOKUP(A477,'Sets data'!$A$3:$C$9967,3,FALSE)</f>
        <v>Perfected Caustic Arrow</v>
      </c>
      <c r="C477" s="8" t="str">
        <f>VLOOKUP(A477,'Sets data'!$A$3:$C$9967,2,FALSE)</f>
        <v>Perfektionierter beißender Pfeil</v>
      </c>
    </row>
    <row r="478" spans="1:3" x14ac:dyDescent="0.25">
      <c r="A478" s="12">
        <v>532</v>
      </c>
      <c r="B478" s="8" t="str">
        <f>VLOOKUP(A478,'Sets data'!$A$3:$C$9967,3,FALSE)</f>
        <v>Perfected Destructive Impact</v>
      </c>
      <c r="C478" s="8" t="str">
        <f>VLOOKUP(A478,'Sets data'!$A$3:$C$9967,2,FALSE)</f>
        <v>Perfektionierter zerstörerischer Einschlag</v>
      </c>
    </row>
    <row r="479" spans="1:3" x14ac:dyDescent="0.25">
      <c r="A479" s="12">
        <v>534</v>
      </c>
      <c r="B479" s="8" t="str">
        <f>VLOOKUP(A479,'Sets data'!$A$3:$C$9967,3,FALSE)</f>
        <v>Stone Husk</v>
      </c>
      <c r="C479" s="8" t="str">
        <f>VLOOKUP(A479,'Sets data'!$A$3:$C$9967,2,FALSE)</f>
        <v>Steinhülle</v>
      </c>
    </row>
    <row r="480" spans="1:3" x14ac:dyDescent="0.25">
      <c r="A480" s="12">
        <v>535</v>
      </c>
      <c r="B480" s="8" t="str">
        <f>VLOOKUP(A480,'Sets data'!$A$3:$C$9967,3,FALSE)</f>
        <v>Lady Thorn</v>
      </c>
      <c r="C480" s="8" t="str">
        <f>VLOOKUP(A480,'Sets data'!$A$3:$C$9967,2,FALSE)</f>
        <v>Fürstin Dorn</v>
      </c>
    </row>
    <row r="481" spans="1:3" x14ac:dyDescent="0.25">
      <c r="A481" s="12">
        <v>536</v>
      </c>
      <c r="B481" s="8" t="str">
        <f>VLOOKUP(A481,'Sets data'!$A$3:$C$9967,3,FALSE)</f>
        <v>Radiant Bastion</v>
      </c>
      <c r="C481" s="8" t="str">
        <f>VLOOKUP(A481,'Sets data'!$A$3:$C$9967,2,FALSE)</f>
        <v>Strahlende Bastion</v>
      </c>
    </row>
    <row r="482" spans="1:3" x14ac:dyDescent="0.25">
      <c r="A482" s="12">
        <v>537</v>
      </c>
      <c r="B482" s="8" t="str">
        <f>VLOOKUP(A482,'Sets data'!$A$3:$C$9967,3,FALSE)</f>
        <v>Voidcaller</v>
      </c>
      <c r="C482" s="8" t="str">
        <f>VLOOKUP(A482,'Sets data'!$A$3:$C$9967,2,FALSE)</f>
        <v>Leerenrufer</v>
      </c>
    </row>
    <row r="483" spans="1:3" x14ac:dyDescent="0.25">
      <c r="A483" s="12">
        <v>538</v>
      </c>
      <c r="B483" s="8" t="str">
        <f>VLOOKUP(A483,'Sets data'!$A$3:$C$9967,3,FALSE)</f>
        <v>Witch-Knight\'s Defiance</v>
      </c>
      <c r="C483" s="8" t="str">
        <f>VLOOKUP(A483,'Sets data'!$A$3:$C$9967,2,FALSE)</f>
        <v>Trotz des Hexenritters</v>
      </c>
    </row>
    <row r="484" spans="1:3" x14ac:dyDescent="0.25">
      <c r="A484" s="12">
        <v>539</v>
      </c>
      <c r="B484" s="8" t="str">
        <f>VLOOKUP(A484,'Sets data'!$A$3:$C$9967,3,FALSE)</f>
        <v>Red Eagle\'s Fury</v>
      </c>
      <c r="C484" s="8" t="str">
        <f>VLOOKUP(A484,'Sets data'!$A$3:$C$9967,2,FALSE)</f>
        <v>Zorn des Roten Adlers</v>
      </c>
    </row>
    <row r="485" spans="1:3" x14ac:dyDescent="0.25">
      <c r="A485" s="12">
        <v>540</v>
      </c>
      <c r="B485" s="8" t="str">
        <f>VLOOKUP(A485,'Sets data'!$A$3:$C$9967,3,FALSE)</f>
        <v>Legacy of Karth</v>
      </c>
      <c r="C485" s="8" t="str">
        <f>VLOOKUP(A485,'Sets data'!$A$3:$C$9967,2,FALSE)</f>
        <v>Erbe des Karth</v>
      </c>
    </row>
    <row r="486" spans="1:3" x14ac:dyDescent="0.25">
      <c r="A486" s="12">
        <v>541</v>
      </c>
      <c r="B486" s="8" t="str">
        <f>VLOOKUP(A486,'Sets data'!$A$3:$C$9967,3,FALSE)</f>
        <v>Aetherial Ascension</v>
      </c>
      <c r="C486" s="8" t="str">
        <f>VLOOKUP(A486,'Sets data'!$A$3:$C$9967,2,FALSE)</f>
        <v>Ätherischer Aufstieg</v>
      </c>
    </row>
    <row r="487" spans="1:3" x14ac:dyDescent="0.25">
      <c r="A487" s="12">
        <v>542</v>
      </c>
      <c r="B487" s="8" t="str">
        <f>VLOOKUP(A487,'Sets data'!$A$3:$C$9967,3,FALSE)</f>
        <v>Hex Siphon</v>
      </c>
      <c r="C487" s="8" t="str">
        <f>VLOOKUP(A487,'Sets data'!$A$3:$C$9967,2,FALSE)</f>
        <v>Fluchsiphon</v>
      </c>
    </row>
    <row r="488" spans="1:3" x14ac:dyDescent="0.25">
      <c r="A488" s="12">
        <v>543</v>
      </c>
      <c r="B488" s="8" t="str">
        <f>VLOOKUP(A488,'Sets data'!$A$3:$C$9967,3,FALSE)</f>
        <v>Pestilent Host</v>
      </c>
      <c r="C488" s="8" t="str">
        <f>VLOOKUP(A488,'Sets data'!$A$3:$C$9967,2,FALSE)</f>
        <v>Pestilenter Wirt</v>
      </c>
    </row>
    <row r="489" spans="1:3" x14ac:dyDescent="0.25">
      <c r="A489" s="12">
        <v>544</v>
      </c>
      <c r="B489" s="8" t="str">
        <f>VLOOKUP(A489,'Sets data'!$A$3:$C$9967,3,FALSE)</f>
        <v>Explosive Rebuke</v>
      </c>
      <c r="C489" s="8" t="str">
        <f>VLOOKUP(A489,'Sets data'!$A$3:$C$9967,2,FALSE)</f>
        <v>Explosiver Tadel</v>
      </c>
    </row>
    <row r="490" spans="1:3" x14ac:dyDescent="0.25">
      <c r="A490" s="12">
        <v>557</v>
      </c>
      <c r="B490" s="8" t="str">
        <f>VLOOKUP(A490,'Sets data'!$A$3:$C$9967,3,FALSE)</f>
        <v>Executioner\'s Blade</v>
      </c>
      <c r="C490" s="8" t="str">
        <f>VLOOKUP(A490,'Sets data'!$A$3:$C$9967,2,FALSE)</f>
        <v>Henkersklinge</v>
      </c>
    </row>
    <row r="491" spans="1:3" x14ac:dyDescent="0.25">
      <c r="A491" s="12">
        <v>558</v>
      </c>
      <c r="B491" s="8" t="str">
        <f>VLOOKUP(A491,'Sets data'!$A$3:$C$9967,3,FALSE)</f>
        <v>Void Bash</v>
      </c>
      <c r="C491" s="8" t="str">
        <f>VLOOKUP(A491,'Sets data'!$A$3:$C$9967,2,FALSE)</f>
        <v>LeerenWucht</v>
      </c>
    </row>
    <row r="492" spans="1:3" x14ac:dyDescent="0.25">
      <c r="A492" s="12">
        <v>559</v>
      </c>
      <c r="B492" s="8" t="str">
        <f>VLOOKUP(A492,'Sets data'!$A$3:$C$9967,3,FALSE)</f>
        <v>Frenzied Momentum</v>
      </c>
      <c r="C492" s="8" t="str">
        <f>VLOOKUP(A492,'Sets data'!$A$3:$C$9967,2,FALSE)</f>
        <v>Tobendes Momentum</v>
      </c>
    </row>
    <row r="493" spans="1:3" x14ac:dyDescent="0.25">
      <c r="A493" s="12">
        <v>560</v>
      </c>
      <c r="B493" s="8" t="str">
        <f>VLOOKUP(A493,'Sets data'!$A$3:$C$9967,3,FALSE)</f>
        <v>Point-Blank Snipe</v>
      </c>
      <c r="C493" s="8" t="str">
        <f>VLOOKUP(A493,'Sets data'!$A$3:$C$9967,2,FALSE)</f>
        <v>Volltreffer</v>
      </c>
    </row>
    <row r="494" spans="1:3" x14ac:dyDescent="0.25">
      <c r="A494" s="12">
        <v>561</v>
      </c>
      <c r="B494" s="8" t="str">
        <f>VLOOKUP(A494,'Sets data'!$A$3:$C$9967,3,FALSE)</f>
        <v>Wrath of Elements</v>
      </c>
      <c r="C494" s="8" t="str">
        <f>VLOOKUP(A494,'Sets data'!$A$3:$C$9967,2,FALSE)</f>
        <v>Zorn der Elemente</v>
      </c>
    </row>
    <row r="495" spans="1:3" x14ac:dyDescent="0.25">
      <c r="A495" s="12">
        <v>562</v>
      </c>
      <c r="B495" s="8" t="str">
        <f>VLOOKUP(A495,'Sets data'!$A$3:$C$9967,3,FALSE)</f>
        <v>Force Overflow</v>
      </c>
      <c r="C495" s="8" t="str">
        <f>VLOOKUP(A495,'Sets data'!$A$3:$C$9967,2,FALSE)</f>
        <v>Machtüberschuss</v>
      </c>
    </row>
    <row r="496" spans="1:3" x14ac:dyDescent="0.25">
      <c r="A496" s="12">
        <v>563</v>
      </c>
      <c r="B496" s="8" t="str">
        <f>VLOOKUP(A496,'Sets data'!$A$3:$C$9967,3,FALSE)</f>
        <v>Perfected Executioner\'s Blade</v>
      </c>
      <c r="C496" s="8" t="str">
        <f>VLOOKUP(A496,'Sets data'!$A$3:$C$9967,2,FALSE)</f>
        <v>Perfektionierte Klinge des Henkers</v>
      </c>
    </row>
    <row r="497" spans="1:3" x14ac:dyDescent="0.25">
      <c r="A497" s="12">
        <v>564</v>
      </c>
      <c r="B497" s="8" t="str">
        <f>VLOOKUP(A497,'Sets data'!$A$3:$C$9967,3,FALSE)</f>
        <v>Perfected Void Bash</v>
      </c>
      <c r="C497" s="8" t="str">
        <f>VLOOKUP(A497,'Sets data'!$A$3:$C$9967,2,FALSE)</f>
        <v>Perfektionierte Leerenwucht</v>
      </c>
    </row>
    <row r="498" spans="1:3" x14ac:dyDescent="0.25">
      <c r="A498" s="12">
        <v>565</v>
      </c>
      <c r="B498" s="8" t="str">
        <f>VLOOKUP(A498,'Sets data'!$A$3:$C$9967,3,FALSE)</f>
        <v>Perfected Frenzied Momentum</v>
      </c>
      <c r="C498" s="8" t="str">
        <f>VLOOKUP(A498,'Sets data'!$A$3:$C$9967,2,FALSE)</f>
        <v>Perfektioniertes tobendes Momentum</v>
      </c>
    </row>
    <row r="499" spans="1:3" x14ac:dyDescent="0.25">
      <c r="A499" s="12">
        <v>566</v>
      </c>
      <c r="B499" s="8" t="str">
        <f>VLOOKUP(A499,'Sets data'!$A$3:$C$9967,3,FALSE)</f>
        <v>Perfected Point-Blank Snipe</v>
      </c>
      <c r="C499" s="8" t="str">
        <f>VLOOKUP(A499,'Sets data'!$A$3:$C$9967,2,FALSE)</f>
        <v>Perfektionierter Volltreffer</v>
      </c>
    </row>
    <row r="500" spans="1:3" x14ac:dyDescent="0.25">
      <c r="A500" s="12">
        <v>567</v>
      </c>
      <c r="B500" s="8" t="str">
        <f>VLOOKUP(A500,'Sets data'!$A$3:$C$9967,3,FALSE)</f>
        <v>Perfected Wrath of Elements</v>
      </c>
      <c r="C500" s="8" t="str">
        <f>VLOOKUP(A500,'Sets data'!$A$3:$C$9967,2,FALSE)</f>
        <v>Perfektionierter Zorn der Elemente</v>
      </c>
    </row>
    <row r="501" spans="1:3" x14ac:dyDescent="0.25">
      <c r="A501" s="12">
        <v>568</v>
      </c>
      <c r="B501" s="8" t="str">
        <f>VLOOKUP(A501,'Sets data'!$A$3:$C$9967,3,FALSE)</f>
        <v>Perfected Force Overflow</v>
      </c>
      <c r="C501" s="8" t="str">
        <f>VLOOKUP(A501,'Sets data'!$A$3:$C$9967,2,FALSE)</f>
        <v>Perfektionierter Machtüberschuss</v>
      </c>
    </row>
    <row r="502" spans="1:3" x14ac:dyDescent="0.25">
      <c r="A502" s="12">
        <v>569</v>
      </c>
      <c r="B502" s="8" t="str">
        <f>VLOOKUP(A502,'Sets data'!$A$3:$C$9967,3,FALSE)</f>
        <v>True-Sworn Fury </v>
      </c>
      <c r="C502" s="8" t="str">
        <f>VLOOKUP(A502,'Sets data'!$A$3:$C$9967,2,FALSE)</f>
        <v>Wahrgeschworenen-Raserei</v>
      </c>
    </row>
    <row r="503" spans="1:3" x14ac:dyDescent="0.25">
      <c r="A503" s="12">
        <v>570</v>
      </c>
      <c r="B503" s="8" t="str">
        <f>VLOOKUP(A503,'Sets data'!$A$3:$C$9967,3,FALSE)</f>
        <v>Kinras\'s Wrath</v>
      </c>
      <c r="C503" s="8" t="str">
        <f>VLOOKUP(A503,'Sets data'!$A$3:$C$9967,2,FALSE)</f>
        <v>Kinra's Zorn</v>
      </c>
    </row>
    <row r="504" spans="1:3" x14ac:dyDescent="0.25">
      <c r="A504" s="12">
        <v>571</v>
      </c>
      <c r="B504" s="8" t="str">
        <f>VLOOKUP(A504,'Sets data'!$A$3:$C$9967,3,FALSE)</f>
        <v>Drake\'s Rush</v>
      </c>
      <c r="C504" s="8" t="str">
        <f>VLOOKUP(A504,'Sets data'!$A$3:$C$9967,2,FALSE)</f>
        <v>Dracheneile</v>
      </c>
    </row>
    <row r="505" spans="1:3" x14ac:dyDescent="0.25">
      <c r="A505" s="12">
        <v>572</v>
      </c>
      <c r="B505" s="8" t="str">
        <f>VLOOKUP(A505,'Sets data'!$A$3:$C$9967,3,FALSE)</f>
        <v>Unleashed Ritualist</v>
      </c>
      <c r="C505" s="8" t="str">
        <f>VLOOKUP(A505,'Sets data'!$A$3:$C$9967,2,FALSE)</f>
        <v>Entfesselter Ritualist</v>
      </c>
    </row>
    <row r="506" spans="1:3" x14ac:dyDescent="0.25">
      <c r="A506" s="12">
        <v>573</v>
      </c>
      <c r="B506" s="8" t="str">
        <f>VLOOKUP(A506,'Sets data'!$A$3:$C$9967,3,FALSE)</f>
        <v>Dagon\'s Dominion</v>
      </c>
      <c r="C506" s="8" t="str">
        <f>VLOOKUP(A506,'Sets data'!$A$3:$C$9967,2,FALSE)</f>
        <v>Dagons Herrschaft</v>
      </c>
    </row>
    <row r="507" spans="1:3" x14ac:dyDescent="0.25">
      <c r="A507" s="12">
        <v>574</v>
      </c>
      <c r="B507" s="8" t="str">
        <f>VLOOKUP(A507,'Sets data'!$A$3:$C$9967,3,FALSE)</f>
        <v>Foolkiller\'s Ward</v>
      </c>
      <c r="C507" s="8" t="str">
        <f>VLOOKUP(A507,'Sets data'!$A$3:$C$9967,2,FALSE)</f>
        <v>Schutz des Narrentöters</v>
      </c>
    </row>
    <row r="508" spans="1:3" x14ac:dyDescent="0.25">
      <c r="A508" s="12">
        <v>575</v>
      </c>
      <c r="B508" s="8" t="str">
        <f>VLOOKUP(A508,'Sets data'!$A$3:$C$9967,3,FALSE)</f>
        <v>Ring of the Pale Order</v>
      </c>
      <c r="C508" s="8" t="str">
        <f>VLOOKUP(A508,'Sets data'!$A$3:$C$9967,2,FALSE)</f>
        <v>Ring des Fahlen Ordens</v>
      </c>
    </row>
    <row r="509" spans="1:3" x14ac:dyDescent="0.25">
      <c r="A509" s="12">
        <v>576</v>
      </c>
      <c r="B509" s="8" t="str">
        <f>VLOOKUP(A509,'Sets data'!$A$3:$C$9967,3,FALSE)</f>
        <v>Pearls of Ehlnofey</v>
      </c>
      <c r="C509" s="8" t="str">
        <f>VLOOKUP(A509,'Sets data'!$A$3:$C$9967,2,FALSE)</f>
        <v>Perlen der Ehlnofey</v>
      </c>
    </row>
    <row r="510" spans="1:3" x14ac:dyDescent="0.25">
      <c r="A510" s="12">
        <v>577</v>
      </c>
      <c r="B510" s="8" t="str">
        <f>VLOOKUP(A510,'Sets data'!$A$3:$C$9967,3,FALSE)</f>
        <v>Encrati\’s Behemoth</v>
      </c>
      <c r="C510" s="8" t="str">
        <f>VLOOKUP(A510,'Sets data'!$A$3:$C$9967,2,FALSE)</f>
        <v>Encrati\'s Behemoth</v>
      </c>
    </row>
    <row r="511" spans="1:3" x14ac:dyDescent="0.25">
      <c r="A511" s="12">
        <v>578</v>
      </c>
      <c r="B511" s="8" t="str">
        <f>VLOOKUP(A511,'Sets data'!$A$3:$C$9967,3,FALSE)</f>
        <v>Baron Zaudrus</v>
      </c>
      <c r="C511" s="8" t="str">
        <f>VLOOKUP(A511,'Sets data'!$A$3:$C$9967,2,FALSE)</f>
        <v>Baron Zaudrus</v>
      </c>
    </row>
    <row r="512" spans="1:3" x14ac:dyDescent="0.25">
      <c r="A512" s="12">
        <v>579</v>
      </c>
      <c r="B512" s="8" t="str">
        <f>VLOOKUP(A512,'Sets data'!$A$3:$C$9967,3,FALSE)</f>
        <v>Frostbite</v>
      </c>
      <c r="C512" s="8" t="str">
        <f>VLOOKUP(A512,'Sets data'!$A$3:$C$9967,2,FALSE)</f>
        <v>Frostbiss</v>
      </c>
    </row>
    <row r="513" spans="1:3" x14ac:dyDescent="0.25">
      <c r="A513" s="12">
        <v>580</v>
      </c>
      <c r="B513" s="8" t="str">
        <f>VLOOKUP(A513,'Sets data'!$A$3:$C$9967,3,FALSE)</f>
        <v>Deadlands Assassin</v>
      </c>
      <c r="C513" s="8" t="str">
        <f>VLOOKUP(A513,'Sets data'!$A$3:$C$9967,2,FALSE)</f>
        <v>Totenländer-Assassine</v>
      </c>
    </row>
    <row r="514" spans="1:3" x14ac:dyDescent="0.25">
      <c r="A514" s="12">
        <v>581</v>
      </c>
      <c r="B514" s="8" t="str">
        <f>VLOOKUP(A514,'Sets data'!$A$3:$C$9967,3,FALSE)</f>
        <v>Bog Raider</v>
      </c>
      <c r="C514" s="8" t="str">
        <f>VLOOKUP(A514,'Sets data'!$A$3:$C$9967,2,FALSE)</f>
        <v>Moorräuber</v>
      </c>
    </row>
    <row r="515" spans="1:3" x14ac:dyDescent="0.25">
      <c r="A515" s="12">
        <v>582</v>
      </c>
      <c r="B515" s="8" t="str">
        <f>VLOOKUP(A515,'Sets data'!$A$3:$C$9967,3,FALSE)</f>
        <v>Hist Whisperer</v>
      </c>
      <c r="C515" s="8" t="str">
        <f>VLOOKUP(A515,'Sets data'!$A$3:$C$9967,2,FALSE)</f>
        <v>Histflüsterer</v>
      </c>
    </row>
    <row r="516" spans="1:3" x14ac:dyDescent="0.25">
      <c r="A516" s="12">
        <v>583</v>
      </c>
      <c r="B516" s="8" t="str">
        <f>VLOOKUP(A516,'Sets data'!$A$3:$C$9967,3,FALSE)</f>
        <v>Heartland Conqueror</v>
      </c>
      <c r="C516" s="8" t="str">
        <f>VLOOKUP(A516,'Sets data'!$A$3:$C$9967,2,FALSE)</f>
        <v>Herzlanderoberer</v>
      </c>
    </row>
    <row r="517" spans="1:3" x14ac:dyDescent="0.25">
      <c r="A517" s="12">
        <v>584</v>
      </c>
      <c r="B517" s="8" t="str">
        <f>VLOOKUP(A517,'Sets data'!$A$3:$C$9967,3,FALSE)</f>
        <v>Diamond\'s Victory</v>
      </c>
      <c r="C517" s="8" t="str">
        <f>VLOOKUP(A517,'Sets data'!$A$3:$C$9967,2,FALSE)</f>
        <v>Sieg des Diamanten</v>
      </c>
    </row>
    <row r="518" spans="1:3" x14ac:dyDescent="0.25">
      <c r="A518" s="12">
        <v>585</v>
      </c>
      <c r="B518" s="8" t="str">
        <f>VLOOKUP(A518,'Sets data'!$A$3:$C$9967,3,FALSE)</f>
        <v>Saxhleel Champion</v>
      </c>
      <c r="C518" s="8" t="str">
        <f>VLOOKUP(A518,'Sets data'!$A$3:$C$9967,2,FALSE)</f>
        <v>Saxhleel-Champion</v>
      </c>
    </row>
    <row r="519" spans="1:3" x14ac:dyDescent="0.25">
      <c r="A519" s="12">
        <v>586</v>
      </c>
      <c r="B519" s="8" t="str">
        <f>VLOOKUP(A519,'Sets data'!$A$3:$C$9967,3,FALSE)</f>
        <v>Sul-Xan\'s Torment</v>
      </c>
      <c r="C519" s="8" t="str">
        <f>VLOOKUP(A519,'Sets data'!$A$3:$C$9967,2,FALSE)</f>
        <v>Sul-Xans Folter</v>
      </c>
    </row>
    <row r="520" spans="1:3" x14ac:dyDescent="0.25">
      <c r="A520" s="12">
        <v>587</v>
      </c>
      <c r="B520" s="8" t="str">
        <f>VLOOKUP(A520,'Sets data'!$A$3:$C$9967,3,FALSE)</f>
        <v>Bahsei\'s Mania</v>
      </c>
      <c r="C520" s="8" t="str">
        <f>VLOOKUP(A520,'Sets data'!$A$3:$C$9967,2,FALSE)</f>
        <v>Bahseis Manie</v>
      </c>
    </row>
    <row r="521" spans="1:3" x14ac:dyDescent="0.25">
      <c r="A521" s="12">
        <v>588</v>
      </c>
      <c r="B521" s="8" t="str">
        <f>VLOOKUP(A521,'Sets data'!$A$3:$C$9967,3,FALSE)</f>
        <v>Stone-Talker\'s Oath</v>
      </c>
      <c r="C521" s="8" t="str">
        <f>VLOOKUP(A521,'Sets data'!$A$3:$C$9967,2,FALSE)</f>
        <v>Eid des Steinsprechers</v>
      </c>
    </row>
    <row r="522" spans="1:3" x14ac:dyDescent="0.25">
      <c r="A522" s="12">
        <v>589</v>
      </c>
      <c r="B522" s="8" t="str">
        <f>VLOOKUP(A522,'Sets data'!$A$3:$C$9967,3,FALSE)</f>
        <v>Perfected Saxhleel Champion</v>
      </c>
      <c r="C522" s="8" t="str">
        <f>VLOOKUP(A522,'Sets data'!$A$3:$C$9967,2,FALSE)</f>
        <v>Perfektionierter Saxhleel-Champion</v>
      </c>
    </row>
    <row r="523" spans="1:3" x14ac:dyDescent="0.25">
      <c r="A523" s="12">
        <v>590</v>
      </c>
      <c r="B523" s="8" t="str">
        <f>VLOOKUP(A523,'Sets data'!$A$3:$C$9967,3,FALSE)</f>
        <v>Perfected Sul-Xan\'s Torment</v>
      </c>
      <c r="C523" s="8" t="str">
        <f>VLOOKUP(A523,'Sets data'!$A$3:$C$9967,2,FALSE)</f>
        <v>Perfected Sul-Xan\'s Torment</v>
      </c>
    </row>
    <row r="524" spans="1:3" x14ac:dyDescent="0.25">
      <c r="A524" s="12">
        <v>591</v>
      </c>
      <c r="B524" s="8" t="str">
        <f>VLOOKUP(A524,'Sets data'!$A$3:$C$9967,3,FALSE)</f>
        <v>Perfected Bahsei\'s Mania</v>
      </c>
      <c r="C524" s="8" t="str">
        <f>VLOOKUP(A524,'Sets data'!$A$3:$C$9967,2,FALSE)</f>
        <v>Bahseis perfektionierte Manie</v>
      </c>
    </row>
    <row r="525" spans="1:3" x14ac:dyDescent="0.25">
      <c r="A525" s="12">
        <v>592</v>
      </c>
      <c r="B525" s="8" t="str">
        <f>VLOOKUP(A525,'Sets data'!$A$3:$C$9967,3,FALSE)</f>
        <v>Perfected Stone-Talker\'s Oath</v>
      </c>
      <c r="C525" s="8" t="str">
        <f>VLOOKUP(A525,'Sets data'!$A$3:$C$9967,2,FALSE)</f>
        <v>Perfektionierter Eid des Steinsprechers</v>
      </c>
    </row>
    <row r="526" spans="1:3" x14ac:dyDescent="0.25">
      <c r="A526" s="12">
        <v>593</v>
      </c>
      <c r="B526" s="8" t="str">
        <f>VLOOKUP(A526,'Sets data'!$A$3:$C$9967,3,FALSE)</f>
        <v>Gaze of Sithis</v>
      </c>
      <c r="C526" s="8" t="str">
        <f>VLOOKUP(A526,'Sets data'!$A$3:$C$9967,2,FALSE)</f>
        <v>Gaze of Sithis</v>
      </c>
    </row>
    <row r="527" spans="1:3" x14ac:dyDescent="0.25">
      <c r="A527" s="12">
        <v>594</v>
      </c>
      <c r="B527" s="8" t="str">
        <f>VLOOKUP(A527,'Sets data'!$A$3:$C$9967,3,FALSE)</f>
        <v>Harpooner\'s Wading Kilt</v>
      </c>
      <c r="C527" s="8" t="str">
        <f>VLOOKUP(A527,'Sets data'!$A$3:$C$9967,2,FALSE)</f>
        <v>Harpooner\'s Wading Kilt</v>
      </c>
    </row>
    <row r="528" spans="1:3" x14ac:dyDescent="0.25">
      <c r="A528" s="12">
        <v>595</v>
      </c>
      <c r="B528" s="8" t="e">
        <f>VLOOKUP(A528,'Sets data'!$A$3:$C$9967,3,FALSE)</f>
        <v>#N/A</v>
      </c>
      <c r="C528" s="8" t="e">
        <f>VLOOKUP(A528,'Sets data'!$A$3:$C$9967,2,FALSE)</f>
        <v>#N/A</v>
      </c>
    </row>
    <row r="529" spans="1:3" x14ac:dyDescent="0.25">
      <c r="A529" s="12">
        <v>596</v>
      </c>
      <c r="B529" s="8" t="str">
        <f>VLOOKUP(A529,'Sets data'!$A$3:$C$9967,3,FALSE)</f>
        <v>Death Dealer\'s Fete</v>
      </c>
      <c r="C529" s="8" t="str">
        <f>VLOOKUP(A529,'Sets data'!$A$3:$C$9967,2,FALSE)</f>
        <v>Death Dealer\'s Fete</v>
      </c>
    </row>
    <row r="530" spans="1:3" x14ac:dyDescent="0.25">
      <c r="A530" s="12">
        <v>597</v>
      </c>
      <c r="B530" s="8" t="str">
        <f>VLOOKUP(A530,'Sets data'!$A$3:$C$9967,3,FALSE)</f>
        <v>Shapeshifter\'s Chain</v>
      </c>
      <c r="C530" s="8" t="str">
        <f>VLOOKUP(A530,'Sets data'!$A$3:$C$9967,2,FALSE)</f>
        <v>Shapeshifter\'s Chain</v>
      </c>
    </row>
    <row r="531" spans="1:3" x14ac:dyDescent="0.25">
      <c r="A531" s="12">
        <v>598</v>
      </c>
      <c r="B531" s="8" t="str">
        <f>VLOOKUP(A531,'Sets data'!$A$3:$C$9967,3,FALSE)</f>
        <v>Zoal the Ever-Wakeful</v>
      </c>
      <c r="C531" s="8" t="str">
        <f>VLOOKUP(A531,'Sets data'!$A$3:$C$9967,2,FALSE)</f>
        <v>Zoal der Immerwache</v>
      </c>
    </row>
    <row r="532" spans="1:3" x14ac:dyDescent="0.25">
      <c r="A532" s="12">
        <v>599</v>
      </c>
      <c r="B532" s="8" t="str">
        <f>VLOOKUP(A532,'Sets data'!$A$3:$C$9967,3,FALSE)</f>
        <v>Immolator Charr</v>
      </c>
      <c r="C532" s="8" t="str">
        <f>VLOOKUP(A532,'Sets data'!$A$3:$C$9967,2,FALSE)</f>
        <v>Entflammer Charr</v>
      </c>
    </row>
    <row r="533" spans="1:3" x14ac:dyDescent="0.25">
      <c r="A533" s="12">
        <v>600</v>
      </c>
      <c r="B533" s="8" t="str">
        <f>VLOOKUP(A533,'Sets data'!$A$3:$C$9967,3,FALSE)</f>
        <v>Glorgoloch the Destroyer</v>
      </c>
      <c r="C533" s="8" t="str">
        <f>VLOOKUP(A533,'Sets data'!$A$3:$C$9967,2,FALSE)</f>
        <v>Glorgoloch der Zerstörer</v>
      </c>
    </row>
    <row r="534" spans="1:3" x14ac:dyDescent="0.25">
      <c r="A534" s="12">
        <v>602</v>
      </c>
      <c r="B534" s="8" t="str">
        <f>VLOOKUP(A534,'Sets data'!$A$3:$C$9967,3,FALSE)</f>
        <v>Crimson Oath\'s Rive</v>
      </c>
      <c r="C534" s="8" t="str">
        <f>VLOOKUP(A534,'Sets data'!$A$3:$C$9967,2,FALSE)</f>
        <v>Spalt des Karmesinschwurs</v>
      </c>
    </row>
    <row r="535" spans="1:3" x14ac:dyDescent="0.25">
      <c r="A535" s="12">
        <v>603</v>
      </c>
      <c r="B535" s="8" t="str">
        <f>VLOOKUP(A535,'Sets data'!$A$3:$C$9967,3,FALSE)</f>
        <v>Scorion\'s Feast </v>
      </c>
      <c r="C535" s="8" t="str">
        <f>VLOOKUP(A535,'Sets data'!$A$3:$C$9967,2,FALSE)</f>
        <v>Festmahl des Skorions</v>
      </c>
    </row>
    <row r="536" spans="1:3" x14ac:dyDescent="0.25">
      <c r="A536" s="12">
        <v>604</v>
      </c>
      <c r="B536" s="8" t="str">
        <f>VLOOKUP(A536,'Sets data'!$A$3:$C$9967,3,FALSE)</f>
        <v>Rush of Agony</v>
      </c>
      <c r="C536" s="8" t="str">
        <f>VLOOKUP(A536,'Sets data'!$A$3:$C$9967,2,FALSE)</f>
        <v>Auftreibende Agonie</v>
      </c>
    </row>
    <row r="537" spans="1:3" x14ac:dyDescent="0.25">
      <c r="A537" s="12">
        <v>605</v>
      </c>
      <c r="B537" s="8" t="str">
        <f>VLOOKUP(A537,'Sets data'!$A$3:$C$9967,3,FALSE)</f>
        <v>Silver Rose Vigil</v>
      </c>
      <c r="C537" s="8" t="str">
        <f>VLOOKUP(A537,'Sets data'!$A$3:$C$9967,2,FALSE)</f>
        <v>Silberrosen-Wacht</v>
      </c>
    </row>
    <row r="538" spans="1:3" x14ac:dyDescent="0.25">
      <c r="A538" s="12">
        <v>606</v>
      </c>
      <c r="B538" s="8" t="str">
        <f>VLOOKUP(A538,'Sets data'!$A$3:$C$9967,3,FALSE)</f>
        <v>Thunder Caller</v>
      </c>
      <c r="C538" s="8" t="str">
        <f>VLOOKUP(A538,'Sets data'!$A$3:$C$9967,2,FALSE)</f>
        <v>Donnerrufer</v>
      </c>
    </row>
    <row r="539" spans="1:3" x14ac:dyDescent="0.25">
      <c r="A539" s="12">
        <v>607</v>
      </c>
      <c r="B539" s="8" t="str">
        <f>VLOOKUP(A539,'Sets data'!$A$3:$C$9967,3,FALSE)</f>
        <v>Grisly Gourmet</v>
      </c>
      <c r="C539" s="8" t="str">
        <f>VLOOKUP(A539,'Sets data'!$A$3:$C$9967,2,FALSE)</f>
        <v>Grausiger Gourmet</v>
      </c>
    </row>
    <row r="540" spans="1:3" x14ac:dyDescent="0.25">
      <c r="A540" s="12">
        <v>608</v>
      </c>
      <c r="B540" s="8" t="str">
        <f>VLOOKUP(A540,'Sets data'!$A$3:$C$9967,3,FALSE)</f>
        <v>Prior Thierric</v>
      </c>
      <c r="C540" s="8" t="str">
        <f>VLOOKUP(A540,'Sets data'!$A$3:$C$9967,2,FALSE)</f>
        <v>Prior Thierric</v>
      </c>
    </row>
    <row r="541" spans="1:3" x14ac:dyDescent="0.25">
      <c r="A541" s="12">
        <v>609</v>
      </c>
      <c r="B541" s="8" t="str">
        <f>VLOOKUP(A541,'Sets data'!$A$3:$C$9967,3,FALSE)</f>
        <v>Magma Incarnate</v>
      </c>
      <c r="C541" s="8" t="str">
        <f>VLOOKUP(A541,'Sets data'!$A$3:$C$9967,2,FALSE)</f>
        <v>Magmaverkörperung</v>
      </c>
    </row>
    <row r="542" spans="1:3" x14ac:dyDescent="0.25">
      <c r="A542" s="12">
        <v>610</v>
      </c>
      <c r="B542" s="8" t="str">
        <f>VLOOKUP(A542,'Sets data'!$A$3:$C$9967,3,FALSE)</f>
        <v>Wretched Vitality</v>
      </c>
      <c r="C542" s="8" t="str">
        <f>VLOOKUP(A542,'Sets data'!$A$3:$C$9967,2,FALSE)</f>
        <v>Elendsvitalität</v>
      </c>
    </row>
    <row r="543" spans="1:3" x14ac:dyDescent="0.25">
      <c r="A543" s="12">
        <v>611</v>
      </c>
      <c r="B543" s="8" t="str">
        <f>VLOOKUP(A543,'Sets data'!$A$3:$C$9967,3,FALSE)</f>
        <v>Deadlands Demolisher</v>
      </c>
      <c r="C543" s="8" t="str">
        <f>VLOOKUP(A543,'Sets data'!$A$3:$C$9967,2,FALSE)</f>
        <v>Totenländer-Demolierer</v>
      </c>
    </row>
    <row r="544" spans="1:3" x14ac:dyDescent="0.25">
      <c r="A544" s="12">
        <v>612</v>
      </c>
      <c r="B544" s="8" t="str">
        <f>VLOOKUP(A544,'Sets data'!$A$3:$C$9967,3,FALSE)</f>
        <v>Iron Flask</v>
      </c>
      <c r="C544" s="8" t="str">
        <f>VLOOKUP(A544,'Sets data'!$A$3:$C$9967,2,FALSE)</f>
        <v>Eisenfläschchen</v>
      </c>
    </row>
    <row r="545" spans="1:3" x14ac:dyDescent="0.25">
      <c r="A545" s="12">
        <v>613</v>
      </c>
      <c r="B545" s="8" t="str">
        <f>VLOOKUP(A545,'Sets data'!$A$3:$C$9967,3,FALSE)</f>
        <v>Eye of the Grasp</v>
      </c>
      <c r="C545" s="8" t="str">
        <f>VLOOKUP(A545,'Sets data'!$A$3:$C$9967,2,FALSE)</f>
        <v>Griffblick</v>
      </c>
    </row>
    <row r="546" spans="1:3" x14ac:dyDescent="0.25">
      <c r="A546" s="12">
        <v>614</v>
      </c>
      <c r="B546" s="8" t="str">
        <f>VLOOKUP(A546,'Sets data'!$A$3:$C$9967,3,FALSE)</f>
        <v>Hexos' Ward</v>
      </c>
      <c r="C546" s="8" t="str">
        <f>VLOOKUP(A546,'Sets data'!$A$3:$C$9967,2,FALSE)</f>
        <v>Hexos-Abschirmung</v>
      </c>
    </row>
    <row r="547" spans="1:3" x14ac:dyDescent="0.25">
      <c r="A547" s="12">
        <v>615</v>
      </c>
      <c r="B547" s="8" t="str">
        <f>VLOOKUP(A547,'Sets data'!$A$3:$C$9967,3,FALSE)</f>
        <v>Kynmarcher's Cruelty</v>
      </c>
      <c r="C547" s="8" t="str">
        <f>VLOOKUP(A547,'Sets data'!$A$3:$C$9967,2,FALSE)</f>
        <v>Grausamkeit der Kynandantin</v>
      </c>
    </row>
    <row r="548" spans="1:3" x14ac:dyDescent="0.25">
      <c r="A548" s="12">
        <v>616</v>
      </c>
      <c r="B548" s="8" t="str">
        <f>VLOOKUP(A548,'Sets data'!$A$3:$C$9967,3,FALSE)</f>
        <v>Dark Convergence</v>
      </c>
      <c r="C548" s="8" t="str">
        <f>VLOOKUP(A548,'Sets data'!$A$3:$C$9967,2,FALSE)</f>
        <v>Dunkle Konvergenz</v>
      </c>
    </row>
    <row r="549" spans="1:3" x14ac:dyDescent="0.25">
      <c r="A549" s="12">
        <v>617</v>
      </c>
      <c r="B549" s="8" t="str">
        <f>VLOOKUP(A549,'Sets data'!$A$3:$C$9967,3,FALSE)</f>
        <v>Plaguebreak</v>
      </c>
      <c r="C549" s="8" t="str">
        <f>VLOOKUP(A549,'Sets data'!$A$3:$C$9967,2,FALSE)</f>
        <v>Seuchenbruch</v>
      </c>
    </row>
    <row r="550" spans="1:3" x14ac:dyDescent="0.25">
      <c r="A550" s="12">
        <v>618</v>
      </c>
      <c r="B550" s="8" t="str">
        <f>VLOOKUP(A550,'Sets data'!$A$3:$C$9967,3,FALSE)</f>
        <v>Hrothgar\'s Chill</v>
      </c>
      <c r="C550" s="8" t="str">
        <f>VLOOKUP(A550,'Sets data'!$A$3:$C$9967,2,FALSE)</f>
        <v>Hrothgars Kühle</v>
      </c>
    </row>
    <row r="551" spans="1:3" x14ac:dyDescent="0.25">
      <c r="A551" s="12">
        <v>619</v>
      </c>
      <c r="B551" s="8" t="str">
        <f>VLOOKUP(A551,'Sets data'!$A$3:$C$9967,3,FALSE)</f>
        <v>Maligalig\'s Maelstrom</v>
      </c>
      <c r="C551" s="8" t="str">
        <f>VLOOKUP(A551,'Sets data'!$A$3:$C$9967,2,FALSE)</f>
        <v>Maligaligs Mahlstrom</v>
      </c>
    </row>
    <row r="552" spans="1:3" x14ac:dyDescent="0.25">
      <c r="A552" s="12">
        <v>620</v>
      </c>
      <c r="B552" s="8" t="str">
        <f>VLOOKUP(A552,'Sets data'!$A$3:$C$9967,3,FALSE)</f>
        <v>Gryphon\'s Reprisal</v>
      </c>
      <c r="C552" s="8" t="str">
        <f>VLOOKUP(A552,'Sets data'!$A$3:$C$9967,2,FALSE)</f>
        <v>Vergeltung des Greifen</v>
      </c>
    </row>
    <row r="553" spans="1:3" x14ac:dyDescent="0.25">
      <c r="A553" s="12">
        <v>621</v>
      </c>
      <c r="B553" s="8" t="str">
        <f>VLOOKUP(A553,'Sets data'!$A$3:$C$9967,3,FALSE)</f>
        <v>Glacial Guardian</v>
      </c>
      <c r="C553" s="8" t="str">
        <f>VLOOKUP(A553,'Sets data'!$A$3:$C$9967,2,FALSE)</f>
        <v>Gletscherwächter</v>
      </c>
    </row>
    <row r="554" spans="1:3" x14ac:dyDescent="0.25">
      <c r="A554" s="12">
        <v>622</v>
      </c>
      <c r="B554" s="8" t="str">
        <f>VLOOKUP(A554,'Sets data'!$A$3:$C$9967,3,FALSE)</f>
        <v>Turning Tide</v>
      </c>
      <c r="C554" s="8" t="str">
        <f>VLOOKUP(A554,'Sets data'!$A$3:$C$9967,2,FALSE)</f>
        <v>Gezeitenwechsel</v>
      </c>
    </row>
    <row r="555" spans="1:3" x14ac:dyDescent="0.25">
      <c r="A555" s="12">
        <v>623</v>
      </c>
      <c r="B555" s="8" t="str">
        <f>VLOOKUP(A555,'Sets data'!$A$3:$C$9967,3,FALSE)</f>
        <v>Storm-Cursed\’s Revenge</v>
      </c>
      <c r="C555" s="8" t="str">
        <f>VLOOKUP(A555,'Sets data'!$A$3:$C$9967,2,FALSE)</f>
        <v>Rache des Sturmverfluchten</v>
      </c>
    </row>
    <row r="556" spans="1:3" x14ac:dyDescent="0.25">
      <c r="A556" s="12">
        <v>624</v>
      </c>
      <c r="B556" s="8" t="str">
        <f>VLOOKUP(A556,'Sets data'!$A$3:$C$9967,3,FALSE)</f>
        <v>Spriggan\’s Vigor</v>
      </c>
      <c r="C556" s="8" t="str">
        <f>VLOOKUP(A556,'Sets data'!$A$3:$C$9967,2,FALSE)</f>
        <v>Elan des Zweiglings</v>
      </c>
    </row>
    <row r="557" spans="1:3" x14ac:dyDescent="0.25">
      <c r="A557" s="12">
        <v>625</v>
      </c>
      <c r="B557" s="8" t="str">
        <f>VLOOKUP(A557,'Sets data'!$A$3:$C$9967,3,FALSE)</f>
        <v>Markyn Ring of Majesty</v>
      </c>
      <c r="C557" s="8" t="str">
        <f>VLOOKUP(A557,'Sets data'!$A$3:$C$9967,2,FALSE)</f>
        <v>Markyn-Ring der Erhabenheit</v>
      </c>
    </row>
    <row r="558" spans="1:3" x14ac:dyDescent="0.25">
      <c r="A558" s="12">
        <v>626</v>
      </c>
      <c r="B558" s="8" t="str">
        <f>VLOOKUP(A558,'Sets data'!$A$3:$C$9967,3,FALSE)</f>
        <v>Belharza's Band</v>
      </c>
      <c r="C558" s="8" t="str">
        <f>VLOOKUP(A558,'Sets data'!$A$3:$C$9967,2,FALSE)</f>
        <v>Belharzas Band</v>
      </c>
    </row>
    <row r="559" spans="1:3" x14ac:dyDescent="0.25">
      <c r="A559" s="12">
        <v>627</v>
      </c>
      <c r="B559" s="8" t="str">
        <f>VLOOKUP(A559,'Sets data'!$A$3:$C$9967,3,FALSE)</f>
        <v>Spaulder of Ruin</v>
      </c>
      <c r="C559" s="8" t="str">
        <f>VLOOKUP(A559,'Sets data'!$A$3:$C$9967,2,FALSE)</f>
        <v>Schulterbänder des Untergangs</v>
      </c>
    </row>
    <row r="560" spans="1:3" x14ac:dyDescent="0.25">
      <c r="A560" s="12">
        <v>629</v>
      </c>
      <c r="B560" s="8" t="str">
        <f>VLOOKUP(A560,'Sets data'!$A$3:$C$9967,3,FALSE)</f>
        <v>Rallying Cry</v>
      </c>
      <c r="C560" s="8" t="str">
        <f>VLOOKUP(A560,'Sets data'!$A$3:$C$9967,2,FALSE)</f>
        <v>Schlachtruf</v>
      </c>
    </row>
    <row r="561" spans="1:3" x14ac:dyDescent="0.25">
      <c r="A561" s="12">
        <v>630</v>
      </c>
      <c r="B561" s="8" t="str">
        <f>VLOOKUP(A561,'Sets data'!$A$3:$C$9967,3,FALSE)</f>
        <v>Hew and Sunder </v>
      </c>
      <c r="C561" s="8" t="str">
        <f>VLOOKUP(A561,'Sets data'!$A$3:$C$9967,2,FALSE)</f>
        <v>Kappspalter</v>
      </c>
    </row>
    <row r="562" spans="1:3" x14ac:dyDescent="0.25">
      <c r="A562" s="12">
        <v>631</v>
      </c>
      <c r="B562" s="8" t="str">
        <f>VLOOKUP(A562,'Sets data'!$A$3:$C$9967,3,FALSE)</f>
        <v>Enervating Aura </v>
      </c>
      <c r="C562" s="8" t="str">
        <f>VLOOKUP(A562,'Sets data'!$A$3:$C$9967,2,FALSE)</f>
        <v>Enervierende Aura</v>
      </c>
    </row>
    <row r="563" spans="1:3" x14ac:dyDescent="0.25">
      <c r="A563" s="12">
        <v>632</v>
      </c>
      <c r="B563" s="8" t="str">
        <f>VLOOKUP(A563,'Sets data'!$A$3:$C$9967,3,FALSE)</f>
        <v>Kargaeda</v>
      </c>
      <c r="C563" s="8" t="str">
        <f>VLOOKUP(A563,'Sets data'!$A$3:$C$9967,2,FALSE)</f>
        <v>Kargaeda</v>
      </c>
    </row>
    <row r="564" spans="1:3" x14ac:dyDescent="0.25">
      <c r="A564" s="12">
        <v>633</v>
      </c>
      <c r="B564" s="8" t="str">
        <f>VLOOKUP(A564,'Sets data'!$A$3:$C$9967,3,FALSE)</f>
        <v>Nazaray </v>
      </c>
      <c r="C564" s="8" t="str">
        <f>VLOOKUP(A564,'Sets data'!$A$3:$C$9967,2,FALSE)</f>
        <v>Nazaray </v>
      </c>
    </row>
    <row r="565" spans="1:3" x14ac:dyDescent="0.25">
      <c r="A565" s="12">
        <v>634</v>
      </c>
      <c r="B565" s="8" t="str">
        <f>VLOOKUP(A565,'Sets data'!$A$3:$C$9967,3,FALSE)</f>
        <v>Nunatak</v>
      </c>
      <c r="C565" s="8" t="str">
        <f>VLOOKUP(A565,'Sets data'!$A$3:$C$9967,2,FALSE)</f>
        <v>Nunatak</v>
      </c>
    </row>
    <row r="566" spans="1:3" x14ac:dyDescent="0.25">
      <c r="A566" s="12">
        <v>635</v>
      </c>
      <c r="B566" s="8" t="str">
        <f>VLOOKUP(A566,'Sets data'!$A$3:$C$9967,3,FALSE)</f>
        <v>Lady Malydga</v>
      </c>
      <c r="C566" s="8" t="str">
        <f>VLOOKUP(A566,'Sets data'!$A$3:$C$9967,2,FALSE)</f>
        <v>Fürstin Malygda</v>
      </c>
    </row>
    <row r="567" spans="1:3" x14ac:dyDescent="0.25">
      <c r="A567" s="12">
        <v>636</v>
      </c>
      <c r="B567" s="8" t="str">
        <f>VLOOKUP(A567,'Sets data'!$A$3:$C$9967,3,FALSE)</f>
        <v>Baron Thirsk</v>
      </c>
      <c r="C567" s="8" t="str">
        <f>VLOOKUP(A567,'Sets data'!$A$3:$C$9967,2,FALSE)</f>
        <v>Baron Thirsk</v>
      </c>
    </row>
    <row r="568" spans="1:3" x14ac:dyDescent="0.25">
      <c r="A568" s="12">
        <v>640</v>
      </c>
      <c r="B568" s="8" t="str">
        <f>VLOOKUP(A568,'Sets data'!$A$3:$C$9967,3,FALSE)</f>
        <v>Order\'s Wrath</v>
      </c>
      <c r="C568" s="8" t="str">
        <f>VLOOKUP(A568,'Sets data'!$A$3:$C$9967,2,FALSE)</f>
        <v>Zorn des Ordens</v>
      </c>
    </row>
    <row r="569" spans="1:3" x14ac:dyDescent="0.25">
      <c r="A569" s="12">
        <v>641</v>
      </c>
      <c r="B569" s="8" t="str">
        <f>VLOOKUP(A569,'Sets data'!$A$3:$C$9967,3,FALSE)</f>
        <v>Serpent\'s Disdain</v>
      </c>
      <c r="C569" s="8" t="str">
        <f>VLOOKUP(A569,'Sets data'!$A$3:$C$9967,2,FALSE)</f>
        <v>Verachtung der Schlange</v>
      </c>
    </row>
    <row r="570" spans="1:3" x14ac:dyDescent="0.25">
      <c r="A570" s="12">
        <v>642</v>
      </c>
      <c r="B570" s="8" t="str">
        <f>VLOOKUP(A570,'Sets data'!$A$3:$C$9967,3,FALSE)</f>
        <v>Druid\'s Braid</v>
      </c>
      <c r="C570" s="8" t="str">
        <f>VLOOKUP(A570,'Sets data'!$A$3:$C$9967,2,FALSE)</f>
        <v>Druidenflechte</v>
      </c>
    </row>
    <row r="571" spans="1:3" x14ac:dyDescent="0.25">
      <c r="A571" s="12">
        <v>643</v>
      </c>
      <c r="B571" s="8" t="str">
        <f>VLOOKUP(A571,'Sets data'!$A$3:$C$9967,3,FALSE)</f>
        <v>Blessing of High Isle</v>
      </c>
      <c r="C571" s="8" t="str">
        <f>VLOOKUP(A571,'Sets data'!$A$3:$C$9967,2,FALSE)</f>
        <v>Segen von Hochinsel</v>
      </c>
    </row>
    <row r="572" spans="1:3" x14ac:dyDescent="0.25">
      <c r="A572" s="12">
        <v>644</v>
      </c>
      <c r="B572" s="8" t="str">
        <f>VLOOKUP(A572,'Sets data'!$A$3:$C$9967,3,FALSE)</f>
        <v>Steadfast\'s Mettle</v>
      </c>
      <c r="C572" s="8" t="str">
        <f>VLOOKUP(A572,'Sets data'!$A$3:$C$9967,2,FALSE)</f>
        <v>Mut der Standhaften</v>
      </c>
    </row>
    <row r="573" spans="1:3" x14ac:dyDescent="0.25">
      <c r="A573" s="12">
        <v>645</v>
      </c>
      <c r="B573" s="8" t="str">
        <f>VLOOKUP(A573,'Sets data'!$A$3:$C$9967,3,FALSE)</f>
        <v>Systres\' Scowl</v>
      </c>
      <c r="C573" s="8" t="str">
        <f>VLOOKUP(A573,'Sets data'!$A$3:$C$9967,2,FALSE)</f>
        <v>Blick der Systren</v>
      </c>
    </row>
    <row r="574" spans="1:3" x14ac:dyDescent="0.25">
      <c r="A574" s="12">
        <v>646</v>
      </c>
      <c r="B574" s="8" t="str">
        <f>VLOOKUP(A574,'Sets data'!$A$3:$C$9967,3,FALSE)</f>
        <v>Whorl of the Depths</v>
      </c>
      <c r="C574" s="8" t="str">
        <f>VLOOKUP(A574,'Sets data'!$A$3:$C$9967,2,FALSE)</f>
        <v>Wirbel der Tiefen</v>
      </c>
    </row>
    <row r="575" spans="1:3" x14ac:dyDescent="0.25">
      <c r="A575" s="12">
        <v>647</v>
      </c>
      <c r="B575" s="8" t="str">
        <f>VLOOKUP(A575,'Sets data'!$A$3:$C$9967,3,FALSE)</f>
        <v>Coral Riptide</v>
      </c>
      <c r="C575" s="8" t="str">
        <f>VLOOKUP(A575,'Sets data'!$A$3:$C$9967,2,FALSE)</f>
        <v>Korallenbrandung</v>
      </c>
    </row>
    <row r="576" spans="1:3" x14ac:dyDescent="0.25">
      <c r="A576" s="12">
        <v>648</v>
      </c>
      <c r="B576" s="8" t="str">
        <f>VLOOKUP(A576,'Sets data'!$A$3:$C$9967,3,FALSE)</f>
        <v>Pearlescent Ward</v>
      </c>
      <c r="C576" s="8" t="str">
        <f>VLOOKUP(A576,'Sets data'!$A$3:$C$9967,2,FALSE)</f>
        <v>Perlenglanz-Schutz</v>
      </c>
    </row>
    <row r="577" spans="1:3" x14ac:dyDescent="0.25">
      <c r="A577" s="12">
        <v>649</v>
      </c>
      <c r="B577" s="8" t="str">
        <f>VLOOKUP(A577,'Sets data'!$A$3:$C$9967,3,FALSE)</f>
        <v>Pillager\'s Profit</v>
      </c>
      <c r="C577" s="8" t="str">
        <f>VLOOKUP(A577,'Sets data'!$A$3:$C$9967,2,FALSE)</f>
        <v>Profit des Brandschatzers</v>
      </c>
    </row>
    <row r="578" spans="1:3" x14ac:dyDescent="0.25">
      <c r="A578" s="12">
        <v>650</v>
      </c>
      <c r="B578" s="8" t="str">
        <f>VLOOKUP(A578,'Sets data'!$A$3:$C$9967,3,FALSE)</f>
        <v>Perfected Pillager\'s Profit</v>
      </c>
      <c r="C578" s="8" t="str">
        <f>VLOOKUP(A578,'Sets data'!$A$3:$C$9967,2,FALSE)</f>
        <v>Perfektionierter Profit des Brandschatzers</v>
      </c>
    </row>
    <row r="579" spans="1:3" x14ac:dyDescent="0.25">
      <c r="A579" s="12">
        <v>651</v>
      </c>
      <c r="B579" s="8" t="str">
        <f>VLOOKUP(A579,'Sets data'!$A$3:$C$9967,3,FALSE)</f>
        <v>Perfected Pearlescent Ward</v>
      </c>
      <c r="C579" s="8" t="str">
        <f>VLOOKUP(A579,'Sets data'!$A$3:$C$9967,2,FALSE)</f>
        <v>Perfektionierter Perlenglanz-Schutz</v>
      </c>
    </row>
    <row r="580" spans="1:3" x14ac:dyDescent="0.25">
      <c r="A580" s="12">
        <v>652</v>
      </c>
      <c r="B580" s="8" t="str">
        <f>VLOOKUP(A580,'Sets data'!$A$3:$C$9967,3,FALSE)</f>
        <v>Perfected Coral Riptide</v>
      </c>
      <c r="C580" s="8" t="str">
        <f>VLOOKUP(A580,'Sets data'!$A$3:$C$9967,2,FALSE)</f>
        <v>Perfektionierte Korallenbrandung</v>
      </c>
    </row>
    <row r="581" spans="1:3" x14ac:dyDescent="0.25">
      <c r="A581" s="12">
        <v>653</v>
      </c>
      <c r="B581" s="8" t="str">
        <f>VLOOKUP(A581,'Sets data'!$A$3:$C$9967,3,FALSE)</f>
        <v>Perfected Whorl of the Depths</v>
      </c>
      <c r="C581" s="8" t="str">
        <f>VLOOKUP(A581,'Sets data'!$A$3:$C$9967,2,FALSE)</f>
        <v>Perfektionierter Wirbel der Tiefen</v>
      </c>
    </row>
    <row r="582" spans="1:3" x14ac:dyDescent="0.25">
      <c r="A582" s="12">
        <v>654</v>
      </c>
      <c r="B582" s="8" t="str">
        <f>VLOOKUP(A582,'Sets data'!$A$3:$C$9967,3,FALSE)</f>
        <v>Mora\'s Whispers</v>
      </c>
      <c r="C582" s="8" t="str">
        <f>VLOOKUP(A582,'Sets data'!$A$3:$C$9967,2,FALSE)</f>
        <v>Moras Flüstern</v>
      </c>
    </row>
    <row r="583" spans="1:3" x14ac:dyDescent="0.25">
      <c r="A583" s="12">
        <v>655</v>
      </c>
      <c r="B583" s="8" t="str">
        <f>VLOOKUP(A583,'Sets data'!$A$3:$C$9967,3,FALSE)</f>
        <v>Dov-rha Sabatons</v>
      </c>
      <c r="C583" s="8" t="str">
        <f>VLOOKUP(A583,'Sets data'!$A$3:$C$9967,2,FALSE)</f>
        <v>Dov-rha-Panzerschuhe</v>
      </c>
    </row>
    <row r="584" spans="1:3" x14ac:dyDescent="0.25">
      <c r="A584" s="12">
        <v>656</v>
      </c>
      <c r="B584" s="8" t="str">
        <f>VLOOKUP(A584,'Sets data'!$A$3:$C$9967,3,FALSE)</f>
        <v>Lefthander\'s Aegis Belt</v>
      </c>
      <c r="C584" s="8" t="str">
        <f>VLOOKUP(A584,'Sets data'!$A$3:$C$9967,2,FALSE)</f>
        <v>Ägisriemen der Linkshänder</v>
      </c>
    </row>
    <row r="585" spans="1:3" x14ac:dyDescent="0.25">
      <c r="A585" s="12">
        <v>657</v>
      </c>
      <c r="B585" s="8" t="str">
        <f>VLOOKUP(A585,'Sets data'!$A$3:$C$9967,3,FALSE)</f>
        <v>Sea-Serpent\'s Coil</v>
      </c>
      <c r="C585" s="8" t="str">
        <f>VLOOKUP(A585,'Sets data'!$A$3:$C$9967,2,FALSE)</f>
        <v>Wicklung der Seeschlange</v>
      </c>
    </row>
    <row r="586" spans="1:3" x14ac:dyDescent="0.25">
      <c r="A586" s="12">
        <v>658</v>
      </c>
      <c r="B586" s="8" t="str">
        <f>VLOOKUP(A586,'Sets data'!$A$3:$C$9967,3,FALSE)</f>
        <v>Oakensoul Ring</v>
      </c>
      <c r="C586" s="8" t="str">
        <f>VLOOKUP(A586,'Sets data'!$A$3:$C$9967,2,FALSE)</f>
        <v>Eichenseelenring</v>
      </c>
    </row>
    <row r="587" spans="1:3" x14ac:dyDescent="0.25">
      <c r="A587" s="12">
        <v>660</v>
      </c>
      <c r="B587" s="8" t="str">
        <f>VLOOKUP(A587,'Sets data'!$A$3:$C$9967,3,FALSE)</f>
        <v>Deeproot Zeal</v>
      </c>
      <c r="C587" s="8" t="str">
        <f>VLOOKUP(A587,'Sets data'!$A$3:$C$9967,2,FALSE)</f>
        <v>Tiefwurz-Eifer</v>
      </c>
    </row>
    <row r="588" spans="1:3" x14ac:dyDescent="0.25">
      <c r="A588" s="12">
        <v>661</v>
      </c>
      <c r="B588" s="8" t="str">
        <f>VLOOKUP(A588,'Sets data'!$A$3:$C$9967,3,FALSE)</f>
        <v>Stone\'s Accord</v>
      </c>
      <c r="C588" s="8" t="str">
        <f>VLOOKUP(A588,'Sets data'!$A$3:$C$9967,2,FALSE)</f>
        <v>Steinabkommen</v>
      </c>
    </row>
    <row r="589" spans="1:3" x14ac:dyDescent="0.25">
      <c r="A589" s="12">
        <v>662</v>
      </c>
      <c r="B589" s="8" t="str">
        <f>VLOOKUP(A589,'Sets data'!$A$3:$C$9967,3,FALSE)</f>
        <v>Rage of the Ursauk </v>
      </c>
      <c r="C589" s="8" t="str">
        <f>VLOOKUP(A589,'Sets data'!$A$3:$C$9967,2,FALSE)</f>
        <v>Zorns des Ursauk</v>
      </c>
    </row>
    <row r="590" spans="1:3" x14ac:dyDescent="0.25">
      <c r="A590" s="12">
        <v>663</v>
      </c>
      <c r="B590" s="8" t="str">
        <f>VLOOKUP(A590,'Sets data'!$A$3:$C$9967,3,FALSE)</f>
        <v>Pangrit Denmother</v>
      </c>
      <c r="C590" s="8" t="str">
        <f>VLOOKUP(A590,'Sets data'!$A$3:$C$9967,2,FALSE)</f>
        <v>Pangrit-Baumutter</v>
      </c>
    </row>
    <row r="591" spans="1:3" x14ac:dyDescent="0.25">
      <c r="A591" s="12">
        <v>664</v>
      </c>
      <c r="B591" s="8" t="str">
        <f>VLOOKUP(A591,'Sets data'!$A$3:$C$9967,3,FALSE)</f>
        <v>Grave Inevitability</v>
      </c>
      <c r="C591" s="8" t="str">
        <f>VLOOKUP(A591,'Sets data'!$A$3:$C$9967,2,FALSE)</f>
        <v>Unvermeidlichkeit des Grabs</v>
      </c>
    </row>
    <row r="592" spans="1:3" x14ac:dyDescent="0.25">
      <c r="A592" s="12">
        <v>665</v>
      </c>
      <c r="B592" s="8" t="str">
        <f>VLOOKUP(A592,'Sets data'!$A$3:$C$9967,3,FALSE)</f>
        <v>Phylactery\’s Grasp</v>
      </c>
      <c r="C592" s="8" t="str">
        <f>VLOOKUP(A592,'Sets data'!$A$3:$C$9967,2,FALSE)</f>
        <v>Phylakteriumsgriff</v>
      </c>
    </row>
    <row r="593" spans="1:3" x14ac:dyDescent="0.25">
      <c r="A593" s="12">
        <v>666</v>
      </c>
      <c r="B593" s="8" t="str">
        <f>VLOOKUP(A593,'Sets data'!$A$3:$C$9967,3,FALSE)</f>
        <v>Archdruid Devyric</v>
      </c>
      <c r="C593" s="8" t="str">
        <f>VLOOKUP(A593,'Sets data'!$A$3:$C$9967,2,FALSE)</f>
        <v>Erzdruide Devyric</v>
      </c>
    </row>
    <row r="594" spans="1:3" x14ac:dyDescent="0.25">
      <c r="A594" s="12">
        <v>667</v>
      </c>
      <c r="B594" s="8" t="str">
        <f>VLOOKUP(A594,'Sets data'!$A$3:$C$9967,3,FALSE)</f>
        <v>Euphotic Gatekeeper</v>
      </c>
      <c r="C594" s="8" t="str">
        <f>VLOOKUP(A594,'Sets data'!$A$3:$C$9967,2,FALSE)</f>
        <v>Euphotischer Torhüter</v>
      </c>
    </row>
    <row r="595" spans="1:3" x14ac:dyDescent="0.25">
      <c r="A595" s="12">
        <v>668</v>
      </c>
      <c r="B595" s="8" t="str">
        <f>VLOOKUP(A595,'Sets data'!$A$3:$C$9967,3,FALSE)</f>
        <v>Langour of Peryite</v>
      </c>
      <c r="C595" s="8" t="str">
        <f>VLOOKUP(A595,'Sets data'!$A$3:$C$9967,2,FALSE)</f>
        <v>Peryites Entkräftung</v>
      </c>
    </row>
    <row r="596" spans="1:3" x14ac:dyDescent="0.25">
      <c r="A596" s="12">
        <v>669</v>
      </c>
      <c r="B596" s="8" t="str">
        <f>VLOOKUP(A596,'Sets data'!$A$3:$C$9967,3,FALSE)</f>
        <v>Nocturnal\’s Ploy </v>
      </c>
      <c r="C596" s="8" t="str">
        <f>VLOOKUP(A596,'Sets data'!$A$3:$C$9967,2,FALSE)</f>
        <v>Nocturnals List</v>
      </c>
    </row>
    <row r="597" spans="1:3" x14ac:dyDescent="0.25">
      <c r="A597" s="12">
        <v>670</v>
      </c>
      <c r="B597" s="8" t="str">
        <f>VLOOKUP(A597,'Sets data'!$A$3:$C$9967,3,FALSE)</f>
        <v>Mara\’s Balm</v>
      </c>
      <c r="C597" s="8" t="str">
        <f>VLOOKUP(A597,'Sets data'!$A$3:$C$9967,2,FALSE)</f>
        <v>Maras Trost</v>
      </c>
    </row>
    <row r="598" spans="1:3" x14ac:dyDescent="0.25">
      <c r="A598" s="12">
        <v>671</v>
      </c>
      <c r="B598" s="8" t="str">
        <f>VLOOKUP(A598,'Sets data'!$A$3:$C$9967,3,FALSE)</f>
        <v>Back-Alley Gourmand</v>
      </c>
      <c r="C598" s="8" t="str">
        <f>VLOOKUP(A598,'Sets data'!$A$3:$C$9967,2,FALSE)</f>
        <v>Hinterhof-Gourmet</v>
      </c>
    </row>
    <row r="599" spans="1:3" x14ac:dyDescent="0.25">
      <c r="A599" s="12">
        <v>672</v>
      </c>
      <c r="B599" s="8" t="str">
        <f>VLOOKUP(A599,'Sets data'!$A$3:$C$9967,3,FALSE)</f>
        <v>Phoenix Moth Theurge</v>
      </c>
      <c r="C599" s="8" t="str">
        <f>VLOOKUP(A599,'Sets data'!$A$3:$C$9967,2,FALSE)</f>
        <v>Phönixmotten-Theurg</v>
      </c>
    </row>
    <row r="600" spans="1:3" x14ac:dyDescent="0.25">
      <c r="A600" s="12">
        <v>673</v>
      </c>
      <c r="B600" s="8" t="str">
        <f>VLOOKUP(A600,'Sets data'!$A$3:$C$9967,3,FALSE)</f>
        <v>Bastion of Draoife</v>
      </c>
      <c r="C600" s="8" t="str">
        <f>VLOOKUP(A600,'Sets data'!$A$3:$C$9967,2,FALSE)</f>
        <v>Bastion des Draoife</v>
      </c>
    </row>
    <row r="601" spans="1:3" x14ac:dyDescent="0.25">
      <c r="A601" s="12">
        <v>674</v>
      </c>
      <c r="B601" s="8" t="str">
        <f>VLOOKUP(A601,'Sets data'!$A$3:$C$9967,3,FALSE)</f>
        <v>Faun\'s Lark Cladding</v>
      </c>
      <c r="C601" s="8" t="str">
        <f>VLOOKUP(A601,'Sets data'!$A$3:$C$9967,2,FALSE)</f>
        <v>Faunstreich</v>
      </c>
    </row>
    <row r="602" spans="1:3" x14ac:dyDescent="0.25">
      <c r="A602" s="12">
        <v>675</v>
      </c>
      <c r="B602" s="8" t="str">
        <f>VLOOKUP(A602,'Sets data'!$A$3:$C$9967,3,FALSE)</f>
        <v>Stormweaver\'s Cavort</v>
      </c>
      <c r="C602" s="8" t="str">
        <f>VLOOKUP(A602,'Sets data'!$A$3:$C$9967,2,FALSE)</f>
        <v>Sturmwebertollen</v>
      </c>
    </row>
    <row r="603" spans="1:3" x14ac:dyDescent="0.25">
      <c r="A603" s="12">
        <v>676</v>
      </c>
      <c r="B603" s="8" t="str">
        <f>VLOOKUP(A603,'Sets data'!$A$3:$C$9967,3,FALSE)</f>
        <v>Syrabane\'s Ward</v>
      </c>
      <c r="C603" s="8" t="str">
        <f>VLOOKUP(A603,'Sets data'!$A$3:$C$9967,2,FALSE)</f>
        <v>Syrabanns Schutz</v>
      </c>
    </row>
    <row r="604" spans="1:3" x14ac:dyDescent="0.25">
      <c r="A604" s="12">
        <v>677</v>
      </c>
      <c r="B604" s="8" t="str">
        <f>VLOOKUP(A604,'Sets data'!$A$3:$C$9967,3,FALSE)</f>
        <v>Chimera\'s Rebuke</v>
      </c>
      <c r="C604" s="8" t="str">
        <f>VLOOKUP(A604,'Sets data'!$A$3:$C$9967,2,FALSE)</f>
        <v>Zurechtweisung der Schimäre</v>
      </c>
    </row>
    <row r="605" spans="1:3" x14ac:dyDescent="0.25">
      <c r="A605" s="12">
        <v>678</v>
      </c>
      <c r="B605" s="8" t="str">
        <f>VLOOKUP(A605,'Sets data'!$A$3:$C$9967,3,FALSE)</f>
        <v>Old Growth Brewer</v>
      </c>
      <c r="C605" s="8" t="str">
        <f>VLOOKUP(A605,'Sets data'!$A$3:$C$9967,2,FALSE)</f>
        <v>Altwuchs-Brauer</v>
      </c>
    </row>
    <row r="606" spans="1:3" x14ac:dyDescent="0.25">
      <c r="A606" s="12">
        <v>679</v>
      </c>
      <c r="B606" s="8" t="str">
        <f>VLOOKUP(A606,'Sets data'!$A$3:$C$9967,3,FALSE)</f>
        <v>Claw of the Forest Wraith</v>
      </c>
      <c r="C606" s="8" t="str">
        <f>VLOOKUP(A606,'Sets data'!$A$3:$C$9967,2,FALSE)</f>
        <v>Kralle des Waldgespensts</v>
      </c>
    </row>
    <row r="607" spans="1:3" x14ac:dyDescent="0.25">
      <c r="A607" s="12">
        <v>680</v>
      </c>
      <c r="B607" s="8" t="str">
        <f>VLOOKUP(A607,'Sets data'!$A$3:$C$9967,3,FALSE)</f>
        <v>Ritemaster\’s Bond</v>
      </c>
      <c r="C607" s="8" t="str">
        <f>VLOOKUP(A607,'Sets data'!$A$3:$C$9967,2,FALSE)</f>
        <v>Bindung des Ritenmeisters</v>
      </c>
    </row>
    <row r="608" spans="1:3" x14ac:dyDescent="0.25">
      <c r="A608" s="12">
        <v>681</v>
      </c>
      <c r="B608" s="8" t="str">
        <f>VLOOKUP(A608,'Sets data'!$A$3:$C$9967,3,FALSE)</f>
        <v>Nix-Hound\’s Howl</v>
      </c>
      <c r="C608" s="8" t="str">
        <f>VLOOKUP(A608,'Sets data'!$A$3:$C$9967,2,FALSE)</f>
        <v>Nixhund-Heulen</v>
      </c>
    </row>
    <row r="609" spans="1:3" x14ac:dyDescent="0.25">
      <c r="A609" s="12">
        <v>682</v>
      </c>
      <c r="B609" s="8" t="str">
        <f>VLOOKUP(A609,'Sets data'!$A$3:$C$9967,3,FALSE)</f>
        <v>Telvanni Enforcer</v>
      </c>
      <c r="C609" s="8" t="str">
        <f>VLOOKUP(A609,'Sets data'!$A$3:$C$9967,2,FALSE)</f>
        <v>Telvanni-Vollstrecker</v>
      </c>
    </row>
    <row r="610" spans="1:3" x14ac:dyDescent="0.25">
      <c r="A610" s="12">
        <v>683</v>
      </c>
      <c r="B610" s="8" t="str">
        <f>VLOOKUP(A610,'Sets data'!$A$3:$C$9967,3,FALSE)</f>
        <v>Roksa the Warped</v>
      </c>
      <c r="C610" s="8" t="str">
        <f>VLOOKUP(A610,'Sets data'!$A$3:$C$9967,2,FALSE)</f>
        <v>Roksa die Verkrümmte</v>
      </c>
    </row>
    <row r="611" spans="1:3" x14ac:dyDescent="0.25">
      <c r="A611" s="12">
        <v>684</v>
      </c>
      <c r="B611" s="8" t="str">
        <f>VLOOKUP(A611,'Sets data'!$A$3:$C$9967,3,FALSE)</f>
        <v>Runecarver\’s Blaze</v>
      </c>
      <c r="C611" s="8" t="str">
        <f>VLOOKUP(A611,'Sets data'!$A$3:$C$9967,2,FALSE)</f>
        <v>Lodern des Runenschnitzers</v>
      </c>
    </row>
    <row r="612" spans="1:3" x14ac:dyDescent="0.25">
      <c r="A612" s="12">
        <v>685</v>
      </c>
      <c r="B612" s="8" t="str">
        <f>VLOOKUP(A612,'Sets data'!$A$3:$C$9967,3,FALSE)</f>
        <v>Apocryphal Inspiration</v>
      </c>
      <c r="C612" s="8" t="str">
        <f>VLOOKUP(A612,'Sets data'!$A$3:$C$9967,2,FALSE)</f>
        <v>Apocryphische Inspiration</v>
      </c>
    </row>
    <row r="613" spans="1:3" x14ac:dyDescent="0.25">
      <c r="A613" s="12">
        <v>686</v>
      </c>
      <c r="B613" s="8" t="str">
        <f>VLOOKUP(A613,'Sets data'!$A$3:$C$9967,3,FALSE)</f>
        <v>Abyssal Brace</v>
      </c>
      <c r="C613" s="8" t="str">
        <f>VLOOKUP(A613,'Sets data'!$A$3:$C$9967,2,FALSE)</f>
        <v>Abgründiges Wappnen</v>
      </c>
    </row>
    <row r="614" spans="1:3" x14ac:dyDescent="0.25">
      <c r="A614" s="12">
        <v>687</v>
      </c>
      <c r="B614" s="8" t="str">
        <f>VLOOKUP(A614,'Sets data'!$A$3:$C$9967,3,FALSE)</f>
        <v>Ozezan the Inferno</v>
      </c>
      <c r="C614" s="8" t="str">
        <f>VLOOKUP(A614,'Sets data'!$A$3:$C$9967,2,FALSE)</f>
        <v>Ozezan das Inferno</v>
      </c>
    </row>
    <row r="615" spans="1:3" x14ac:dyDescent="0.25">
      <c r="A615" s="5">
        <v>688</v>
      </c>
      <c r="B615" s="8" t="str">
        <f>VLOOKUP(A615,'Sets data'!$A$3:$C$9967,3,FALSE)</f>
        <v>Snake in the Stars</v>
      </c>
      <c r="C615" s="8" t="str">
        <f>VLOOKUP(A615,'Sets data'!$A$3:$C$9967,2,FALSE)</f>
        <v>Schlange inmitten der Sterne</v>
      </c>
    </row>
    <row r="616" spans="1:3" x14ac:dyDescent="0.25">
      <c r="A616" s="5">
        <v>689</v>
      </c>
      <c r="B616" s="8" t="str">
        <f>VLOOKUP(A616,'Sets data'!$A$3:$C$9967,3,FALSE)</f>
        <v>Shell Splitter</v>
      </c>
      <c r="C616" s="8" t="str">
        <f>VLOOKUP(A616,'Sets data'!$A$3:$C$9967,2,FALSE)</f>
        <v>Panzerspalten</v>
      </c>
    </row>
    <row r="617" spans="1:3" x14ac:dyDescent="0.25">
      <c r="A617" s="5">
        <v>690</v>
      </c>
      <c r="B617" s="8" t="str">
        <f>VLOOKUP(A617,'Sets data'!$A$3:$C$9967,3,FALSE)</f>
        <v>Judgement of Akatosh </v>
      </c>
      <c r="C617" s="8" t="str">
        <f>VLOOKUP(A617,'Sets data'!$A$3:$C$9967,2,FALSE)</f>
        <v>Urteil von Akatosh</v>
      </c>
    </row>
    <row r="618" spans="1:3" x14ac:dyDescent="0.25">
      <c r="A618" s="5">
        <v>691</v>
      </c>
      <c r="B618" s="8" t="str">
        <f>VLOOKUP(A618,'Sets data'!$A$3:$C$9967,3,FALSE)</f>
        <v xml:space="preserve"> Cryptcanon Vestments</v>
      </c>
      <c r="C618" s="8" t="str">
        <f>VLOOKUP(A618,'Sets data'!$A$3:$C$9967,2,FALSE)</f>
        <v xml:space="preserve"> Cryptcanon Vestments</v>
      </c>
    </row>
    <row r="619" spans="1:3" x14ac:dyDescent="0.25">
      <c r="A619" s="5">
        <v>692</v>
      </c>
      <c r="B619" s="8" t="str">
        <f>VLOOKUP(A619,'Sets data'!$A$3:$C$9967,3,FALSE)</f>
        <v xml:space="preserve"> Esoteric Environment Greaves</v>
      </c>
      <c r="C619" s="8" t="str">
        <f>VLOOKUP(A619,'Sets data'!$A$3:$C$9967,2,FALSE)</f>
        <v xml:space="preserve"> Esoteric Environment Greaves</v>
      </c>
    </row>
    <row r="620" spans="1:3" x14ac:dyDescent="0.25">
      <c r="A620" s="5">
        <v>694</v>
      </c>
      <c r="B620" s="8" t="str">
        <f>VLOOKUP(A620,'Sets data'!$A$3:$C$9967,3,FALSE)</f>
        <v xml:space="preserve"> Velothi Ur-Mage\'s Amulet</v>
      </c>
      <c r="C620" s="8" t="str">
        <f>VLOOKUP(A620,'Sets data'!$A$3:$C$9967,2,FALSE)</f>
        <v xml:space="preserve"> Velothi Ur-Mage\'s Amulet</v>
      </c>
    </row>
    <row r="621" spans="1:3" x14ac:dyDescent="0.25">
      <c r="A621" s="5">
        <v>695</v>
      </c>
      <c r="B621" s="8" t="str">
        <f>VLOOKUP(A621,'Sets data'!$A$3:$C$9967,3,FALSE)</f>
        <v xml:space="preserve"> Shattered Fate</v>
      </c>
      <c r="C621" s="8" t="str">
        <f>VLOOKUP(A621,'Sets data'!$A$3:$C$9967,2,FALSE)</f>
        <v xml:space="preserve"> Shattered Fate</v>
      </c>
    </row>
    <row r="622" spans="1:3" x14ac:dyDescent="0.25">
      <c r="A622" s="5">
        <v>696</v>
      </c>
      <c r="B622" s="8" t="str">
        <f>VLOOKUP(A622,'Sets data'!$A$3:$C$9967,3,FALSE)</f>
        <v xml:space="preserve"> Telvanni Efficiency</v>
      </c>
      <c r="C622" s="8" t="str">
        <f>VLOOKUP(A622,'Sets data'!$A$3:$C$9967,2,FALSE)</f>
        <v xml:space="preserve"> Telvanni Efficiency</v>
      </c>
    </row>
    <row r="623" spans="1:3" x14ac:dyDescent="0.25">
      <c r="A623" s="5">
        <v>697</v>
      </c>
      <c r="B623" s="8" t="str">
        <f>VLOOKUP(A623,'Sets data'!$A$3:$C$9967,3,FALSE)</f>
        <v xml:space="preserve"> Seeker Synthesis</v>
      </c>
      <c r="C623" s="8" t="str">
        <f>VLOOKUP(A623,'Sets data'!$A$3:$C$9967,2,FALSE)</f>
        <v xml:space="preserve"> Seeker Synthesis</v>
      </c>
    </row>
    <row r="624" spans="1:3" x14ac:dyDescent="0.25">
      <c r="A624" s="5">
        <v>698</v>
      </c>
      <c r="B624" s="8" t="str">
        <f>VLOOKUP(A624,'Sets data'!$A$3:$C$9967,3,FALSE)</f>
        <v xml:space="preserve"> Vivec\'s Duality</v>
      </c>
      <c r="C624" s="8" t="str">
        <f>VLOOKUP(A624,'Sets data'!$A$3:$C$9967,2,FALSE)</f>
        <v xml:space="preserve"> Vivec\'s Duality</v>
      </c>
    </row>
    <row r="625" spans="1:3" x14ac:dyDescent="0.25">
      <c r="A625" s="5">
        <v>699</v>
      </c>
      <c r="B625" s="8" t="str">
        <f>VLOOKUP(A625,'Sets data'!$A$3:$C$9967,3,FALSE)</f>
        <v xml:space="preserve"> Camonna Tong</v>
      </c>
      <c r="C625" s="8" t="str">
        <f>VLOOKUP(A625,'Sets data'!$A$3:$C$9967,2,FALSE)</f>
        <v xml:space="preserve"> Camonna Tong</v>
      </c>
    </row>
    <row r="626" spans="1:3" x14ac:dyDescent="0.25">
      <c r="A626" s="5">
        <v>700</v>
      </c>
      <c r="B626" s="8" t="str">
        <f>VLOOKUP(A626,'Sets data'!$A$3:$C$9967,3,FALSE)</f>
        <v xml:space="preserve"> Adamant Lurker</v>
      </c>
      <c r="C626" s="8" t="str">
        <f>VLOOKUP(A626,'Sets data'!$A$3:$C$9967,2,FALSE)</f>
        <v xml:space="preserve"> Adamant Lurker</v>
      </c>
    </row>
    <row r="627" spans="1:3" x14ac:dyDescent="0.25">
      <c r="A627" s="5">
        <v>701</v>
      </c>
      <c r="B627" s="8" t="str">
        <f>VLOOKUP(A627,'Sets data'!$A$3:$C$9967,3,FALSE)</f>
        <v xml:space="preserve"> Peace and Serenity</v>
      </c>
      <c r="C627" s="8" t="str">
        <f>VLOOKUP(A627,'Sets data'!$A$3:$C$9967,2,FALSE)</f>
        <v xml:space="preserve"> Peace and Serenity</v>
      </c>
    </row>
    <row r="628" spans="1:3" x14ac:dyDescent="0.25">
      <c r="A628" s="5">
        <v>702</v>
      </c>
      <c r="B628" s="8" t="str">
        <f>VLOOKUP(A628,'Sets data'!$A$3:$C$9967,3,FALSE)</f>
        <v xml:space="preserve"> Ansuul\'s Torment</v>
      </c>
      <c r="C628" s="8" t="str">
        <f>VLOOKUP(A628,'Sets data'!$A$3:$C$9967,2,FALSE)</f>
        <v xml:space="preserve"> Ansuul\'s Torment</v>
      </c>
    </row>
    <row r="629" spans="1:3" x14ac:dyDescent="0.25">
      <c r="A629" s="5">
        <v>703</v>
      </c>
      <c r="B629" s="8" t="str">
        <f>VLOOKUP(A629,'Sets data'!$A$3:$C$9967,3,FALSE)</f>
        <v xml:space="preserve"> Test of Resolve</v>
      </c>
      <c r="C629" s="8" t="str">
        <f>VLOOKUP(A629,'Sets data'!$A$3:$C$9967,2,FALSE)</f>
        <v xml:space="preserve"> Test of Resolve</v>
      </c>
    </row>
    <row r="630" spans="1:3" x14ac:dyDescent="0.25">
      <c r="A630" s="5">
        <v>704</v>
      </c>
      <c r="B630" s="8" t="str">
        <f>VLOOKUP(A630,'Sets data'!$A$3:$C$9967,3,FALSE)</f>
        <v xml:space="preserve"> Transformative Hope</v>
      </c>
      <c r="C630" s="8" t="str">
        <f>VLOOKUP(A630,'Sets data'!$A$3:$C$9967,2,FALSE)</f>
        <v xml:space="preserve"> Transformative Hope</v>
      </c>
    </row>
    <row r="631" spans="1:3" x14ac:dyDescent="0.25">
      <c r="A631" s="5">
        <v>705</v>
      </c>
      <c r="B631" s="8" t="str">
        <f>VLOOKUP(A631,'Sets data'!$A$3:$C$9967,3,FALSE)</f>
        <v xml:space="preserve"> Perfected Transformative Hope</v>
      </c>
      <c r="C631" s="8" t="str">
        <f>VLOOKUP(A631,'Sets data'!$A$3:$C$9967,2,FALSE)</f>
        <v xml:space="preserve"> Perfected Transformative Hope</v>
      </c>
    </row>
    <row r="632" spans="1:3" x14ac:dyDescent="0.25">
      <c r="A632" s="5">
        <v>706</v>
      </c>
      <c r="B632" s="8" t="str">
        <f>VLOOKUP(A632,'Sets data'!$A$3:$C$9967,3,FALSE)</f>
        <v xml:space="preserve"> Perfected Test of Resolve</v>
      </c>
      <c r="C632" s="8" t="str">
        <f>VLOOKUP(A632,'Sets data'!$A$3:$C$9967,2,FALSE)</f>
        <v xml:space="preserve"> Perfected Test of Resolve</v>
      </c>
    </row>
    <row r="633" spans="1:3" x14ac:dyDescent="0.25">
      <c r="A633" s="5">
        <v>707</v>
      </c>
      <c r="B633" s="8" t="str">
        <f>VLOOKUP(A633,'Sets data'!$A$3:$C$9967,3,FALSE)</f>
        <v xml:space="preserve"> Perfected Ansuul\'s Torment</v>
      </c>
      <c r="C633" s="8" t="str">
        <f>VLOOKUP(A633,'Sets data'!$A$3:$C$9967,2,FALSE)</f>
        <v xml:space="preserve"> Perfected Ansuul\'s Torment</v>
      </c>
    </row>
    <row r="634" spans="1:3" x14ac:dyDescent="0.25">
      <c r="A634" s="5">
        <v>708</v>
      </c>
      <c r="B634" s="8" t="str">
        <f>VLOOKUP(A634,'Sets data'!$A$3:$C$9967,3,FALSE)</f>
        <v xml:space="preserve"> Perfected Peace and Serenity</v>
      </c>
      <c r="C634" s="8" t="str">
        <f>VLOOKUP(A634,'Sets data'!$A$3:$C$9967,2,FALSE)</f>
        <v xml:space="preserve"> Perfected Peace and Serenity</v>
      </c>
    </row>
    <row r="635" spans="1:3" x14ac:dyDescent="0.25">
      <c r="A635" s="5">
        <v>711</v>
      </c>
      <c r="B635" s="8" t="str">
        <f>VLOOKUP(A635,'Sets data'!$A$3:$C$9967,3,FALSE)</f>
        <v>Jerall Mountains Warchief</v>
      </c>
      <c r="C635" s="8" t="str">
        <f>VLOOKUP(A635,'Sets data'!$A$3:$C$9967,2,FALSE)</f>
        <v>Jerall Mountains Warchief</v>
      </c>
    </row>
    <row r="636" spans="1:3" x14ac:dyDescent="0.25">
      <c r="A636" s="5">
        <v>712</v>
      </c>
      <c r="B636" s="8" t="str">
        <f>VLOOKUP(A636,'Sets data'!$A$3:$C$9967,3,FALSE)</f>
        <v>Nibenay Bay Battlereeve</v>
      </c>
      <c r="C636" s="8" t="str">
        <f>VLOOKUP(A636,'Sets data'!$A$3:$C$9967,2,FALSE)</f>
        <v>Nibenay Bay Battlereeve</v>
      </c>
    </row>
    <row r="637" spans="1:3" x14ac:dyDescent="0.25">
      <c r="A637" s="5">
        <v>713</v>
      </c>
      <c r="B637" s="8" t="str">
        <f>VLOOKUP(A637,'Sets data'!$A$3:$C$9967,3,FALSE)</f>
        <v>Colovian Highlands General</v>
      </c>
      <c r="C637" s="8" t="str">
        <f>VLOOKUP(A637,'Sets data'!$A$3:$C$9967,2,FALSE)</f>
        <v>Colovian Highlands General</v>
      </c>
    </row>
    <row r="638" spans="1:3" x14ac:dyDescent="0.25">
      <c r="A638" s="5">
        <v>722</v>
      </c>
      <c r="B638" s="8" t="str">
        <f>VLOOKUP(A638,'Sets data'!$A$3:$C$9967,3,FALSE)</f>
        <v>Reawakened Hierophant</v>
      </c>
      <c r="C638" s="8" t="str">
        <f>VLOOKUP(A638,'Sets data'!$A$3:$C$9967,2,FALSE)</f>
        <v>Reawakened Hierophant</v>
      </c>
    </row>
    <row r="639" spans="1:3" x14ac:dyDescent="0.25">
      <c r="A639" s="5">
        <v>723</v>
      </c>
      <c r="B639" s="8" t="str">
        <f>VLOOKUP(A639,'Sets data'!$A$3:$C$9967,3,FALSE)</f>
        <v>Basalt-Blooded Warrior</v>
      </c>
      <c r="C639" s="8" t="str">
        <f>VLOOKUP(A639,'Sets data'!$A$3:$C$9967,2,FALSE)</f>
        <v>Basalt-Blooded Warrior</v>
      </c>
    </row>
    <row r="640" spans="1:3" x14ac:dyDescent="0.25">
      <c r="A640" s="5">
        <v>724</v>
      </c>
      <c r="B640" s="8" t="str">
        <f>VLOOKUP(A640,'Sets data'!$A$3:$C$9967,3,FALSE)</f>
        <v>Adel im Verfall</v>
      </c>
      <c r="C640" s="8" t="str">
        <f>VLOOKUP(A640,'Sets data'!$A$3:$C$9967,2,FALSE)</f>
        <v>Nobility in Decay</v>
      </c>
    </row>
    <row r="641" spans="1:3" x14ac:dyDescent="0.25">
      <c r="A641" s="5">
        <v>726</v>
      </c>
      <c r="B641" s="8" t="str">
        <f>VLOOKUP(A641,'Sets data'!$A$3:$C$9967,3,FALSE)</f>
        <v>Seelenspalter</v>
      </c>
      <c r="C641" s="8" t="str">
        <f>VLOOKUP(A641,'Sets data'!$A$3:$C$9967,2,FALSE)</f>
        <v>Soulcleaver</v>
      </c>
    </row>
    <row r="642" spans="1:3" x14ac:dyDescent="0.25">
      <c r="A642" s="5">
        <v>727</v>
      </c>
      <c r="B642" s="8" t="str">
        <f>VLOOKUP(A642,'Sets data'!$A$3:$C$9967,3,FALSE)</f>
        <v>Monolith der Stürme</v>
      </c>
      <c r="C642" s="8" t="str">
        <f>VLOOKUP(A642,'Sets data'!$A$3:$C$9967,2,FALSE)</f>
        <v>Monolith of Storms</v>
      </c>
    </row>
    <row r="643" spans="1:3" x14ac:dyDescent="0.25">
      <c r="A643" s="5">
        <v>728</v>
      </c>
      <c r="B643" s="8" t="str">
        <f>VLOOKUP(A643,'Sets data'!$A$3:$C$9967,3,FALSE)</f>
        <v>Wutsonne</v>
      </c>
      <c r="C643" s="8" t="str">
        <f>VLOOKUP(A643,'Sets data'!$A$3:$C$9967,2,FALSE)</f>
        <v>Wrathsun</v>
      </c>
    </row>
    <row r="644" spans="1:3" x14ac:dyDescent="0.25">
      <c r="A644" s="5">
        <v>729</v>
      </c>
      <c r="B644" s="8" t="str">
        <f>VLOOKUP(A644,'Sets data'!$A$3:$C$9967,3,FALSE)</f>
        <v>Gärtner der Jahreszeiten</v>
      </c>
      <c r="C644" s="8" t="str">
        <f>VLOOKUP(A644,'Sets data'!$A$3:$C$9967,2,FALSE)</f>
        <v>Gardener of Seasons</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D3" activePane="bottomRight" state="frozen"/>
      <selection pane="topRight" activeCell="D1" sqref="D1"/>
      <selection pane="bottomLeft" activeCell="A3" sqref="A3"/>
      <selection pane="bottomRight" sqref="A1:AZ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7" customFormat="1" ht="21" x14ac:dyDescent="0.35">
      <c r="A1" s="113" t="s">
        <v>3854</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4"/>
    </row>
    <row r="2" spans="1:52" ht="30" x14ac:dyDescent="0.25">
      <c r="A2" s="10" t="s">
        <v>95</v>
      </c>
      <c r="B2" s="1" t="s">
        <v>93</v>
      </c>
      <c r="C2" s="1" t="s">
        <v>1344</v>
      </c>
      <c r="D2" s="3" t="s">
        <v>94</v>
      </c>
      <c r="E2" s="3" t="s">
        <v>1613</v>
      </c>
      <c r="F2" s="3" t="s">
        <v>1489</v>
      </c>
      <c r="G2" s="3" t="s">
        <v>1614</v>
      </c>
      <c r="H2" s="15" t="s">
        <v>1343</v>
      </c>
      <c r="I2" s="18" t="s">
        <v>1509</v>
      </c>
      <c r="J2" s="17" t="s">
        <v>1342</v>
      </c>
    </row>
    <row r="3" spans="1:52" x14ac:dyDescent="0.25">
      <c r="A3" s="2" t="s">
        <v>444</v>
      </c>
      <c r="B3" s="9" t="s">
        <v>91</v>
      </c>
      <c r="C3" t="s">
        <v>92</v>
      </c>
      <c r="D3" s="3">
        <f>IF(ISERROR(VLOOKUP(A3,'ESO zone constants'!$D$5:$I$9954,5,FALSE)),"",VLOOKUP(A3,'ESO zone constants'!$D$5:$I$9954,5,FALSE))</f>
        <v>638</v>
      </c>
      <c r="E3" s="3" t="str">
        <f>VLOOKUP(D3,'ESO zone constants'!$A$5:$D$9989,4,FALSE)</f>
        <v>Aetherian Archive</v>
      </c>
      <c r="F3" s="3">
        <f>VLOOKUP(D3,'ESO zone constants'!$A$5:$C$9954,3,FALSE)</f>
        <v>888</v>
      </c>
      <c r="G3" s="3" t="str">
        <f>VLOOKUP(F3,'ESO zone constants'!$A$5:$D$9989,4,FALSE)</f>
        <v>Craglorn</v>
      </c>
      <c r="H3" s="4">
        <v>0</v>
      </c>
      <c r="I3" s="17" t="str">
        <f>VLOOKUP(H3,'LibSets constants'!$A$4:$B$1012,2,FALSE)</f>
        <v>DLC_BASE_GAME</v>
      </c>
      <c r="J3" s="17" t="str">
        <f>VLOOKUP(H3,'LibSets constants'!$A$4:$C$1012,3,FALSE)</f>
        <v>Included in base game</v>
      </c>
    </row>
    <row r="4" spans="1:52" x14ac:dyDescent="0.25">
      <c r="A4" s="2" t="s">
        <v>444</v>
      </c>
      <c r="B4" s="9" t="s">
        <v>92</v>
      </c>
      <c r="C4" t="s">
        <v>92</v>
      </c>
      <c r="D4" s="3">
        <f>IF(ISERROR(VLOOKUP(A4,'ESO zone constants'!$D$5:$I$9954,5,FALSE)),"",VLOOKUP(A4,'ESO zone constants'!$D$5:$I$9954,5,FALSE))</f>
        <v>638</v>
      </c>
      <c r="E4" s="3" t="str">
        <f>VLOOKUP(D4,'ESO zone constants'!$A$5:$D$9989,4,FALSE)</f>
        <v>Aetherian Archive</v>
      </c>
      <c r="F4" s="3">
        <f>VLOOKUP(D4,'ESO zone constants'!$A$5:$C$9954,3,FALSE)</f>
        <v>888</v>
      </c>
      <c r="G4" s="3" t="str">
        <f>VLOOKUP(F4,'ESO zone constants'!$A$5:$D$9989,4,FALSE)</f>
        <v>Craglorn</v>
      </c>
      <c r="H4" s="4">
        <v>0</v>
      </c>
      <c r="I4" s="17" t="str">
        <f>VLOOKUP(H4,'LibSets constants'!$A$4:$B$1012,2,FALSE)</f>
        <v>DLC_BASE_GAME</v>
      </c>
      <c r="J4" s="17" t="str">
        <f>VLOOKUP(H4,'LibSets constants'!$A$4:$C$1012,3,FALSE)</f>
        <v>Included in base game</v>
      </c>
    </row>
    <row r="5" spans="1:52" x14ac:dyDescent="0.25">
      <c r="A5" s="2" t="s">
        <v>60</v>
      </c>
      <c r="B5" t="s">
        <v>91</v>
      </c>
      <c r="C5" t="s">
        <v>91</v>
      </c>
      <c r="D5" s="3">
        <f>IF(ISERROR(VLOOKUP(A5,'ESO zone constants'!$D$5:$I$9954,5,FALSE)),"",VLOOKUP(A5,'ESO zone constants'!$D$5:$I$9954,5,FALSE))</f>
        <v>148</v>
      </c>
      <c r="E5" s="3" t="str">
        <f>VLOOKUP(D5,'ESO zone constants'!$A$5:$D$9989,4,FALSE)</f>
        <v>Arx Corinium</v>
      </c>
      <c r="F5" s="3">
        <f>VLOOKUP(D5,'ESO zone constants'!$A$5:$C$9954,3,FALSE)</f>
        <v>117</v>
      </c>
      <c r="G5" s="3" t="str">
        <f>VLOOKUP(F5,'ESO zone constants'!$A$5:$D$9989,4,FALSE)</f>
        <v>Shadowfen</v>
      </c>
      <c r="H5" s="4">
        <v>0</v>
      </c>
      <c r="I5" s="17" t="str">
        <f>VLOOKUP(H5,'LibSets constants'!$A$4:$B$1012,2,FALSE)</f>
        <v>DLC_BASE_GAME</v>
      </c>
      <c r="J5" s="17" t="str">
        <f>VLOOKUP(H5,'LibSets constants'!$A$4:$C$1012,3,FALSE)</f>
        <v>Included in base game</v>
      </c>
    </row>
    <row r="6" spans="1:52" x14ac:dyDescent="0.25">
      <c r="A6" s="2" t="s">
        <v>60</v>
      </c>
      <c r="B6" s="9" t="s">
        <v>92</v>
      </c>
      <c r="C6" t="s">
        <v>91</v>
      </c>
      <c r="D6" s="3">
        <f>IF(ISERROR(VLOOKUP(A6,'ESO zone constants'!$D$5:$I$9954,5,FALSE)),"",VLOOKUP(A6,'ESO zone constants'!$D$5:$I$9954,5,FALSE))</f>
        <v>148</v>
      </c>
      <c r="E6" s="3" t="str">
        <f>VLOOKUP(D6,'ESO zone constants'!$A$5:$D$9989,4,FALSE)</f>
        <v>Arx Corinium</v>
      </c>
      <c r="F6" s="3">
        <f>VLOOKUP(D6,'ESO zone constants'!$A$5:$C$9954,3,FALSE)</f>
        <v>117</v>
      </c>
      <c r="G6" s="3" t="str">
        <f>VLOOKUP(F6,'ESO zone constants'!$A$5:$D$9989,4,FALSE)</f>
        <v>Shadowfen</v>
      </c>
      <c r="H6" s="4">
        <v>0</v>
      </c>
      <c r="I6" s="17" t="str">
        <f>VLOOKUP(H6,'LibSets constants'!$A$4:$B$1012,2,FALSE)</f>
        <v>DLC_BASE_GAME</v>
      </c>
      <c r="J6" s="17" t="str">
        <f>VLOOKUP(H6,'LibSets constants'!$A$4:$C$1012,3,FALSE)</f>
        <v>Included in base game</v>
      </c>
    </row>
    <row r="7" spans="1:52" x14ac:dyDescent="0.25">
      <c r="A7" s="2" t="s">
        <v>57</v>
      </c>
      <c r="B7" t="s">
        <v>91</v>
      </c>
      <c r="C7" t="s">
        <v>91</v>
      </c>
      <c r="D7" s="3">
        <f>IF(ISERROR(VLOOKUP(A7,'ESO zone constants'!$D$5:$I$9954,5,FALSE)),"",VLOOKUP(A7,'ESO zone constants'!$D$5:$I$9954,5,FALSE))</f>
        <v>38</v>
      </c>
      <c r="E7" s="3" t="str">
        <f>VLOOKUP(D7,'ESO zone constants'!$A$5:$D$9989,4,FALSE)</f>
        <v>Blackheart Haven</v>
      </c>
      <c r="F7" s="3">
        <f>VLOOKUP(D7,'ESO zone constants'!$A$5:$C$9954,3,FALSE)</f>
        <v>92</v>
      </c>
      <c r="G7" s="3" t="str">
        <f>VLOOKUP(F7,'ESO zone constants'!$A$5:$D$9989,4,FALSE)</f>
        <v>Bangkorai</v>
      </c>
      <c r="H7" s="4">
        <v>0</v>
      </c>
      <c r="I7" s="17" t="str">
        <f>VLOOKUP(H7,'LibSets constants'!$A$4:$B$1012,2,FALSE)</f>
        <v>DLC_BASE_GAME</v>
      </c>
      <c r="J7" s="17" t="str">
        <f>VLOOKUP(H7,'LibSets constants'!$A$4:$C$1012,3,FALSE)</f>
        <v>Included in base game</v>
      </c>
    </row>
    <row r="8" spans="1:52" x14ac:dyDescent="0.25">
      <c r="A8" s="2" t="s">
        <v>57</v>
      </c>
      <c r="B8" s="9" t="s">
        <v>92</v>
      </c>
      <c r="C8" t="s">
        <v>91</v>
      </c>
      <c r="D8" s="3">
        <f>IF(ISERROR(VLOOKUP(A8,'ESO zone constants'!$D$5:$I$9954,5,FALSE)),"",VLOOKUP(A8,'ESO zone constants'!$D$5:$I$9954,5,FALSE))</f>
        <v>38</v>
      </c>
      <c r="E8" s="3" t="str">
        <f>VLOOKUP(D8,'ESO zone constants'!$A$5:$D$9989,4,FALSE)</f>
        <v>Blackheart Haven</v>
      </c>
      <c r="F8" s="3">
        <f>VLOOKUP(D8,'ESO zone constants'!$A$5:$C$9954,3,FALSE)</f>
        <v>92</v>
      </c>
      <c r="G8" s="3" t="str">
        <f>VLOOKUP(F8,'ESO zone constants'!$A$5:$D$9989,4,FALSE)</f>
        <v>Bangkorai</v>
      </c>
      <c r="H8" s="4">
        <v>0</v>
      </c>
      <c r="I8" s="17" t="str">
        <f>VLOOKUP(H8,'LibSets constants'!$A$4:$B$1012,2,FALSE)</f>
        <v>DLC_BASE_GAME</v>
      </c>
      <c r="J8" s="17" t="str">
        <f>VLOOKUP(H8,'LibSets constants'!$A$4:$C$1012,3,FALSE)</f>
        <v>Included in base game</v>
      </c>
    </row>
    <row r="9" spans="1:52" x14ac:dyDescent="0.25">
      <c r="A9" s="2" t="s">
        <v>70</v>
      </c>
      <c r="B9" t="s">
        <v>91</v>
      </c>
      <c r="C9" t="s">
        <v>91</v>
      </c>
      <c r="D9" s="3">
        <f>IF(ISERROR(VLOOKUP(A9,'ESO zone constants'!$D$5:$I$9954,5,FALSE)),"",VLOOKUP(A9,'ESO zone constants'!$D$5:$I$9954,5,FALSE))</f>
        <v>64</v>
      </c>
      <c r="E9" s="3" t="str">
        <f>VLOOKUP(D9,'ESO zone constants'!$A$5:$D$9989,4,FALSE)</f>
        <v>Blessed Crucible</v>
      </c>
      <c r="F9" s="3">
        <f>VLOOKUP(D9,'ESO zone constants'!$A$5:$C$9954,3,FALSE)</f>
        <v>103</v>
      </c>
      <c r="G9" s="3" t="str">
        <f>VLOOKUP(F9,'ESO zone constants'!$A$5:$D$9989,4,FALSE)</f>
        <v>The Rift</v>
      </c>
      <c r="H9" s="4">
        <v>0</v>
      </c>
      <c r="I9" s="17" t="str">
        <f>VLOOKUP(H9,'LibSets constants'!$A$4:$B$1012,2,FALSE)</f>
        <v>DLC_BASE_GAME</v>
      </c>
      <c r="J9" s="17" t="str">
        <f>VLOOKUP(H9,'LibSets constants'!$A$4:$C$1012,3,FALSE)</f>
        <v>Included in base game</v>
      </c>
    </row>
    <row r="10" spans="1:52" x14ac:dyDescent="0.25">
      <c r="A10" s="2" t="s">
        <v>70</v>
      </c>
      <c r="B10" s="9" t="s">
        <v>92</v>
      </c>
      <c r="C10" t="s">
        <v>91</v>
      </c>
      <c r="D10" s="3">
        <f>IF(ISERROR(VLOOKUP(A10,'ESO zone constants'!$D$5:$I$9954,5,FALSE)),"",VLOOKUP(A10,'ESO zone constants'!$D$5:$I$9954,5,FALSE))</f>
        <v>64</v>
      </c>
      <c r="E10" s="3" t="str">
        <f>VLOOKUP(D10,'ESO zone constants'!$A$5:$D$9989,4,FALSE)</f>
        <v>Blessed Crucible</v>
      </c>
      <c r="F10" s="3">
        <f>VLOOKUP(D10,'ESO zone constants'!$A$5:$C$9954,3,FALSE)</f>
        <v>103</v>
      </c>
      <c r="G10" s="3" t="str">
        <f>VLOOKUP(F10,'ESO zone constants'!$A$5:$D$9989,4,FALSE)</f>
        <v>The Rift</v>
      </c>
      <c r="H10" s="4">
        <v>0</v>
      </c>
      <c r="I10" s="17" t="str">
        <f>VLOOKUP(H10,'LibSets constants'!$A$4:$B$1012,2,FALSE)</f>
        <v>DLC_BASE_GAME</v>
      </c>
      <c r="J10" s="17" t="str">
        <f>VLOOKUP(H10,'LibSets constants'!$A$4:$C$1012,3,FALSE)</f>
        <v>Included in base game</v>
      </c>
    </row>
    <row r="11" spans="1:52" x14ac:dyDescent="0.25">
      <c r="A11" s="2" t="s">
        <v>50</v>
      </c>
      <c r="B11" t="s">
        <v>91</v>
      </c>
      <c r="C11" t="s">
        <v>91</v>
      </c>
      <c r="D11" s="3">
        <f>IF(ISERROR(VLOOKUP(A11,'ESO zone constants'!$D$5:$I$9954,5,FALSE)),"",VLOOKUP(A11,'ESO zone constants'!$D$5:$I$9954,5,FALSE))</f>
        <v>176</v>
      </c>
      <c r="E11" s="3" t="str">
        <f>VLOOKUP(D11,'ESO zone constants'!$A$5:$D$9989,4,FALSE)</f>
        <v>City of Ash I</v>
      </c>
      <c r="F11" s="3">
        <f>VLOOKUP(D11,'ESO zone constants'!$A$5:$C$9954,3,FALSE)</f>
        <v>108</v>
      </c>
      <c r="G11" s="3" t="str">
        <f>VLOOKUP(F11,'ESO zone constants'!$A$5:$D$9989,4,FALSE)</f>
        <v>Greenshade</v>
      </c>
      <c r="H11" s="4">
        <v>0</v>
      </c>
      <c r="I11" s="17" t="str">
        <f>VLOOKUP(H11,'LibSets constants'!$A$4:$B$1012,2,FALSE)</f>
        <v>DLC_BASE_GAME</v>
      </c>
      <c r="J11" s="17" t="str">
        <f>VLOOKUP(H11,'LibSets constants'!$A$4:$C$1012,3,FALSE)</f>
        <v>Included in base game</v>
      </c>
    </row>
    <row r="12" spans="1:52" x14ac:dyDescent="0.25">
      <c r="A12" s="2" t="s">
        <v>50</v>
      </c>
      <c r="B12" s="9" t="s">
        <v>92</v>
      </c>
      <c r="C12" t="s">
        <v>91</v>
      </c>
      <c r="D12" s="3">
        <f>IF(ISERROR(VLOOKUP(A12,'ESO zone constants'!$D$5:$I$9954,5,FALSE)),"",VLOOKUP(A12,'ESO zone constants'!$D$5:$I$9954,5,FALSE))</f>
        <v>176</v>
      </c>
      <c r="E12" s="3" t="str">
        <f>VLOOKUP(D12,'ESO zone constants'!$A$5:$D$9989,4,FALSE)</f>
        <v>City of Ash I</v>
      </c>
      <c r="F12" s="3">
        <f>VLOOKUP(D12,'ESO zone constants'!$A$5:$C$9954,3,FALSE)</f>
        <v>108</v>
      </c>
      <c r="G12" s="3" t="str">
        <f>VLOOKUP(F12,'ESO zone constants'!$A$5:$D$9989,4,FALSE)</f>
        <v>Greenshade</v>
      </c>
      <c r="H12" s="4">
        <v>0</v>
      </c>
      <c r="I12" s="17" t="str">
        <f>VLOOKUP(H12,'LibSets constants'!$A$4:$B$1012,2,FALSE)</f>
        <v>DLC_BASE_GAME</v>
      </c>
      <c r="J12" s="17" t="str">
        <f>VLOOKUP(H12,'LibSets constants'!$A$4:$C$1012,3,FALSE)</f>
        <v>Included in base game</v>
      </c>
    </row>
    <row r="13" spans="1:52" x14ac:dyDescent="0.25">
      <c r="A13" s="2" t="s">
        <v>71</v>
      </c>
      <c r="B13" t="s">
        <v>91</v>
      </c>
      <c r="C13" t="s">
        <v>91</v>
      </c>
      <c r="D13" s="3">
        <f>IF(ISERROR(VLOOKUP(A13,'ESO zone constants'!$D$5:$I$9954,5,FALSE)),"",VLOOKUP(A13,'ESO zone constants'!$D$5:$I$9954,5,FALSE))</f>
        <v>681</v>
      </c>
      <c r="E13" s="3" t="str">
        <f>VLOOKUP(D13,'ESO zone constants'!$A$5:$D$9989,4,FALSE)</f>
        <v>City of Ash II</v>
      </c>
      <c r="F13" s="3">
        <f>VLOOKUP(D13,'ESO zone constants'!$A$5:$C$9954,3,FALSE)</f>
        <v>108</v>
      </c>
      <c r="G13" s="3" t="str">
        <f>VLOOKUP(F13,'ESO zone constants'!$A$5:$D$9989,4,FALSE)</f>
        <v>Greenshade</v>
      </c>
      <c r="H13" s="4">
        <v>0</v>
      </c>
      <c r="I13" s="17" t="str">
        <f>VLOOKUP(H13,'LibSets constants'!$A$4:$B$1012,2,FALSE)</f>
        <v>DLC_BASE_GAME</v>
      </c>
      <c r="J13" s="17" t="str">
        <f>VLOOKUP(H13,'LibSets constants'!$A$4:$C$1012,3,FALSE)</f>
        <v>Included in base game</v>
      </c>
    </row>
    <row r="14" spans="1:52" x14ac:dyDescent="0.25">
      <c r="A14" s="2" t="s">
        <v>71</v>
      </c>
      <c r="B14" s="9" t="s">
        <v>92</v>
      </c>
      <c r="C14" t="s">
        <v>91</v>
      </c>
      <c r="D14" s="3">
        <f>IF(ISERROR(VLOOKUP(A14,'ESO zone constants'!$D$5:$I$9954,5,FALSE)),"",VLOOKUP(A14,'ESO zone constants'!$D$5:$I$9954,5,FALSE))</f>
        <v>681</v>
      </c>
      <c r="E14" s="3" t="str">
        <f>VLOOKUP(D14,'ESO zone constants'!$A$5:$D$9989,4,FALSE)</f>
        <v>City of Ash II</v>
      </c>
      <c r="F14" s="3">
        <f>VLOOKUP(D14,'ESO zone constants'!$A$5:$C$9954,3,FALSE)</f>
        <v>108</v>
      </c>
      <c r="G14" s="3" t="str">
        <f>VLOOKUP(F14,'ESO zone constants'!$A$5:$D$9989,4,FALSE)</f>
        <v>Greenshade</v>
      </c>
      <c r="H14" s="4">
        <v>0</v>
      </c>
      <c r="I14" s="17" t="str">
        <f>VLOOKUP(H14,'LibSets constants'!$A$4:$B$1012,2,FALSE)</f>
        <v>DLC_BASE_GAME</v>
      </c>
      <c r="J14" s="17" t="str">
        <f>VLOOKUP(H14,'LibSets constants'!$A$4:$C$1012,3,FALSE)</f>
        <v>Included in base game</v>
      </c>
    </row>
    <row r="15" spans="1:52" x14ac:dyDescent="0.25">
      <c r="A15" s="2" t="s">
        <v>49</v>
      </c>
      <c r="B15" t="s">
        <v>91</v>
      </c>
      <c r="C15" t="s">
        <v>91</v>
      </c>
      <c r="D15" s="3">
        <f>IF(ISERROR(VLOOKUP(A15,'ESO zone constants'!$D$5:$I$9954,5,FALSE)),"",VLOOKUP(A15,'ESO zone constants'!$D$5:$I$9954,5,FALSE))</f>
        <v>130</v>
      </c>
      <c r="E15" s="3" t="str">
        <f>VLOOKUP(D15,'ESO zone constants'!$A$5:$D$9989,4,FALSE)</f>
        <v>Crypt of Hearts I</v>
      </c>
      <c r="F15" s="3">
        <f>VLOOKUP(D15,'ESO zone constants'!$A$5:$C$9954,3,FALSE)</f>
        <v>20</v>
      </c>
      <c r="G15" s="3" t="str">
        <f>VLOOKUP(F15,'ESO zone constants'!$A$5:$D$9989,4,FALSE)</f>
        <v>Rivenspire</v>
      </c>
      <c r="H15" s="4">
        <v>0</v>
      </c>
      <c r="I15" s="17" t="str">
        <f>VLOOKUP(H15,'LibSets constants'!$A$4:$B$1012,2,FALSE)</f>
        <v>DLC_BASE_GAME</v>
      </c>
      <c r="J15" s="17" t="str">
        <f>VLOOKUP(H15,'LibSets constants'!$A$4:$C$1012,3,FALSE)</f>
        <v>Included in base game</v>
      </c>
    </row>
    <row r="16" spans="1:52" x14ac:dyDescent="0.25">
      <c r="A16" s="2" t="s">
        <v>49</v>
      </c>
      <c r="B16" s="9" t="s">
        <v>92</v>
      </c>
      <c r="C16" t="s">
        <v>91</v>
      </c>
      <c r="D16" s="3">
        <f>IF(ISERROR(VLOOKUP(A16,'ESO zone constants'!$D$5:$I$9954,5,FALSE)),"",VLOOKUP(A16,'ESO zone constants'!$D$5:$I$9954,5,FALSE))</f>
        <v>130</v>
      </c>
      <c r="E16" s="3" t="str">
        <f>VLOOKUP(D16,'ESO zone constants'!$A$5:$D$9989,4,FALSE)</f>
        <v>Crypt of Hearts I</v>
      </c>
      <c r="F16" s="3">
        <f>VLOOKUP(D16,'ESO zone constants'!$A$5:$C$9954,3,FALSE)</f>
        <v>20</v>
      </c>
      <c r="G16" s="3" t="str">
        <f>VLOOKUP(F16,'ESO zone constants'!$A$5:$D$9989,4,FALSE)</f>
        <v>Rivenspire</v>
      </c>
      <c r="H16" s="4">
        <v>0</v>
      </c>
      <c r="I16" s="17" t="str">
        <f>VLOOKUP(H16,'LibSets constants'!$A$4:$B$1012,2,FALSE)</f>
        <v>DLC_BASE_GAME</v>
      </c>
      <c r="J16" s="17" t="str">
        <f>VLOOKUP(H16,'LibSets constants'!$A$4:$C$1012,3,FALSE)</f>
        <v>Included in base game</v>
      </c>
    </row>
    <row r="17" spans="1:10" x14ac:dyDescent="0.25">
      <c r="A17" s="2" t="s">
        <v>55</v>
      </c>
      <c r="B17" t="s">
        <v>91</v>
      </c>
      <c r="C17" t="s">
        <v>91</v>
      </c>
      <c r="D17" s="3">
        <f>IF(ISERROR(VLOOKUP(A17,'ESO zone constants'!$D$5:$I$9954,5,FALSE)),"",VLOOKUP(A17,'ESO zone constants'!$D$5:$I$9954,5,FALSE))</f>
        <v>932</v>
      </c>
      <c r="E17" s="3" t="str">
        <f>VLOOKUP(D17,'ESO zone constants'!$A$5:$D$9989,4,FALSE)</f>
        <v>Crypt of Hearts II</v>
      </c>
      <c r="F17" s="3">
        <f>VLOOKUP(D17,'ESO zone constants'!$A$5:$C$9954,3,FALSE)</f>
        <v>20</v>
      </c>
      <c r="G17" s="3" t="str">
        <f>VLOOKUP(F17,'ESO zone constants'!$A$5:$D$9989,4,FALSE)</f>
        <v>Rivenspire</v>
      </c>
      <c r="H17" s="4">
        <v>0</v>
      </c>
      <c r="I17" s="17" t="str">
        <f>VLOOKUP(H17,'LibSets constants'!$A$4:$B$1012,2,FALSE)</f>
        <v>DLC_BASE_GAME</v>
      </c>
      <c r="J17" s="17" t="str">
        <f>VLOOKUP(H17,'LibSets constants'!$A$4:$C$1012,3,FALSE)</f>
        <v>Included in base game</v>
      </c>
    </row>
    <row r="18" spans="1:10" x14ac:dyDescent="0.25">
      <c r="A18" s="2" t="s">
        <v>55</v>
      </c>
      <c r="B18" s="9" t="s">
        <v>92</v>
      </c>
      <c r="C18" t="s">
        <v>91</v>
      </c>
      <c r="D18" s="3">
        <f>IF(ISERROR(VLOOKUP(A18,'ESO zone constants'!$D$5:$I$9954,5,FALSE)),"",VLOOKUP(A18,'ESO zone constants'!$D$5:$I$9954,5,FALSE))</f>
        <v>932</v>
      </c>
      <c r="E18" s="3" t="str">
        <f>VLOOKUP(D18,'ESO zone constants'!$A$5:$D$9989,4,FALSE)</f>
        <v>Crypt of Hearts II</v>
      </c>
      <c r="F18" s="3">
        <f>VLOOKUP(D18,'ESO zone constants'!$A$5:$C$9954,3,FALSE)</f>
        <v>20</v>
      </c>
      <c r="G18" s="3" t="str">
        <f>VLOOKUP(F18,'ESO zone constants'!$A$5:$D$9989,4,FALSE)</f>
        <v>Rivenspire</v>
      </c>
      <c r="H18" s="4">
        <v>0</v>
      </c>
      <c r="I18" s="17" t="str">
        <f>VLOOKUP(H18,'LibSets constants'!$A$4:$B$1012,2,FALSE)</f>
        <v>DLC_BASE_GAME</v>
      </c>
      <c r="J18" s="17" t="str">
        <f>VLOOKUP(H18,'LibSets constants'!$A$4:$C$1012,3,FALSE)</f>
        <v>Included in base game</v>
      </c>
    </row>
    <row r="19" spans="1:10" x14ac:dyDescent="0.25">
      <c r="A19" s="2" t="s">
        <v>61</v>
      </c>
      <c r="B19" t="s">
        <v>91</v>
      </c>
      <c r="C19" t="s">
        <v>91</v>
      </c>
      <c r="D19" s="3">
        <f>IF(ISERROR(VLOOKUP(A19,'ESO zone constants'!$D$5:$I$9954,5,FALSE)),"",VLOOKUP(A19,'ESO zone constants'!$D$5:$I$9954,5,FALSE))</f>
        <v>63</v>
      </c>
      <c r="E19" s="3" t="str">
        <f>VLOOKUP(D19,'ESO zone constants'!$A$5:$D$9989,4,FALSE)</f>
        <v>Darkshade Caverns I</v>
      </c>
      <c r="F19" s="3">
        <f>VLOOKUP(D19,'ESO zone constants'!$A$5:$C$9954,3,FALSE)</f>
        <v>57</v>
      </c>
      <c r="G19" s="3" t="str">
        <f>VLOOKUP(F19,'ESO zone constants'!$A$5:$D$9989,4,FALSE)</f>
        <v>Deshaan</v>
      </c>
      <c r="H19" s="4">
        <v>0</v>
      </c>
      <c r="I19" s="17" t="str">
        <f>VLOOKUP(H19,'LibSets constants'!$A$4:$B$1012,2,FALSE)</f>
        <v>DLC_BASE_GAME</v>
      </c>
      <c r="J19" s="17" t="str">
        <f>VLOOKUP(H19,'LibSets constants'!$A$4:$C$1012,3,FALSE)</f>
        <v>Included in base game</v>
      </c>
    </row>
    <row r="20" spans="1:10" x14ac:dyDescent="0.25">
      <c r="A20" s="2" t="s">
        <v>61</v>
      </c>
      <c r="B20" s="9" t="s">
        <v>92</v>
      </c>
      <c r="C20" t="s">
        <v>91</v>
      </c>
      <c r="D20" s="3">
        <f>IF(ISERROR(VLOOKUP(A20,'ESO zone constants'!$D$5:$I$9954,5,FALSE)),"",VLOOKUP(A20,'ESO zone constants'!$D$5:$I$9954,5,FALSE))</f>
        <v>63</v>
      </c>
      <c r="E20" s="3" t="str">
        <f>VLOOKUP(D20,'ESO zone constants'!$A$5:$D$9989,4,FALSE)</f>
        <v>Darkshade Caverns I</v>
      </c>
      <c r="F20" s="3">
        <f>VLOOKUP(D20,'ESO zone constants'!$A$5:$C$9954,3,FALSE)</f>
        <v>57</v>
      </c>
      <c r="G20" s="3" t="str">
        <f>VLOOKUP(F20,'ESO zone constants'!$A$5:$D$9989,4,FALSE)</f>
        <v>Deshaan</v>
      </c>
      <c r="H20" s="4">
        <v>0</v>
      </c>
      <c r="I20" s="17" t="str">
        <f>VLOOKUP(H20,'LibSets constants'!$A$4:$B$1012,2,FALSE)</f>
        <v>DLC_BASE_GAME</v>
      </c>
      <c r="J20" s="17" t="str">
        <f>VLOOKUP(H20,'LibSets constants'!$A$4:$C$1012,3,FALSE)</f>
        <v>Included in base game</v>
      </c>
    </row>
    <row r="21" spans="1:10" x14ac:dyDescent="0.25">
      <c r="A21" s="2" t="s">
        <v>46</v>
      </c>
      <c r="B21" t="s">
        <v>91</v>
      </c>
      <c r="C21" t="s">
        <v>91</v>
      </c>
      <c r="D21" s="3">
        <f>IF(ISERROR(VLOOKUP(A21,'ESO zone constants'!$D$5:$I$9954,5,FALSE)),"",VLOOKUP(A21,'ESO zone constants'!$D$5:$I$9954,5,FALSE))</f>
        <v>930</v>
      </c>
      <c r="E21" s="3" t="str">
        <f>VLOOKUP(D21,'ESO zone constants'!$A$5:$D$9989,4,FALSE)</f>
        <v>Darkshade Caverns II</v>
      </c>
      <c r="F21" s="3">
        <f>VLOOKUP(D21,'ESO zone constants'!$A$5:$C$9954,3,FALSE)</f>
        <v>57</v>
      </c>
      <c r="G21" s="3" t="str">
        <f>VLOOKUP(F21,'ESO zone constants'!$A$5:$D$9989,4,FALSE)</f>
        <v>Deshaan</v>
      </c>
      <c r="H21" s="4">
        <v>0</v>
      </c>
      <c r="I21" s="17" t="str">
        <f>VLOOKUP(H21,'LibSets constants'!$A$4:$B$1012,2,FALSE)</f>
        <v>DLC_BASE_GAME</v>
      </c>
      <c r="J21" s="17" t="str">
        <f>VLOOKUP(H21,'LibSets constants'!$A$4:$C$1012,3,FALSE)</f>
        <v>Included in base game</v>
      </c>
    </row>
    <row r="22" spans="1:10" x14ac:dyDescent="0.25">
      <c r="A22" s="2" t="s">
        <v>46</v>
      </c>
      <c r="B22" s="9" t="s">
        <v>92</v>
      </c>
      <c r="C22" t="s">
        <v>91</v>
      </c>
      <c r="D22" s="3">
        <f>IF(ISERROR(VLOOKUP(A22,'ESO zone constants'!$D$5:$I$9954,5,FALSE)),"",VLOOKUP(A22,'ESO zone constants'!$D$5:$I$9954,5,FALSE))</f>
        <v>930</v>
      </c>
      <c r="E22" s="3" t="str">
        <f>VLOOKUP(D22,'ESO zone constants'!$A$5:$D$9989,4,FALSE)</f>
        <v>Darkshade Caverns II</v>
      </c>
      <c r="F22" s="3">
        <f>VLOOKUP(D22,'ESO zone constants'!$A$5:$C$9954,3,FALSE)</f>
        <v>57</v>
      </c>
      <c r="G22" s="3" t="str">
        <f>VLOOKUP(F22,'ESO zone constants'!$A$5:$D$9989,4,FALSE)</f>
        <v>Deshaan</v>
      </c>
      <c r="H22" s="4">
        <v>0</v>
      </c>
      <c r="I22" s="17" t="str">
        <f>VLOOKUP(H22,'LibSets constants'!$A$4:$B$1012,2,FALSE)</f>
        <v>DLC_BASE_GAME</v>
      </c>
      <c r="J22" s="17" t="str">
        <f>VLOOKUP(H22,'LibSets constants'!$A$4:$C$1012,3,FALSE)</f>
        <v>Included in base game</v>
      </c>
    </row>
    <row r="23" spans="1:10" x14ac:dyDescent="0.25">
      <c r="A23" s="2" t="s">
        <v>48</v>
      </c>
      <c r="B23" t="s">
        <v>91</v>
      </c>
      <c r="C23" t="s">
        <v>91</v>
      </c>
      <c r="D23" s="3">
        <f>IF(ISERROR(VLOOKUP(A23,'ESO zone constants'!$D$5:$I$9954,5,FALSE)),"",VLOOKUP(A23,'ESO zone constants'!$D$5:$I$9954,5,FALSE))</f>
        <v>449</v>
      </c>
      <c r="E23" s="3" t="str">
        <f>VLOOKUP(D23,'ESO zone constants'!$A$5:$D$9989,4,FALSE)</f>
        <v>Direfrost Keep</v>
      </c>
      <c r="F23" s="3">
        <f>VLOOKUP(D23,'ESO zone constants'!$A$5:$C$9954,3,FALSE)</f>
        <v>101</v>
      </c>
      <c r="G23" s="3" t="str">
        <f>VLOOKUP(F23,'ESO zone constants'!$A$5:$D$9989,4,FALSE)</f>
        <v>Eastmarch</v>
      </c>
      <c r="H23" s="4">
        <v>0</v>
      </c>
      <c r="I23" s="17" t="str">
        <f>VLOOKUP(H23,'LibSets constants'!$A$4:$B$1012,2,FALSE)</f>
        <v>DLC_BASE_GAME</v>
      </c>
      <c r="J23" s="17" t="str">
        <f>VLOOKUP(H23,'LibSets constants'!$A$4:$C$1012,3,FALSE)</f>
        <v>Included in base game</v>
      </c>
    </row>
    <row r="24" spans="1:10" x14ac:dyDescent="0.25">
      <c r="A24" s="2" t="s">
        <v>48</v>
      </c>
      <c r="B24" s="9" t="s">
        <v>92</v>
      </c>
      <c r="C24" t="s">
        <v>91</v>
      </c>
      <c r="D24" s="3">
        <f>IF(ISERROR(VLOOKUP(A24,'ESO zone constants'!$D$5:$I$9954,5,FALSE)),"",VLOOKUP(A24,'ESO zone constants'!$D$5:$I$9954,5,FALSE))</f>
        <v>449</v>
      </c>
      <c r="E24" s="3" t="str">
        <f>VLOOKUP(D24,'ESO zone constants'!$A$5:$D$9989,4,FALSE)</f>
        <v>Direfrost Keep</v>
      </c>
      <c r="F24" s="3">
        <f>VLOOKUP(D24,'ESO zone constants'!$A$5:$C$9954,3,FALSE)</f>
        <v>101</v>
      </c>
      <c r="G24" s="3" t="str">
        <f>VLOOKUP(F24,'ESO zone constants'!$A$5:$D$9989,4,FALSE)</f>
        <v>Eastmarch</v>
      </c>
      <c r="H24" s="4">
        <v>0</v>
      </c>
      <c r="I24" s="17" t="str">
        <f>VLOOKUP(H24,'LibSets constants'!$A$4:$B$1012,2,FALSE)</f>
        <v>DLC_BASE_GAME</v>
      </c>
      <c r="J24" s="17" t="str">
        <f>VLOOKUP(H24,'LibSets constants'!$A$4:$C$1012,3,FALSE)</f>
        <v>Included in base game</v>
      </c>
    </row>
    <row r="25" spans="1:10" x14ac:dyDescent="0.25">
      <c r="A25" s="2" t="s">
        <v>43</v>
      </c>
      <c r="B25" t="s">
        <v>91</v>
      </c>
      <c r="C25" t="s">
        <v>91</v>
      </c>
      <c r="D25" s="3">
        <f>IF(ISERROR(VLOOKUP(A25,'ESO zone constants'!$D$5:$I$9954,5,FALSE)),"",VLOOKUP(A25,'ESO zone constants'!$D$5:$I$9954,5,FALSE))</f>
        <v>126</v>
      </c>
      <c r="E25" s="3" t="str">
        <f>VLOOKUP(D25,'ESO zone constants'!$A$5:$D$9989,4,FALSE)</f>
        <v>Elden Hollow I</v>
      </c>
      <c r="F25" s="3">
        <f>VLOOKUP(D25,'ESO zone constants'!$A$5:$C$9954,3,FALSE)</f>
        <v>383</v>
      </c>
      <c r="G25" s="3" t="str">
        <f>VLOOKUP(F25,'ESO zone constants'!$A$5:$D$9989,4,FALSE)</f>
        <v>Grahtwood</v>
      </c>
      <c r="H25" s="4">
        <v>0</v>
      </c>
      <c r="I25" s="17" t="str">
        <f>VLOOKUP(H25,'LibSets constants'!$A$4:$B$1012,2,FALSE)</f>
        <v>DLC_BASE_GAME</v>
      </c>
      <c r="J25" s="17" t="str">
        <f>VLOOKUP(H25,'LibSets constants'!$A$4:$C$1012,3,FALSE)</f>
        <v>Included in base game</v>
      </c>
    </row>
    <row r="26" spans="1:10" x14ac:dyDescent="0.25">
      <c r="A26" s="2" t="s">
        <v>43</v>
      </c>
      <c r="B26" s="9" t="s">
        <v>92</v>
      </c>
      <c r="C26" t="s">
        <v>91</v>
      </c>
      <c r="D26" s="3">
        <f>IF(ISERROR(VLOOKUP(A26,'ESO zone constants'!$D$5:$I$9954,5,FALSE)),"",VLOOKUP(A26,'ESO zone constants'!$D$5:$I$9954,5,FALSE))</f>
        <v>126</v>
      </c>
      <c r="E26" s="3" t="str">
        <f>VLOOKUP(D26,'ESO zone constants'!$A$5:$D$9989,4,FALSE)</f>
        <v>Elden Hollow I</v>
      </c>
      <c r="F26" s="3">
        <f>VLOOKUP(D26,'ESO zone constants'!$A$5:$C$9954,3,FALSE)</f>
        <v>383</v>
      </c>
      <c r="G26" s="3" t="str">
        <f>VLOOKUP(F26,'ESO zone constants'!$A$5:$D$9989,4,FALSE)</f>
        <v>Grahtwood</v>
      </c>
      <c r="H26" s="4">
        <v>0</v>
      </c>
      <c r="I26" s="17" t="str">
        <f>VLOOKUP(H26,'LibSets constants'!$A$4:$B$1012,2,FALSE)</f>
        <v>DLC_BASE_GAME</v>
      </c>
      <c r="J26" s="17" t="str">
        <f>VLOOKUP(H26,'LibSets constants'!$A$4:$C$1012,3,FALSE)</f>
        <v>Included in base game</v>
      </c>
    </row>
    <row r="27" spans="1:10" x14ac:dyDescent="0.25">
      <c r="A27" s="2" t="s">
        <v>56</v>
      </c>
      <c r="B27" t="s">
        <v>91</v>
      </c>
      <c r="C27" t="s">
        <v>91</v>
      </c>
      <c r="D27" s="3">
        <f>IF(ISERROR(VLOOKUP(A27,'ESO zone constants'!$D$5:$I$9954,5,FALSE)),"",VLOOKUP(A27,'ESO zone constants'!$D$5:$I$9954,5,FALSE))</f>
        <v>931</v>
      </c>
      <c r="E27" s="3" t="str">
        <f>VLOOKUP(D27,'ESO zone constants'!$A$5:$D$9989,4,FALSE)</f>
        <v>Elden Hollow II</v>
      </c>
      <c r="F27" s="3">
        <f>VLOOKUP(D27,'ESO zone constants'!$A$5:$C$9954,3,FALSE)</f>
        <v>383</v>
      </c>
      <c r="G27" s="3" t="str">
        <f>VLOOKUP(F27,'ESO zone constants'!$A$5:$D$9989,4,FALSE)</f>
        <v>Grahtwood</v>
      </c>
      <c r="H27" s="4">
        <v>0</v>
      </c>
      <c r="I27" s="17" t="str">
        <f>VLOOKUP(H27,'LibSets constants'!$A$4:$B$1012,2,FALSE)</f>
        <v>DLC_BASE_GAME</v>
      </c>
      <c r="J27" s="17" t="str">
        <f>VLOOKUP(H27,'LibSets constants'!$A$4:$C$1012,3,FALSE)</f>
        <v>Included in base game</v>
      </c>
    </row>
    <row r="28" spans="1:10" x14ac:dyDescent="0.25">
      <c r="A28" s="2" t="s">
        <v>56</v>
      </c>
      <c r="B28" s="9" t="s">
        <v>92</v>
      </c>
      <c r="C28" t="s">
        <v>91</v>
      </c>
      <c r="D28" s="3">
        <f>IF(ISERROR(VLOOKUP(A28,'ESO zone constants'!$D$5:$I$9954,5,FALSE)),"",VLOOKUP(A28,'ESO zone constants'!$D$5:$I$9954,5,FALSE))</f>
        <v>931</v>
      </c>
      <c r="E28" s="3" t="str">
        <f>VLOOKUP(D28,'ESO zone constants'!$A$5:$D$9989,4,FALSE)</f>
        <v>Elden Hollow II</v>
      </c>
      <c r="F28" s="3">
        <f>VLOOKUP(D28,'ESO zone constants'!$A$5:$C$9954,3,FALSE)</f>
        <v>383</v>
      </c>
      <c r="G28" s="3" t="str">
        <f>VLOOKUP(F28,'ESO zone constants'!$A$5:$D$9989,4,FALSE)</f>
        <v>Grahtwood</v>
      </c>
      <c r="H28" s="4">
        <v>0</v>
      </c>
      <c r="I28" s="17" t="str">
        <f>VLOOKUP(H28,'LibSets constants'!$A$4:$B$1012,2,FALSE)</f>
        <v>DLC_BASE_GAME</v>
      </c>
      <c r="J28" s="17" t="str">
        <f>VLOOKUP(H28,'LibSets constants'!$A$4:$C$1012,3,FALSE)</f>
        <v>Included in base game</v>
      </c>
    </row>
    <row r="29" spans="1:10" x14ac:dyDescent="0.25">
      <c r="A29" s="2" t="s">
        <v>51</v>
      </c>
      <c r="B29" t="s">
        <v>91</v>
      </c>
      <c r="C29" t="s">
        <v>91</v>
      </c>
      <c r="D29" s="3">
        <f>IF(ISERROR(VLOOKUP(A29,'ESO zone constants'!$D$5:$I$9954,5,FALSE)),"",VLOOKUP(A29,'ESO zone constants'!$D$5:$I$9954,5,FALSE))</f>
        <v>283</v>
      </c>
      <c r="E29" s="3" t="str">
        <f>VLOOKUP(D29,'ESO zone constants'!$A$5:$D$9989,4,FALSE)</f>
        <v>Fungal Grotto I</v>
      </c>
      <c r="F29" s="3">
        <f>VLOOKUP(D29,'ESO zone constants'!$A$5:$C$9954,3,FALSE)</f>
        <v>41</v>
      </c>
      <c r="G29" s="3" t="str">
        <f>VLOOKUP(F29,'ESO zone constants'!$A$5:$D$9989,4,FALSE)</f>
        <v>Stonefalls</v>
      </c>
      <c r="H29" s="4">
        <v>0</v>
      </c>
      <c r="I29" s="17" t="str">
        <f>VLOOKUP(H29,'LibSets constants'!$A$4:$B$1012,2,FALSE)</f>
        <v>DLC_BASE_GAME</v>
      </c>
      <c r="J29" s="17" t="str">
        <f>VLOOKUP(H29,'LibSets constants'!$A$4:$C$1012,3,FALSE)</f>
        <v>Included in base game</v>
      </c>
    </row>
    <row r="30" spans="1:10" x14ac:dyDescent="0.25">
      <c r="A30" s="2" t="s">
        <v>51</v>
      </c>
      <c r="B30" s="9" t="s">
        <v>92</v>
      </c>
      <c r="C30" t="s">
        <v>91</v>
      </c>
      <c r="D30" s="3">
        <f>IF(ISERROR(VLOOKUP(A30,'ESO zone constants'!$D$5:$I$9954,5,FALSE)),"",VLOOKUP(A30,'ESO zone constants'!$D$5:$I$9954,5,FALSE))</f>
        <v>283</v>
      </c>
      <c r="E30" s="3" t="str">
        <f>VLOOKUP(D30,'ESO zone constants'!$A$5:$D$9989,4,FALSE)</f>
        <v>Fungal Grotto I</v>
      </c>
      <c r="F30" s="3">
        <f>VLOOKUP(D30,'ESO zone constants'!$A$5:$C$9954,3,FALSE)</f>
        <v>41</v>
      </c>
      <c r="G30" s="3" t="str">
        <f>VLOOKUP(F30,'ESO zone constants'!$A$5:$D$9989,4,FALSE)</f>
        <v>Stonefalls</v>
      </c>
      <c r="H30" s="4">
        <v>0</v>
      </c>
      <c r="I30" s="17" t="str">
        <f>VLOOKUP(H30,'LibSets constants'!$A$4:$B$1012,2,FALSE)</f>
        <v>DLC_BASE_GAME</v>
      </c>
      <c r="J30" s="17" t="str">
        <f>VLOOKUP(H30,'LibSets constants'!$A$4:$C$1012,3,FALSE)</f>
        <v>Included in base game</v>
      </c>
    </row>
    <row r="31" spans="1:10" x14ac:dyDescent="0.25">
      <c r="A31" s="2" t="s">
        <v>63</v>
      </c>
      <c r="B31" t="s">
        <v>91</v>
      </c>
      <c r="C31" t="s">
        <v>91</v>
      </c>
      <c r="D31" s="3">
        <f>IF(ISERROR(VLOOKUP(A31,'ESO zone constants'!$D$5:$I$9954,5,FALSE)),"",VLOOKUP(A31,'ESO zone constants'!$D$5:$I$9954,5,FALSE))</f>
        <v>934</v>
      </c>
      <c r="E31" s="3" t="str">
        <f>VLOOKUP(D31,'ESO zone constants'!$A$5:$D$9989,4,FALSE)</f>
        <v>Fungal Grotto II</v>
      </c>
      <c r="F31" s="3">
        <f>VLOOKUP(D31,'ESO zone constants'!$A$5:$C$9954,3,FALSE)</f>
        <v>41</v>
      </c>
      <c r="G31" s="3" t="str">
        <f>VLOOKUP(F31,'ESO zone constants'!$A$5:$D$9989,4,FALSE)</f>
        <v>Stonefalls</v>
      </c>
      <c r="H31" s="4">
        <v>0</v>
      </c>
      <c r="I31" s="17" t="str">
        <f>VLOOKUP(H31,'LibSets constants'!$A$4:$B$1012,2,FALSE)</f>
        <v>DLC_BASE_GAME</v>
      </c>
      <c r="J31" s="17" t="str">
        <f>VLOOKUP(H31,'LibSets constants'!$A$4:$C$1012,3,FALSE)</f>
        <v>Included in base game</v>
      </c>
    </row>
    <row r="32" spans="1:10" x14ac:dyDescent="0.25">
      <c r="A32" s="2" t="s">
        <v>63</v>
      </c>
      <c r="B32" s="9" t="s">
        <v>92</v>
      </c>
      <c r="C32" t="s">
        <v>91</v>
      </c>
      <c r="D32" s="3">
        <f>IF(ISERROR(VLOOKUP(A32,'ESO zone constants'!$D$5:$I$9954,5,FALSE)),"",VLOOKUP(A32,'ESO zone constants'!$D$5:$I$9954,5,FALSE))</f>
        <v>934</v>
      </c>
      <c r="E32" s="3" t="str">
        <f>VLOOKUP(D32,'ESO zone constants'!$A$5:$D$9989,4,FALSE)</f>
        <v>Fungal Grotto II</v>
      </c>
      <c r="F32" s="3">
        <f>VLOOKUP(D32,'ESO zone constants'!$A$5:$C$9954,3,FALSE)</f>
        <v>41</v>
      </c>
      <c r="G32" s="3" t="str">
        <f>VLOOKUP(F32,'ESO zone constants'!$A$5:$D$9989,4,FALSE)</f>
        <v>Stonefalls</v>
      </c>
      <c r="H32" s="4">
        <v>0</v>
      </c>
      <c r="I32" s="17" t="str">
        <f>VLOOKUP(H32,'LibSets constants'!$A$4:$B$1012,2,FALSE)</f>
        <v>DLC_BASE_GAME</v>
      </c>
      <c r="J32" s="17" t="str">
        <f>VLOOKUP(H32,'LibSets constants'!$A$4:$C$1012,3,FALSE)</f>
        <v>Included in base game</v>
      </c>
    </row>
    <row r="33" spans="1:10" x14ac:dyDescent="0.25">
      <c r="A33" s="2" t="s">
        <v>442</v>
      </c>
      <c r="B33" s="9" t="s">
        <v>91</v>
      </c>
      <c r="C33" t="s">
        <v>92</v>
      </c>
      <c r="D33" s="3">
        <f>IF(ISERROR(VLOOKUP(A33,'ESO zone constants'!$D$5:$I$9954,5,FALSE)),"",VLOOKUP(A33,'ESO zone constants'!$D$5:$I$9954,5,FALSE))</f>
        <v>636</v>
      </c>
      <c r="E33" s="3" t="str">
        <f>VLOOKUP(D33,'ESO zone constants'!$A$5:$D$9989,4,FALSE)</f>
        <v>Hel Ra Citadel</v>
      </c>
      <c r="F33" s="3">
        <f>VLOOKUP(D33,'ESO zone constants'!$A$5:$C$9954,3,FALSE)</f>
        <v>888</v>
      </c>
      <c r="G33" s="3" t="str">
        <f>VLOOKUP(F33,'ESO zone constants'!$A$5:$D$9989,4,FALSE)</f>
        <v>Craglorn</v>
      </c>
      <c r="H33" s="4">
        <v>0</v>
      </c>
      <c r="I33" s="17" t="str">
        <f>VLOOKUP(H33,'LibSets constants'!$A$4:$B$1012,2,FALSE)</f>
        <v>DLC_BASE_GAME</v>
      </c>
      <c r="J33" s="17" t="str">
        <f>VLOOKUP(H33,'LibSets constants'!$A$4:$C$1012,3,FALSE)</f>
        <v>Included in base game</v>
      </c>
    </row>
    <row r="34" spans="1:10" x14ac:dyDescent="0.25">
      <c r="A34" s="2" t="s">
        <v>442</v>
      </c>
      <c r="B34" s="9" t="s">
        <v>92</v>
      </c>
      <c r="C34" t="s">
        <v>92</v>
      </c>
      <c r="D34" s="3">
        <f>IF(ISERROR(VLOOKUP(A34,'ESO zone constants'!$D$5:$I$9954,5,FALSE)),"",VLOOKUP(A34,'ESO zone constants'!$D$5:$I$9954,5,FALSE))</f>
        <v>636</v>
      </c>
      <c r="E34" s="3" t="str">
        <f>VLOOKUP(D34,'ESO zone constants'!$A$5:$D$9989,4,FALSE)</f>
        <v>Hel Ra Citadel</v>
      </c>
      <c r="F34" s="3">
        <f>VLOOKUP(D34,'ESO zone constants'!$A$5:$C$9954,3,FALSE)</f>
        <v>888</v>
      </c>
      <c r="G34" s="3" t="str">
        <f>VLOOKUP(F34,'ESO zone constants'!$A$5:$D$9989,4,FALSE)</f>
        <v>Craglorn</v>
      </c>
      <c r="H34" s="4">
        <v>0</v>
      </c>
      <c r="I34" s="17" t="str">
        <f>VLOOKUP(H34,'LibSets constants'!$A$4:$B$1012,2,FALSE)</f>
        <v>DLC_BASE_GAME</v>
      </c>
      <c r="J34" s="17" t="str">
        <f>VLOOKUP(H34,'LibSets constants'!$A$4:$C$1012,3,FALSE)</f>
        <v>Included in base game</v>
      </c>
    </row>
    <row r="35" spans="1:10" x14ac:dyDescent="0.25">
      <c r="A35" s="2" t="s">
        <v>445</v>
      </c>
      <c r="B35" s="9" t="s">
        <v>91</v>
      </c>
      <c r="C35" t="s">
        <v>92</v>
      </c>
      <c r="D35" s="3">
        <f>IF(ISERROR(VLOOKUP(A35,'ESO zone constants'!$D$5:$I$9954,5,FALSE)),"",VLOOKUP(A35,'ESO zone constants'!$D$5:$I$9954,5,FALSE))</f>
        <v>639</v>
      </c>
      <c r="E35" s="3" t="str">
        <f>VLOOKUP(D35,'ESO zone constants'!$A$5:$D$9989,4,FALSE)</f>
        <v>Sanctum Ophidia</v>
      </c>
      <c r="F35" s="3">
        <f>VLOOKUP(D35,'ESO zone constants'!$A$5:$C$9954,3,FALSE)</f>
        <v>888</v>
      </c>
      <c r="G35" s="3" t="str">
        <f>VLOOKUP(F35,'ESO zone constants'!$A$5:$D$9989,4,FALSE)</f>
        <v>Craglorn</v>
      </c>
      <c r="H35" s="4">
        <v>0</v>
      </c>
      <c r="I35" s="17" t="str">
        <f>VLOOKUP(H35,'LibSets constants'!$A$4:$B$1012,2,FALSE)</f>
        <v>DLC_BASE_GAME</v>
      </c>
      <c r="J35" s="17" t="str">
        <f>VLOOKUP(H35,'LibSets constants'!$A$4:$C$1012,3,FALSE)</f>
        <v>Included in base game</v>
      </c>
    </row>
    <row r="36" spans="1:10" x14ac:dyDescent="0.25">
      <c r="A36" s="2" t="s">
        <v>445</v>
      </c>
      <c r="B36" s="9" t="s">
        <v>92</v>
      </c>
      <c r="C36" t="s">
        <v>92</v>
      </c>
      <c r="D36" s="3">
        <f>IF(ISERROR(VLOOKUP(A36,'ESO zone constants'!$D$5:$I$9954,5,FALSE)),"",VLOOKUP(A36,'ESO zone constants'!$D$5:$I$9954,5,FALSE))</f>
        <v>639</v>
      </c>
      <c r="E36" s="3" t="str">
        <f>VLOOKUP(D36,'ESO zone constants'!$A$5:$D$9989,4,FALSE)</f>
        <v>Sanctum Ophidia</v>
      </c>
      <c r="F36" s="3">
        <f>VLOOKUP(D36,'ESO zone constants'!$A$5:$C$9954,3,FALSE)</f>
        <v>888</v>
      </c>
      <c r="G36" s="3" t="str">
        <f>VLOOKUP(F36,'ESO zone constants'!$A$5:$D$9989,4,FALSE)</f>
        <v>Craglorn</v>
      </c>
      <c r="H36" s="4">
        <v>0</v>
      </c>
      <c r="I36" s="17" t="str">
        <f>VLOOKUP(H36,'LibSets constants'!$A$4:$B$1012,2,FALSE)</f>
        <v>DLC_BASE_GAME</v>
      </c>
      <c r="J36" s="17" t="str">
        <f>VLOOKUP(H36,'LibSets constants'!$A$4:$C$1012,3,FALSE)</f>
        <v>Included in base game</v>
      </c>
    </row>
    <row r="37" spans="1:10" x14ac:dyDescent="0.25">
      <c r="A37" s="2" t="s">
        <v>59</v>
      </c>
      <c r="B37" t="s">
        <v>91</v>
      </c>
      <c r="C37" t="s">
        <v>91</v>
      </c>
      <c r="D37" s="3">
        <f>IF(ISERROR(VLOOKUP(A37,'ESO zone constants'!$D$5:$I$9954,5,FALSE)),"",VLOOKUP(A37,'ESO zone constants'!$D$5:$I$9954,5,FALSE))</f>
        <v>31</v>
      </c>
      <c r="E37" s="3" t="str">
        <f>VLOOKUP(D37,'ESO zone constants'!$A$5:$D$9989,4,FALSE)</f>
        <v>Selene's Web</v>
      </c>
      <c r="F37" s="3">
        <f>VLOOKUP(D37,'ESO zone constants'!$A$5:$C$9954,3,FALSE)</f>
        <v>382</v>
      </c>
      <c r="G37" s="3" t="str">
        <f>VLOOKUP(F37,'ESO zone constants'!$A$5:$D$9989,4,FALSE)</f>
        <v>Reaper's March</v>
      </c>
      <c r="H37" s="4">
        <v>0</v>
      </c>
      <c r="I37" s="17" t="str">
        <f>VLOOKUP(H37,'LibSets constants'!$A$4:$B$1012,2,FALSE)</f>
        <v>DLC_BASE_GAME</v>
      </c>
      <c r="J37" s="17" t="str">
        <f>VLOOKUP(H37,'LibSets constants'!$A$4:$C$1012,3,FALSE)</f>
        <v>Included in base game</v>
      </c>
    </row>
    <row r="38" spans="1:10" x14ac:dyDescent="0.25">
      <c r="A38" s="2" t="s">
        <v>59</v>
      </c>
      <c r="B38" s="9" t="s">
        <v>92</v>
      </c>
      <c r="C38" t="s">
        <v>91</v>
      </c>
      <c r="D38" s="3">
        <f>IF(ISERROR(VLOOKUP(A38,'ESO zone constants'!$D$5:$I$9954,5,FALSE)),"",VLOOKUP(A38,'ESO zone constants'!$D$5:$I$9954,5,FALSE))</f>
        <v>31</v>
      </c>
      <c r="E38" s="3" t="str">
        <f>VLOOKUP(D38,'ESO zone constants'!$A$5:$D$9989,4,FALSE)</f>
        <v>Selene's Web</v>
      </c>
      <c r="F38" s="3">
        <f>VLOOKUP(D38,'ESO zone constants'!$A$5:$C$9954,3,FALSE)</f>
        <v>382</v>
      </c>
      <c r="G38" s="3" t="str">
        <f>VLOOKUP(F38,'ESO zone constants'!$A$5:$D$9989,4,FALSE)</f>
        <v>Reaper's March</v>
      </c>
      <c r="H38" s="4">
        <v>0</v>
      </c>
      <c r="I38" s="17" t="str">
        <f>VLOOKUP(H38,'LibSets constants'!$A$4:$B$1012,2,FALSE)</f>
        <v>DLC_BASE_GAME</v>
      </c>
      <c r="J38" s="17" t="str">
        <f>VLOOKUP(H38,'LibSets constants'!$A$4:$C$1012,3,FALSE)</f>
        <v>Included in base game</v>
      </c>
    </row>
    <row r="39" spans="1:10" x14ac:dyDescent="0.25">
      <c r="A39" s="2" t="s">
        <v>66</v>
      </c>
      <c r="B39" t="s">
        <v>91</v>
      </c>
      <c r="C39" t="s">
        <v>91</v>
      </c>
      <c r="D39" s="3">
        <f>IF(ISERROR(VLOOKUP(A39,'ESO zone constants'!$D$5:$I$9954,5,FALSE)),"",VLOOKUP(A39,'ESO zone constants'!$D$5:$I$9954,5,FALSE))</f>
        <v>144</v>
      </c>
      <c r="E39" s="3" t="str">
        <f>VLOOKUP(D39,'ESO zone constants'!$A$5:$D$9989,4,FALSE)</f>
        <v>Spindleclutch I</v>
      </c>
      <c r="F39" s="3">
        <f>VLOOKUP(D39,'ESO zone constants'!$A$5:$C$9954,3,FALSE)</f>
        <v>3</v>
      </c>
      <c r="G39" s="3" t="str">
        <f>VLOOKUP(F39,'ESO zone constants'!$A$5:$D$9989,4,FALSE)</f>
        <v>Glenumbra</v>
      </c>
      <c r="H39" s="4">
        <v>0</v>
      </c>
      <c r="I39" s="17" t="str">
        <f>VLOOKUP(H39,'LibSets constants'!$A$4:$B$1012,2,FALSE)</f>
        <v>DLC_BASE_GAME</v>
      </c>
      <c r="J39" s="17" t="str">
        <f>VLOOKUP(H39,'LibSets constants'!$A$4:$C$1012,3,FALSE)</f>
        <v>Included in base game</v>
      </c>
    </row>
    <row r="40" spans="1:10" x14ac:dyDescent="0.25">
      <c r="A40" s="2" t="s">
        <v>66</v>
      </c>
      <c r="B40" s="9" t="s">
        <v>92</v>
      </c>
      <c r="C40" t="s">
        <v>91</v>
      </c>
      <c r="D40" s="3">
        <f>IF(ISERROR(VLOOKUP(A40,'ESO zone constants'!$D$5:$I$9954,5,FALSE)),"",VLOOKUP(A40,'ESO zone constants'!$D$5:$I$9954,5,FALSE))</f>
        <v>144</v>
      </c>
      <c r="E40" s="3" t="str">
        <f>VLOOKUP(D40,'ESO zone constants'!$A$5:$D$9989,4,FALSE)</f>
        <v>Spindleclutch I</v>
      </c>
      <c r="F40" s="3">
        <f>VLOOKUP(D40,'ESO zone constants'!$A$5:$C$9954,3,FALSE)</f>
        <v>3</v>
      </c>
      <c r="G40" s="3" t="str">
        <f>VLOOKUP(F40,'ESO zone constants'!$A$5:$D$9989,4,FALSE)</f>
        <v>Glenumbra</v>
      </c>
      <c r="H40" s="4">
        <v>0</v>
      </c>
      <c r="I40" s="17" t="str">
        <f>VLOOKUP(H40,'LibSets constants'!$A$4:$B$1012,2,FALSE)</f>
        <v>DLC_BASE_GAME</v>
      </c>
      <c r="J40" s="17" t="str">
        <f>VLOOKUP(H40,'LibSets constants'!$A$4:$C$1012,3,FALSE)</f>
        <v>Included in base game</v>
      </c>
    </row>
    <row r="41" spans="1:10" x14ac:dyDescent="0.25">
      <c r="A41" s="2" t="s">
        <v>42</v>
      </c>
      <c r="B41" t="s">
        <v>91</v>
      </c>
      <c r="C41" t="s">
        <v>91</v>
      </c>
      <c r="D41" s="3">
        <f>IF(ISERROR(VLOOKUP(A41,'ESO zone constants'!$D$5:$I$9954,5,FALSE)),"",VLOOKUP(A41,'ESO zone constants'!$D$5:$I$9954,5,FALSE))</f>
        <v>936</v>
      </c>
      <c r="E41" s="3" t="str">
        <f>VLOOKUP(D41,'ESO zone constants'!$A$5:$D$9989,4,FALSE)</f>
        <v>Spindleclutch II</v>
      </c>
      <c r="F41" s="3">
        <f>VLOOKUP(D41,'ESO zone constants'!$A$5:$C$9954,3,FALSE)</f>
        <v>3</v>
      </c>
      <c r="G41" s="3" t="str">
        <f>VLOOKUP(F41,'ESO zone constants'!$A$5:$D$9989,4,FALSE)</f>
        <v>Glenumbra</v>
      </c>
      <c r="H41" s="4">
        <v>0</v>
      </c>
      <c r="I41" s="17" t="str">
        <f>VLOOKUP(H41,'LibSets constants'!$A$4:$B$1012,2,FALSE)</f>
        <v>DLC_BASE_GAME</v>
      </c>
      <c r="J41" s="17" t="str">
        <f>VLOOKUP(H41,'LibSets constants'!$A$4:$C$1012,3,FALSE)</f>
        <v>Included in base game</v>
      </c>
    </row>
    <row r="42" spans="1:10" x14ac:dyDescent="0.25">
      <c r="A42" s="2" t="s">
        <v>42</v>
      </c>
      <c r="B42" s="9" t="s">
        <v>92</v>
      </c>
      <c r="C42" t="s">
        <v>91</v>
      </c>
      <c r="D42" s="3">
        <f>IF(ISERROR(VLOOKUP(A42,'ESO zone constants'!$D$5:$I$9954,5,FALSE)),"",VLOOKUP(A42,'ESO zone constants'!$D$5:$I$9954,5,FALSE))</f>
        <v>936</v>
      </c>
      <c r="E42" s="3" t="str">
        <f>VLOOKUP(D42,'ESO zone constants'!$A$5:$D$9989,4,FALSE)</f>
        <v>Spindleclutch II</v>
      </c>
      <c r="F42" s="3">
        <f>VLOOKUP(D42,'ESO zone constants'!$A$5:$C$9954,3,FALSE)</f>
        <v>3</v>
      </c>
      <c r="G42" s="3" t="str">
        <f>VLOOKUP(F42,'ESO zone constants'!$A$5:$D$9989,4,FALSE)</f>
        <v>Glenumbra</v>
      </c>
      <c r="H42" s="4">
        <v>0</v>
      </c>
      <c r="I42" s="17" t="str">
        <f>VLOOKUP(H42,'LibSets constants'!$A$4:$B$1012,2,FALSE)</f>
        <v>DLC_BASE_GAME</v>
      </c>
      <c r="J42" s="17" t="str">
        <f>VLOOKUP(H42,'LibSets constants'!$A$4:$C$1012,3,FALSE)</f>
        <v>Included in base game</v>
      </c>
    </row>
    <row r="43" spans="1:10" x14ac:dyDescent="0.25">
      <c r="A43" s="2" t="s">
        <v>65</v>
      </c>
      <c r="B43" t="s">
        <v>91</v>
      </c>
      <c r="C43" t="s">
        <v>91</v>
      </c>
      <c r="D43" s="3">
        <f>IF(ISERROR(VLOOKUP(A43,'ESO zone constants'!$D$5:$I$9954,5,FALSE)),"",VLOOKUP(A43,'ESO zone constants'!$D$5:$I$9954,5,FALSE))</f>
        <v>131</v>
      </c>
      <c r="E43" s="3" t="str">
        <f>VLOOKUP(D43,'ESO zone constants'!$A$5:$D$9989,4,FALSE)</f>
        <v>Tempest Island</v>
      </c>
      <c r="F43" s="3">
        <f>VLOOKUP(D43,'ESO zone constants'!$A$5:$C$9954,3,FALSE)</f>
        <v>58</v>
      </c>
      <c r="G43" s="3" t="str">
        <f>VLOOKUP(F43,'ESO zone constants'!$A$5:$D$9989,4,FALSE)</f>
        <v>Malabal Tor</v>
      </c>
      <c r="H43" s="4">
        <v>0</v>
      </c>
      <c r="I43" s="17" t="str">
        <f>VLOOKUP(H43,'LibSets constants'!$A$4:$B$1012,2,FALSE)</f>
        <v>DLC_BASE_GAME</v>
      </c>
      <c r="J43" s="17" t="str">
        <f>VLOOKUP(H43,'LibSets constants'!$A$4:$C$1012,3,FALSE)</f>
        <v>Included in base game</v>
      </c>
    </row>
    <row r="44" spans="1:10" x14ac:dyDescent="0.25">
      <c r="A44" s="2" t="s">
        <v>65</v>
      </c>
      <c r="B44" s="9" t="s">
        <v>92</v>
      </c>
      <c r="C44" t="s">
        <v>91</v>
      </c>
      <c r="D44" s="3">
        <f>IF(ISERROR(VLOOKUP(A44,'ESO zone constants'!$D$5:$I$9954,5,FALSE)),"",VLOOKUP(A44,'ESO zone constants'!$D$5:$I$9954,5,FALSE))</f>
        <v>131</v>
      </c>
      <c r="E44" s="3" t="str">
        <f>VLOOKUP(D44,'ESO zone constants'!$A$5:$D$9989,4,FALSE)</f>
        <v>Tempest Island</v>
      </c>
      <c r="F44" s="3">
        <f>VLOOKUP(D44,'ESO zone constants'!$A$5:$C$9954,3,FALSE)</f>
        <v>58</v>
      </c>
      <c r="G44" s="3" t="str">
        <f>VLOOKUP(F44,'ESO zone constants'!$A$5:$D$9989,4,FALSE)</f>
        <v>Malabal Tor</v>
      </c>
      <c r="H44" s="4">
        <v>0</v>
      </c>
      <c r="I44" s="17" t="str">
        <f>VLOOKUP(H44,'LibSets constants'!$A$4:$B$1012,2,FALSE)</f>
        <v>DLC_BASE_GAME</v>
      </c>
      <c r="J44" s="17" t="str">
        <f>VLOOKUP(H44,'LibSets constants'!$A$4:$C$1012,3,FALSE)</f>
        <v>Included in base game</v>
      </c>
    </row>
    <row r="45" spans="1:10" x14ac:dyDescent="0.25">
      <c r="A45" s="2" t="s">
        <v>96</v>
      </c>
      <c r="B45" t="s">
        <v>91</v>
      </c>
      <c r="C45" t="s">
        <v>91</v>
      </c>
      <c r="D45" s="3">
        <f>IF(ISERROR(VLOOKUP(A45,'ESO zone constants'!$D$5:$I$9954,5,FALSE)),"",VLOOKUP(A45,'ESO zone constants'!$D$5:$I$9954,5,FALSE))</f>
        <v>380</v>
      </c>
      <c r="E45" s="3" t="str">
        <f>VLOOKUP(D45,'ESO zone constants'!$A$5:$D$9989,4,FALSE)</f>
        <v>The Banished Cells I</v>
      </c>
      <c r="F45" s="3">
        <f>VLOOKUP(D45,'ESO zone constants'!$A$5:$C$9954,3,FALSE)</f>
        <v>381</v>
      </c>
      <c r="G45" s="3" t="str">
        <f>VLOOKUP(F45,'ESO zone constants'!$A$5:$D$9989,4,FALSE)</f>
        <v>Auridon</v>
      </c>
      <c r="H45" s="4">
        <v>0</v>
      </c>
      <c r="I45" s="17" t="str">
        <f>VLOOKUP(H45,'LibSets constants'!$A$4:$B$1012,2,FALSE)</f>
        <v>DLC_BASE_GAME</v>
      </c>
      <c r="J45" s="17" t="str">
        <f>VLOOKUP(H45,'LibSets constants'!$A$4:$C$1012,3,FALSE)</f>
        <v>Included in base game</v>
      </c>
    </row>
    <row r="46" spans="1:10" x14ac:dyDescent="0.25">
      <c r="A46" s="2" t="s">
        <v>96</v>
      </c>
      <c r="B46" s="9" t="s">
        <v>92</v>
      </c>
      <c r="C46" t="s">
        <v>91</v>
      </c>
      <c r="D46" s="3">
        <f>IF(ISERROR(VLOOKUP(A46,'ESO zone constants'!$D$5:$I$9954,5,FALSE)),"",VLOOKUP(A46,'ESO zone constants'!$D$5:$I$9954,5,FALSE))</f>
        <v>380</v>
      </c>
      <c r="E46" s="3" t="str">
        <f>VLOOKUP(D46,'ESO zone constants'!$A$5:$D$9989,4,FALSE)</f>
        <v>The Banished Cells I</v>
      </c>
      <c r="F46" s="3">
        <f>VLOOKUP(D46,'ESO zone constants'!$A$5:$C$9954,3,FALSE)</f>
        <v>381</v>
      </c>
      <c r="G46" s="3" t="str">
        <f>VLOOKUP(F46,'ESO zone constants'!$A$5:$D$9989,4,FALSE)</f>
        <v>Auridon</v>
      </c>
      <c r="H46" s="4">
        <v>0</v>
      </c>
      <c r="I46" s="17" t="str">
        <f>VLOOKUP(H46,'LibSets constants'!$A$4:$B$1012,2,FALSE)</f>
        <v>DLC_BASE_GAME</v>
      </c>
      <c r="J46" s="17" t="str">
        <f>VLOOKUP(H46,'LibSets constants'!$A$4:$C$1012,3,FALSE)</f>
        <v>Included in base game</v>
      </c>
    </row>
    <row r="47" spans="1:10" x14ac:dyDescent="0.25">
      <c r="A47" s="2" t="s">
        <v>97</v>
      </c>
      <c r="B47" t="s">
        <v>91</v>
      </c>
      <c r="C47" t="s">
        <v>91</v>
      </c>
      <c r="D47" s="3">
        <f>IF(ISERROR(VLOOKUP(A47,'ESO zone constants'!$D$5:$I$9954,5,FALSE)),"",VLOOKUP(A47,'ESO zone constants'!$D$5:$I$9954,5,FALSE))</f>
        <v>935</v>
      </c>
      <c r="E47" s="3" t="str">
        <f>VLOOKUP(D47,'ESO zone constants'!$A$5:$D$9989,4,FALSE)</f>
        <v>The Banished Cells II</v>
      </c>
      <c r="F47" s="3">
        <f>VLOOKUP(D47,'ESO zone constants'!$A$5:$C$9954,3,FALSE)</f>
        <v>381</v>
      </c>
      <c r="G47" s="3" t="str">
        <f>VLOOKUP(F47,'ESO zone constants'!$A$5:$D$9989,4,FALSE)</f>
        <v>Auridon</v>
      </c>
      <c r="H47" s="4">
        <v>0</v>
      </c>
      <c r="I47" s="17" t="str">
        <f>VLOOKUP(H47,'LibSets constants'!$A$4:$B$1012,2,FALSE)</f>
        <v>DLC_BASE_GAME</v>
      </c>
      <c r="J47" s="17" t="str">
        <f>VLOOKUP(H47,'LibSets constants'!$A$4:$C$1012,3,FALSE)</f>
        <v>Included in base game</v>
      </c>
    </row>
    <row r="48" spans="1:10" x14ac:dyDescent="0.25">
      <c r="A48" s="2" t="s">
        <v>97</v>
      </c>
      <c r="B48" s="9" t="s">
        <v>92</v>
      </c>
      <c r="C48" t="s">
        <v>91</v>
      </c>
      <c r="D48" s="3">
        <f>IF(ISERROR(VLOOKUP(A48,'ESO zone constants'!$D$5:$I$9954,5,FALSE)),"",VLOOKUP(A48,'ESO zone constants'!$D$5:$I$9954,5,FALSE))</f>
        <v>935</v>
      </c>
      <c r="E48" s="3" t="str">
        <f>VLOOKUP(D48,'ESO zone constants'!$A$5:$D$9989,4,FALSE)</f>
        <v>The Banished Cells II</v>
      </c>
      <c r="F48" s="3">
        <f>VLOOKUP(D48,'ESO zone constants'!$A$5:$C$9954,3,FALSE)</f>
        <v>381</v>
      </c>
      <c r="G48" s="3" t="str">
        <f>VLOOKUP(F48,'ESO zone constants'!$A$5:$D$9989,4,FALSE)</f>
        <v>Auridon</v>
      </c>
      <c r="H48" s="4">
        <v>0</v>
      </c>
      <c r="I48" s="17" t="str">
        <f>VLOOKUP(H48,'LibSets constants'!$A$4:$B$1012,2,FALSE)</f>
        <v>DLC_BASE_GAME</v>
      </c>
      <c r="J48" s="17" t="str">
        <f>VLOOKUP(H48,'LibSets constants'!$A$4:$C$1012,3,FALSE)</f>
        <v>Included in base game</v>
      </c>
    </row>
    <row r="49" spans="1:10" x14ac:dyDescent="0.25">
      <c r="A49" s="2" t="s">
        <v>47</v>
      </c>
      <c r="B49" t="s">
        <v>91</v>
      </c>
      <c r="C49" t="s">
        <v>91</v>
      </c>
      <c r="D49" s="3">
        <f>IF(ISERROR(VLOOKUP(A49,'ESO zone constants'!$D$5:$I$9954,5,FALSE)),"",VLOOKUP(A49,'ESO zone constants'!$D$5:$I$9954,5,FALSE))</f>
        <v>11</v>
      </c>
      <c r="E49" s="3" t="str">
        <f>VLOOKUP(D49,'ESO zone constants'!$A$5:$D$9989,4,FALSE)</f>
        <v>Vaults of Madness</v>
      </c>
      <c r="F49" s="3">
        <f>VLOOKUP(D49,'ESO zone constants'!$A$5:$C$9954,3,FALSE)</f>
        <v>347</v>
      </c>
      <c r="G49" s="3" t="str">
        <f>VLOOKUP(F49,'ESO zone constants'!$A$5:$D$9989,4,FALSE)</f>
        <v>Coldharbour</v>
      </c>
      <c r="H49" s="4">
        <v>0</v>
      </c>
      <c r="I49" s="17" t="str">
        <f>VLOOKUP(H49,'LibSets constants'!$A$4:$B$1012,2,FALSE)</f>
        <v>DLC_BASE_GAME</v>
      </c>
      <c r="J49" s="17" t="str">
        <f>VLOOKUP(H49,'LibSets constants'!$A$4:$C$1012,3,FALSE)</f>
        <v>Included in base game</v>
      </c>
    </row>
    <row r="50" spans="1:10" x14ac:dyDescent="0.25">
      <c r="A50" s="2" t="s">
        <v>47</v>
      </c>
      <c r="B50" s="9" t="s">
        <v>92</v>
      </c>
      <c r="C50" t="s">
        <v>91</v>
      </c>
      <c r="D50" s="3">
        <f>IF(ISERROR(VLOOKUP(A50,'ESO zone constants'!$D$5:$I$9954,5,FALSE)),"",VLOOKUP(A50,'ESO zone constants'!$D$5:$I$9954,5,FALSE))</f>
        <v>11</v>
      </c>
      <c r="E50" s="3" t="str">
        <f>VLOOKUP(D50,'ESO zone constants'!$A$5:$D$9989,4,FALSE)</f>
        <v>Vaults of Madness</v>
      </c>
      <c r="F50" s="3">
        <f>VLOOKUP(D50,'ESO zone constants'!$A$5:$C$9954,3,FALSE)</f>
        <v>347</v>
      </c>
      <c r="G50" s="3" t="str">
        <f>VLOOKUP(F50,'ESO zone constants'!$A$5:$D$9989,4,FALSE)</f>
        <v>Coldharbour</v>
      </c>
      <c r="H50" s="4">
        <v>0</v>
      </c>
      <c r="I50" s="17" t="str">
        <f>VLOOKUP(H50,'LibSets constants'!$A$4:$B$1012,2,FALSE)</f>
        <v>DLC_BASE_GAME</v>
      </c>
      <c r="J50" s="17" t="str">
        <f>VLOOKUP(H50,'LibSets constants'!$A$4:$C$1012,3,FALSE)</f>
        <v>Included in base game</v>
      </c>
    </row>
    <row r="51" spans="1:10" x14ac:dyDescent="0.25">
      <c r="A51" s="2" t="s">
        <v>68</v>
      </c>
      <c r="B51" t="s">
        <v>91</v>
      </c>
      <c r="C51" t="s">
        <v>91</v>
      </c>
      <c r="D51" s="3">
        <f>IF(ISERROR(VLOOKUP(A51,'ESO zone constants'!$D$5:$I$9954,5,FALSE)),"",VLOOKUP(A51,'ESO zone constants'!$D$5:$I$9954,5,FALSE))</f>
        <v>22</v>
      </c>
      <c r="E51" s="3" t="str">
        <f>VLOOKUP(D51,'ESO zone constants'!$A$5:$D$9989,4,FALSE)</f>
        <v>Volenfell</v>
      </c>
      <c r="F51" s="3">
        <f>VLOOKUP(D51,'ESO zone constants'!$A$5:$C$9954,3,FALSE)</f>
        <v>104</v>
      </c>
      <c r="G51" s="3" t="str">
        <f>VLOOKUP(F51,'ESO zone constants'!$A$5:$D$9989,4,FALSE)</f>
        <v>Alik'r Desert</v>
      </c>
      <c r="H51" s="4">
        <v>0</v>
      </c>
      <c r="I51" s="17" t="str">
        <f>VLOOKUP(H51,'LibSets constants'!$A$4:$B$1012,2,FALSE)</f>
        <v>DLC_BASE_GAME</v>
      </c>
      <c r="J51" s="17" t="str">
        <f>VLOOKUP(H51,'LibSets constants'!$A$4:$C$1012,3,FALSE)</f>
        <v>Included in base game</v>
      </c>
    </row>
    <row r="52" spans="1:10" x14ac:dyDescent="0.25">
      <c r="A52" s="2" t="s">
        <v>68</v>
      </c>
      <c r="B52" s="9" t="s">
        <v>92</v>
      </c>
      <c r="C52" t="s">
        <v>91</v>
      </c>
      <c r="D52" s="3">
        <f>IF(ISERROR(VLOOKUP(A52,'ESO zone constants'!$D$5:$I$9954,5,FALSE)),"",VLOOKUP(A52,'ESO zone constants'!$D$5:$I$9954,5,FALSE))</f>
        <v>22</v>
      </c>
      <c r="E52" s="3" t="str">
        <f>VLOOKUP(D52,'ESO zone constants'!$A$5:$D$9989,4,FALSE)</f>
        <v>Volenfell</v>
      </c>
      <c r="F52" s="3">
        <f>VLOOKUP(D52,'ESO zone constants'!$A$5:$C$9954,3,FALSE)</f>
        <v>104</v>
      </c>
      <c r="G52" s="3" t="str">
        <f>VLOOKUP(F52,'ESO zone constants'!$A$5:$D$9989,4,FALSE)</f>
        <v>Alik'r Desert</v>
      </c>
      <c r="H52" s="4">
        <v>0</v>
      </c>
      <c r="I52" s="17" t="str">
        <f>VLOOKUP(H52,'LibSets constants'!$A$4:$B$1012,2,FALSE)</f>
        <v>DLC_BASE_GAME</v>
      </c>
      <c r="J52" s="17" t="str">
        <f>VLOOKUP(H52,'LibSets constants'!$A$4:$C$1012,3,FALSE)</f>
        <v>Included in base game</v>
      </c>
    </row>
    <row r="53" spans="1:10" x14ac:dyDescent="0.25">
      <c r="A53" s="2" t="s">
        <v>62</v>
      </c>
      <c r="B53" t="s">
        <v>91</v>
      </c>
      <c r="C53" t="s">
        <v>91</v>
      </c>
      <c r="D53" s="3">
        <f>IF(ISERROR(VLOOKUP(A53,'ESO zone constants'!$D$5:$I$9954,5,FALSE)),"",VLOOKUP(A53,'ESO zone constants'!$D$5:$I$9954,5,FALSE))</f>
        <v>146</v>
      </c>
      <c r="E53" s="3" t="str">
        <f>VLOOKUP(D53,'ESO zone constants'!$A$5:$D$9989,4,FALSE)</f>
        <v>Wayrest Sewers I</v>
      </c>
      <c r="F53" s="3">
        <f>VLOOKUP(D53,'ESO zone constants'!$A$5:$C$9954,3,FALSE)</f>
        <v>19</v>
      </c>
      <c r="G53" s="3" t="str">
        <f>VLOOKUP(F53,'ESO zone constants'!$A$5:$D$9989,4,FALSE)</f>
        <v>Stormhaven</v>
      </c>
      <c r="H53" s="4">
        <v>0</v>
      </c>
      <c r="I53" s="17" t="str">
        <f>VLOOKUP(H53,'LibSets constants'!$A$4:$B$1012,2,FALSE)</f>
        <v>DLC_BASE_GAME</v>
      </c>
      <c r="J53" s="17" t="str">
        <f>VLOOKUP(H53,'LibSets constants'!$A$4:$C$1012,3,FALSE)</f>
        <v>Included in base game</v>
      </c>
    </row>
    <row r="54" spans="1:10" x14ac:dyDescent="0.25">
      <c r="A54" s="2" t="s">
        <v>62</v>
      </c>
      <c r="B54" s="9" t="s">
        <v>92</v>
      </c>
      <c r="C54" t="s">
        <v>91</v>
      </c>
      <c r="D54" s="3">
        <f>IF(ISERROR(VLOOKUP(A54,'ESO zone constants'!$D$5:$I$9954,5,FALSE)),"",VLOOKUP(A54,'ESO zone constants'!$D$5:$I$9954,5,FALSE))</f>
        <v>146</v>
      </c>
      <c r="E54" s="3" t="str">
        <f>VLOOKUP(D54,'ESO zone constants'!$A$5:$D$9989,4,FALSE)</f>
        <v>Wayrest Sewers I</v>
      </c>
      <c r="F54" s="3">
        <f>VLOOKUP(D54,'ESO zone constants'!$A$5:$C$9954,3,FALSE)</f>
        <v>19</v>
      </c>
      <c r="G54" s="3" t="str">
        <f>VLOOKUP(F54,'ESO zone constants'!$A$5:$D$9989,4,FALSE)</f>
        <v>Stormhaven</v>
      </c>
      <c r="H54" s="4">
        <v>0</v>
      </c>
      <c r="I54" s="17" t="str">
        <f>VLOOKUP(H54,'LibSets constants'!$A$4:$B$1012,2,FALSE)</f>
        <v>DLC_BASE_GAME</v>
      </c>
      <c r="J54" s="17" t="str">
        <f>VLOOKUP(H54,'LibSets constants'!$A$4:$C$1012,3,FALSE)</f>
        <v>Included in base game</v>
      </c>
    </row>
    <row r="55" spans="1:10" x14ac:dyDescent="0.25">
      <c r="A55" s="2" t="s">
        <v>58</v>
      </c>
      <c r="B55" t="s">
        <v>91</v>
      </c>
      <c r="C55" t="s">
        <v>91</v>
      </c>
      <c r="D55" s="3">
        <f>IF(ISERROR(VLOOKUP(A55,'ESO zone constants'!$D$5:$I$9954,5,FALSE)),"",VLOOKUP(A55,'ESO zone constants'!$D$5:$I$9954,5,FALSE))</f>
        <v>933</v>
      </c>
      <c r="E55" s="3" t="str">
        <f>VLOOKUP(D55,'ESO zone constants'!$A$5:$D$9989,4,FALSE)</f>
        <v>Wayrest Sewers II</v>
      </c>
      <c r="F55" s="3">
        <f>VLOOKUP(D55,'ESO zone constants'!$A$5:$C$9954,3,FALSE)</f>
        <v>19</v>
      </c>
      <c r="G55" s="3" t="str">
        <f>VLOOKUP(F55,'ESO zone constants'!$A$5:$D$9989,4,FALSE)</f>
        <v>Stormhaven</v>
      </c>
      <c r="H55" s="4">
        <v>0</v>
      </c>
      <c r="I55" s="17" t="str">
        <f>VLOOKUP(H55,'LibSets constants'!$A$4:$B$1012,2,FALSE)</f>
        <v>DLC_BASE_GAME</v>
      </c>
      <c r="J55" s="17" t="str">
        <f>VLOOKUP(H55,'LibSets constants'!$A$4:$C$1012,3,FALSE)</f>
        <v>Included in base game</v>
      </c>
    </row>
    <row r="56" spans="1:10" x14ac:dyDescent="0.25">
      <c r="A56" s="2" t="s">
        <v>58</v>
      </c>
      <c r="B56" s="9" t="s">
        <v>92</v>
      </c>
      <c r="C56" t="s">
        <v>91</v>
      </c>
      <c r="D56" s="3">
        <f>IF(ISERROR(VLOOKUP(A56,'ESO zone constants'!$D$5:$I$9954,5,FALSE)),"",VLOOKUP(A56,'ESO zone constants'!$D$5:$I$9954,5,FALSE))</f>
        <v>933</v>
      </c>
      <c r="E56" s="3" t="str">
        <f>VLOOKUP(D56,'ESO zone constants'!$A$5:$D$9989,4,FALSE)</f>
        <v>Wayrest Sewers II</v>
      </c>
      <c r="F56" s="3">
        <f>VLOOKUP(D56,'ESO zone constants'!$A$5:$C$9954,3,FALSE)</f>
        <v>19</v>
      </c>
      <c r="G56" s="3" t="str">
        <f>VLOOKUP(F56,'ESO zone constants'!$A$5:$D$9989,4,FALSE)</f>
        <v>Stormhaven</v>
      </c>
      <c r="H56" s="4">
        <v>0</v>
      </c>
      <c r="I56" s="17" t="str">
        <f>VLOOKUP(H56,'LibSets constants'!$A$4:$B$1012,2,FALSE)</f>
        <v>DLC_BASE_GAME</v>
      </c>
      <c r="J56" s="17" t="str">
        <f>VLOOKUP(H56,'LibSets constants'!$A$4:$C$1012,3,FALSE)</f>
        <v>Included in base game</v>
      </c>
    </row>
    <row r="57" spans="1:10" x14ac:dyDescent="0.25">
      <c r="A57" s="2" t="s">
        <v>52</v>
      </c>
      <c r="B57" t="s">
        <v>91</v>
      </c>
      <c r="C57" t="s">
        <v>91</v>
      </c>
      <c r="D57" s="3">
        <f>IF(ISERROR(VLOOKUP(A57,'ESO zone constants'!$D$5:$I$9954,5,FALSE)),"",VLOOKUP(A57,'ESO zone constants'!$D$5:$I$9954,5,FALSE))</f>
        <v>678</v>
      </c>
      <c r="E57" s="3" t="str">
        <f>VLOOKUP(D57,'ESO zone constants'!$A$5:$D$9989,4,FALSE)</f>
        <v>Imperial City Prison</v>
      </c>
      <c r="F57" s="3">
        <f>VLOOKUP(D57,'ESO zone constants'!$A$5:$C$9954,3,FALSE)</f>
        <v>584</v>
      </c>
      <c r="G57" s="3" t="str">
        <f>VLOOKUP(F57,'ESO zone constants'!$A$5:$D$9989,4,FALSE)</f>
        <v>Imperial City</v>
      </c>
      <c r="H57" s="4">
        <v>1</v>
      </c>
      <c r="I57" s="17" t="str">
        <f>VLOOKUP(H57,'LibSets constants'!$A$4:$B$1012,2,FALSE)</f>
        <v>DLC_IMPERIAL_CITY</v>
      </c>
      <c r="J57" s="17" t="str">
        <f>VLOOKUP(H57,'LibSets constants'!$A$4:$C$1012,3,FALSE)</f>
        <v>Imperial City</v>
      </c>
    </row>
    <row r="58" spans="1:10" x14ac:dyDescent="0.25">
      <c r="A58" s="2" t="s">
        <v>52</v>
      </c>
      <c r="B58" s="9" t="s">
        <v>92</v>
      </c>
      <c r="C58" t="s">
        <v>91</v>
      </c>
      <c r="D58" s="3">
        <f>IF(ISERROR(VLOOKUP(A58,'ESO zone constants'!$D$5:$I$9954,5,FALSE)),"",VLOOKUP(A58,'ESO zone constants'!$D$5:$I$9954,5,FALSE))</f>
        <v>678</v>
      </c>
      <c r="E58" s="3" t="str">
        <f>VLOOKUP(D58,'ESO zone constants'!$A$5:$D$9989,4,FALSE)</f>
        <v>Imperial City Prison</v>
      </c>
      <c r="F58" s="3">
        <f>VLOOKUP(D58,'ESO zone constants'!$A$5:$C$9954,3,FALSE)</f>
        <v>584</v>
      </c>
      <c r="G58" s="3" t="str">
        <f>VLOOKUP(F58,'ESO zone constants'!$A$5:$D$9989,4,FALSE)</f>
        <v>Imperial City</v>
      </c>
      <c r="H58" s="4">
        <v>1</v>
      </c>
      <c r="I58" s="17" t="str">
        <f>VLOOKUP(H58,'LibSets constants'!$A$4:$B$1012,2,FALSE)</f>
        <v>DLC_IMPERIAL_CITY</v>
      </c>
      <c r="J58" s="17" t="str">
        <f>VLOOKUP(H58,'LibSets constants'!$A$4:$C$1012,3,FALSE)</f>
        <v>Imperial City</v>
      </c>
    </row>
    <row r="59" spans="1:10" x14ac:dyDescent="0.25">
      <c r="A59" s="2" t="s">
        <v>54</v>
      </c>
      <c r="B59" t="s">
        <v>91</v>
      </c>
      <c r="C59" t="s">
        <v>91</v>
      </c>
      <c r="D59" s="3">
        <f>IF(ISERROR(VLOOKUP(A59,'ESO zone constants'!$D$5:$I$9954,5,FALSE)),"",VLOOKUP(A59,'ESO zone constants'!$D$5:$I$9954,5,FALSE))</f>
        <v>688</v>
      </c>
      <c r="E59" s="3" t="str">
        <f>VLOOKUP(D59,'ESO zone constants'!$A$5:$D$9989,4,FALSE)</f>
        <v>White-Gold Tower</v>
      </c>
      <c r="F59" s="3">
        <f>VLOOKUP(D59,'ESO zone constants'!$A$5:$C$9954,3,FALSE)</f>
        <v>584</v>
      </c>
      <c r="G59" s="3" t="str">
        <f>VLOOKUP(F59,'ESO zone constants'!$A$5:$D$9989,4,FALSE)</f>
        <v>Imperial City</v>
      </c>
      <c r="H59" s="4">
        <v>1</v>
      </c>
      <c r="I59" s="17" t="str">
        <f>VLOOKUP(H59,'LibSets constants'!$A$4:$B$1012,2,FALSE)</f>
        <v>DLC_IMPERIAL_CITY</v>
      </c>
      <c r="J59" s="17" t="str">
        <f>VLOOKUP(H59,'LibSets constants'!$A$4:$C$1012,3,FALSE)</f>
        <v>Imperial City</v>
      </c>
    </row>
    <row r="60" spans="1:10" x14ac:dyDescent="0.25">
      <c r="A60" s="2" t="s">
        <v>54</v>
      </c>
      <c r="B60" s="9" t="s">
        <v>92</v>
      </c>
      <c r="C60" t="s">
        <v>91</v>
      </c>
      <c r="D60" s="3">
        <f>IF(ISERROR(VLOOKUP(A60,'ESO zone constants'!$D$5:$I$9954,5,FALSE)),"",VLOOKUP(A60,'ESO zone constants'!$D$5:$I$9954,5,FALSE))</f>
        <v>688</v>
      </c>
      <c r="E60" s="3" t="str">
        <f>VLOOKUP(D60,'ESO zone constants'!$A$5:$D$9989,4,FALSE)</f>
        <v>White-Gold Tower</v>
      </c>
      <c r="F60" s="3">
        <f>VLOOKUP(D60,'ESO zone constants'!$A$5:$C$9954,3,FALSE)</f>
        <v>584</v>
      </c>
      <c r="G60" s="3" t="str">
        <f>VLOOKUP(F60,'ESO zone constants'!$A$5:$D$9989,4,FALSE)</f>
        <v>Imperial City</v>
      </c>
      <c r="H60" s="4">
        <v>1</v>
      </c>
      <c r="I60" s="17" t="str">
        <f>VLOOKUP(H60,'LibSets constants'!$A$4:$B$1012,2,FALSE)</f>
        <v>DLC_IMPERIAL_CITY</v>
      </c>
      <c r="J60" s="17" t="str">
        <f>VLOOKUP(H60,'LibSets constants'!$A$4:$C$1012,3,FALSE)</f>
        <v>Imperial City</v>
      </c>
    </row>
    <row r="61" spans="1:10" x14ac:dyDescent="0.25">
      <c r="A61" s="2" t="s">
        <v>477</v>
      </c>
      <c r="B61" s="9" t="s">
        <v>91</v>
      </c>
      <c r="C61" t="s">
        <v>92</v>
      </c>
      <c r="D61" s="3">
        <f>IF(ISERROR(VLOOKUP(A61,'ESO zone constants'!$D$5:$I$9954,5,FALSE)),"",VLOOKUP(A61,'ESO zone constants'!$D$5:$I$9954,5,FALSE))</f>
        <v>725</v>
      </c>
      <c r="E61" s="3" t="str">
        <f>VLOOKUP(D61,'ESO zone constants'!$A$5:$D$9989,4,FALSE)</f>
        <v>Maw of Lorkhaj</v>
      </c>
      <c r="F61" s="3">
        <f>VLOOKUP(D61,'ESO zone constants'!$A$5:$C$9954,3,FALSE)</f>
        <v>816</v>
      </c>
      <c r="G61" s="3" t="str">
        <f>VLOOKUP(F61,'ESO zone constants'!$A$5:$D$9989,4,FALSE)</f>
        <v>Hew's Bane</v>
      </c>
      <c r="H61" s="4">
        <v>3</v>
      </c>
      <c r="I61" s="17" t="str">
        <f>VLOOKUP(H61,'LibSets constants'!$A$4:$B$1012,2,FALSE)</f>
        <v>DLC_THIEVES_GUILD</v>
      </c>
      <c r="J61" s="17" t="str">
        <f>VLOOKUP(H61,'LibSets constants'!$A$4:$C$1012,3,FALSE)</f>
        <v>Thieves Guild</v>
      </c>
    </row>
    <row r="62" spans="1:10" x14ac:dyDescent="0.25">
      <c r="A62" s="2" t="s">
        <v>477</v>
      </c>
      <c r="B62" s="9" t="s">
        <v>92</v>
      </c>
      <c r="C62" t="s">
        <v>92</v>
      </c>
      <c r="D62" s="3">
        <f>IF(ISERROR(VLOOKUP(A62,'ESO zone constants'!$D$5:$I$9954,5,FALSE)),"",VLOOKUP(A62,'ESO zone constants'!$D$5:$I$9954,5,FALSE))</f>
        <v>725</v>
      </c>
      <c r="E62" s="3" t="str">
        <f>VLOOKUP(D62,'ESO zone constants'!$A$5:$D$9989,4,FALSE)</f>
        <v>Maw of Lorkhaj</v>
      </c>
      <c r="F62" s="3">
        <f>VLOOKUP(D62,'ESO zone constants'!$A$5:$C$9954,3,FALSE)</f>
        <v>816</v>
      </c>
      <c r="G62" s="3" t="str">
        <f>VLOOKUP(F62,'ESO zone constants'!$A$5:$D$9989,4,FALSE)</f>
        <v>Hew's Bane</v>
      </c>
      <c r="H62" s="4">
        <v>3</v>
      </c>
      <c r="I62" s="17" t="str">
        <f>VLOOKUP(H62,'LibSets constants'!$A$4:$B$1012,2,FALSE)</f>
        <v>DLC_THIEVES_GUILD</v>
      </c>
      <c r="J62" s="17" t="str">
        <f>VLOOKUP(H62,'LibSets constants'!$A$4:$C$1012,3,FALSE)</f>
        <v>Thieves Guild</v>
      </c>
    </row>
    <row r="63" spans="1:10" x14ac:dyDescent="0.25">
      <c r="A63" s="2" t="s">
        <v>72</v>
      </c>
      <c r="B63" t="s">
        <v>91</v>
      </c>
      <c r="C63" t="s">
        <v>91</v>
      </c>
      <c r="D63" s="3">
        <f>IF(ISERROR(VLOOKUP(A63,'ESO zone constants'!$D$5:$I$9954,5,FALSE)),"",VLOOKUP(A63,'ESO zone constants'!$D$5:$I$9954,5,FALSE))</f>
        <v>848</v>
      </c>
      <c r="E63" s="3" t="str">
        <f>VLOOKUP(D63,'ESO zone constants'!$A$5:$D$9989,4,FALSE)</f>
        <v>Cradle of Shadows</v>
      </c>
      <c r="F63" s="3">
        <f>VLOOKUP(D63,'ESO zone constants'!$A$5:$C$9954,3,FALSE)</f>
        <v>117</v>
      </c>
      <c r="G63" s="3" t="str">
        <f>VLOOKUP(F63,'ESO zone constants'!$A$5:$D$9989,4,FALSE)</f>
        <v>Shadowfen</v>
      </c>
      <c r="H63" s="4">
        <v>5</v>
      </c>
      <c r="I63" s="17" t="str">
        <f>VLOOKUP(H63,'LibSets constants'!$A$4:$B$1012,2,FALSE)</f>
        <v>DLC_SHADOWS_OF_THE_HIST</v>
      </c>
      <c r="J63" s="17" t="str">
        <f>VLOOKUP(H63,'LibSets constants'!$A$4:$C$1012,3,FALSE)</f>
        <v>Shadows of the Hist</v>
      </c>
    </row>
    <row r="64" spans="1:10" x14ac:dyDescent="0.25">
      <c r="A64" s="2" t="s">
        <v>72</v>
      </c>
      <c r="B64" s="9" t="s">
        <v>92</v>
      </c>
      <c r="C64" t="s">
        <v>91</v>
      </c>
      <c r="D64" s="3">
        <f>IF(ISERROR(VLOOKUP(A64,'ESO zone constants'!$D$5:$I$9954,5,FALSE)),"",VLOOKUP(A64,'ESO zone constants'!$D$5:$I$9954,5,FALSE))</f>
        <v>848</v>
      </c>
      <c r="E64" s="3" t="str">
        <f>VLOOKUP(D64,'ESO zone constants'!$A$5:$D$9989,4,FALSE)</f>
        <v>Cradle of Shadows</v>
      </c>
      <c r="F64" s="3">
        <f>VLOOKUP(D64,'ESO zone constants'!$A$5:$C$9954,3,FALSE)</f>
        <v>117</v>
      </c>
      <c r="G64" s="3" t="str">
        <f>VLOOKUP(F64,'ESO zone constants'!$A$5:$D$9989,4,FALSE)</f>
        <v>Shadowfen</v>
      </c>
      <c r="H64" s="4">
        <v>5</v>
      </c>
      <c r="I64" s="17" t="str">
        <f>VLOOKUP(H64,'LibSets constants'!$A$4:$B$1012,2,FALSE)</f>
        <v>DLC_SHADOWS_OF_THE_HIST</v>
      </c>
      <c r="J64" s="17" t="str">
        <f>VLOOKUP(H64,'LibSets constants'!$A$4:$C$1012,3,FALSE)</f>
        <v>Shadows of the Hist</v>
      </c>
    </row>
    <row r="65" spans="1:10" x14ac:dyDescent="0.25">
      <c r="A65" s="2" t="s">
        <v>53</v>
      </c>
      <c r="B65" t="s">
        <v>91</v>
      </c>
      <c r="C65" t="s">
        <v>91</v>
      </c>
      <c r="D65" s="3">
        <f>IF(ISERROR(VLOOKUP(A65,'ESO zone constants'!$D$5:$I$9954,5,FALSE)),"",VLOOKUP(A65,'ESO zone constants'!$D$5:$I$9954,5,FALSE))</f>
        <v>843</v>
      </c>
      <c r="E65" s="3" t="str">
        <f>VLOOKUP(D65,'ESO zone constants'!$A$5:$D$9989,4,FALSE)</f>
        <v>Ruins of Mazzatun</v>
      </c>
      <c r="F65" s="3">
        <f>VLOOKUP(D65,'ESO zone constants'!$A$5:$C$9954,3,FALSE)</f>
        <v>117</v>
      </c>
      <c r="G65" s="3" t="str">
        <f>VLOOKUP(F65,'ESO zone constants'!$A$5:$D$9989,4,FALSE)</f>
        <v>Shadowfen</v>
      </c>
      <c r="H65" s="4">
        <v>5</v>
      </c>
      <c r="I65" s="17" t="str">
        <f>VLOOKUP(H65,'LibSets constants'!$A$4:$B$1012,2,FALSE)</f>
        <v>DLC_SHADOWS_OF_THE_HIST</v>
      </c>
      <c r="J65" s="17" t="str">
        <f>VLOOKUP(H65,'LibSets constants'!$A$4:$C$1012,3,FALSE)</f>
        <v>Shadows of the Hist</v>
      </c>
    </row>
    <row r="66" spans="1:10" x14ac:dyDescent="0.25">
      <c r="A66" s="2" t="s">
        <v>53</v>
      </c>
      <c r="B66" s="9" t="s">
        <v>92</v>
      </c>
      <c r="C66" t="s">
        <v>91</v>
      </c>
      <c r="D66" s="3">
        <f>IF(ISERROR(VLOOKUP(A66,'ESO zone constants'!$D$5:$I$9954,5,FALSE)),"",VLOOKUP(A66,'ESO zone constants'!$D$5:$I$9954,5,FALSE))</f>
        <v>843</v>
      </c>
      <c r="E66" s="3" t="str">
        <f>VLOOKUP(D66,'ESO zone constants'!$A$5:$D$9989,4,FALSE)</f>
        <v>Ruins of Mazzatun</v>
      </c>
      <c r="F66" s="3">
        <f>VLOOKUP(D66,'ESO zone constants'!$A$5:$C$9954,3,FALSE)</f>
        <v>117</v>
      </c>
      <c r="G66" s="3" t="str">
        <f>VLOOKUP(F66,'ESO zone constants'!$A$5:$D$9989,4,FALSE)</f>
        <v>Shadowfen</v>
      </c>
      <c r="H66" s="4">
        <v>5</v>
      </c>
      <c r="I66" s="17" t="str">
        <f>VLOOKUP(H66,'LibSets constants'!$A$4:$B$1012,2,FALSE)</f>
        <v>DLC_SHADOWS_OF_THE_HIST</v>
      </c>
      <c r="J66" s="17" t="str">
        <f>VLOOKUP(H66,'LibSets constants'!$A$4:$C$1012,3,FALSE)</f>
        <v>Shadows of the Hist</v>
      </c>
    </row>
    <row r="67" spans="1:10" x14ac:dyDescent="0.25">
      <c r="A67" s="2" t="s">
        <v>45</v>
      </c>
      <c r="B67" t="s">
        <v>91</v>
      </c>
      <c r="C67" t="s">
        <v>91</v>
      </c>
      <c r="D67" s="3">
        <f>IF(ISERROR(VLOOKUP(A67,'ESO zone constants'!$D$5:$I$9954,5,FALSE)),"",VLOOKUP(A67,'ESO zone constants'!$D$5:$I$9954,5,FALSE))</f>
        <v>973</v>
      </c>
      <c r="E67" s="3" t="str">
        <f>VLOOKUP(D67,'ESO zone constants'!$A$5:$D$9989,4,FALSE)</f>
        <v>Bloodroot Forge</v>
      </c>
      <c r="F67" s="3">
        <f>VLOOKUP(D67,'ESO zone constants'!$A$5:$C$9954,3,FALSE)</f>
        <v>888</v>
      </c>
      <c r="G67" s="3" t="str">
        <f>VLOOKUP(F67,'ESO zone constants'!$A$5:$D$9989,4,FALSE)</f>
        <v>Craglorn</v>
      </c>
      <c r="H67" s="4">
        <v>7</v>
      </c>
      <c r="I67" s="17" t="str">
        <f>VLOOKUP(H67,'LibSets constants'!$A$4:$B$1012,2,FALSE)</f>
        <v>DLC_HORNS_OF_THE_REACH</v>
      </c>
      <c r="J67" s="17" t="str">
        <f>VLOOKUP(H67,'LibSets constants'!$A$4:$C$1012,3,FALSE)</f>
        <v>Horns of the Reach</v>
      </c>
    </row>
    <row r="68" spans="1:10" x14ac:dyDescent="0.25">
      <c r="A68" s="2" t="s">
        <v>45</v>
      </c>
      <c r="B68" s="9" t="s">
        <v>92</v>
      </c>
      <c r="C68" t="s">
        <v>91</v>
      </c>
      <c r="D68" s="3">
        <f>IF(ISERROR(VLOOKUP(A68,'ESO zone constants'!$D$5:$I$9954,5,FALSE)),"",VLOOKUP(A68,'ESO zone constants'!$D$5:$I$9954,5,FALSE))</f>
        <v>973</v>
      </c>
      <c r="E68" s="3" t="str">
        <f>VLOOKUP(D68,'ESO zone constants'!$A$5:$D$9989,4,FALSE)</f>
        <v>Bloodroot Forge</v>
      </c>
      <c r="F68" s="3">
        <f>VLOOKUP(D68,'ESO zone constants'!$A$5:$C$9954,3,FALSE)</f>
        <v>888</v>
      </c>
      <c r="G68" s="3" t="str">
        <f>VLOOKUP(F68,'ESO zone constants'!$A$5:$D$9989,4,FALSE)</f>
        <v>Craglorn</v>
      </c>
      <c r="H68" s="4">
        <v>7</v>
      </c>
      <c r="I68" s="17" t="str">
        <f>VLOOKUP(H68,'LibSets constants'!$A$4:$B$1012,2,FALSE)</f>
        <v>DLC_HORNS_OF_THE_REACH</v>
      </c>
      <c r="J68" s="17" t="str">
        <f>VLOOKUP(H68,'LibSets constants'!$A$4:$C$1012,3,FALSE)</f>
        <v>Horns of the Reach</v>
      </c>
    </row>
    <row r="69" spans="1:10" x14ac:dyDescent="0.25">
      <c r="A69" s="2" t="s">
        <v>44</v>
      </c>
      <c r="B69" t="s">
        <v>91</v>
      </c>
      <c r="C69" t="s">
        <v>91</v>
      </c>
      <c r="D69" s="3">
        <f>IF(ISERROR(VLOOKUP(A69,'ESO zone constants'!$D$5:$I$9954,5,FALSE)),"",VLOOKUP(A69,'ESO zone constants'!$D$5:$I$9954,5,FALSE))</f>
        <v>974</v>
      </c>
      <c r="E69" s="3" t="str">
        <f>VLOOKUP(D69,'ESO zone constants'!$A$5:$D$9989,4,FALSE)</f>
        <v>Falkreath Hold</v>
      </c>
      <c r="F69" s="3">
        <f>VLOOKUP(D69,'ESO zone constants'!$A$5:$C$9954,3,FALSE)</f>
        <v>888</v>
      </c>
      <c r="G69" s="3" t="str">
        <f>VLOOKUP(F69,'ESO zone constants'!$A$5:$D$9989,4,FALSE)</f>
        <v>Craglorn</v>
      </c>
      <c r="H69" s="4">
        <v>7</v>
      </c>
      <c r="I69" s="17" t="str">
        <f>VLOOKUP(H69,'LibSets constants'!$A$4:$B$1012,2,FALSE)</f>
        <v>DLC_HORNS_OF_THE_REACH</v>
      </c>
      <c r="J69" s="17" t="str">
        <f>VLOOKUP(H69,'LibSets constants'!$A$4:$C$1012,3,FALSE)</f>
        <v>Horns of the Reach</v>
      </c>
    </row>
    <row r="70" spans="1:10" x14ac:dyDescent="0.25">
      <c r="A70" s="2" t="s">
        <v>44</v>
      </c>
      <c r="B70" s="9" t="s">
        <v>92</v>
      </c>
      <c r="C70" t="s">
        <v>91</v>
      </c>
      <c r="D70" s="3">
        <f>IF(ISERROR(VLOOKUP(A70,'ESO zone constants'!$D$5:$I$9954,5,FALSE)),"",VLOOKUP(A70,'ESO zone constants'!$D$5:$I$9954,5,FALSE))</f>
        <v>974</v>
      </c>
      <c r="E70" s="3" t="str">
        <f>VLOOKUP(D70,'ESO zone constants'!$A$5:$D$9989,4,FALSE)</f>
        <v>Falkreath Hold</v>
      </c>
      <c r="F70" s="3">
        <f>VLOOKUP(D70,'ESO zone constants'!$A$5:$C$9954,3,FALSE)</f>
        <v>888</v>
      </c>
      <c r="G70" s="3" t="str">
        <f>VLOOKUP(F70,'ESO zone constants'!$A$5:$D$9989,4,FALSE)</f>
        <v>Craglorn</v>
      </c>
      <c r="H70" s="4">
        <v>7</v>
      </c>
      <c r="I70" s="17" t="str">
        <f>VLOOKUP(H70,'LibSets constants'!$A$4:$B$1012,2,FALSE)</f>
        <v>DLC_HORNS_OF_THE_REACH</v>
      </c>
      <c r="J70" s="17" t="str">
        <f>VLOOKUP(H70,'LibSets constants'!$A$4:$C$1012,3,FALSE)</f>
        <v>Horns of the Reach</v>
      </c>
    </row>
    <row r="71" spans="1:10" x14ac:dyDescent="0.25">
      <c r="A71" s="2" t="s">
        <v>660</v>
      </c>
      <c r="B71" s="9" t="s">
        <v>91</v>
      </c>
      <c r="C71" t="s">
        <v>92</v>
      </c>
      <c r="D71" s="3">
        <f>IF(ISERROR(VLOOKUP(A71,'ESO zone constants'!$D$5:$I$9954,5,FALSE)),"",VLOOKUP(A71,'ESO zone constants'!$D$5:$I$9954,5,FALSE))</f>
        <v>1000</v>
      </c>
      <c r="E71" s="3" t="str">
        <f>VLOOKUP(D71,'ESO zone constants'!$A$5:$D$9989,4,FALSE)</f>
        <v>Asylum Sanctorium</v>
      </c>
      <c r="F71" s="3">
        <f>VLOOKUP(D71,'ESO zone constants'!$A$5:$C$9954,3,FALSE)</f>
        <v>980</v>
      </c>
      <c r="G71" s="3" t="str">
        <f>VLOOKUP(F71,'ESO zone constants'!$A$5:$D$9989,4,FALSE)</f>
        <v>Clockwork City</v>
      </c>
      <c r="H71" s="4">
        <v>8</v>
      </c>
      <c r="I71" s="17" t="str">
        <f>VLOOKUP(H71,'LibSets constants'!$A$4:$B$1012,2,FALSE)</f>
        <v>DLC_CLOCKWORK_CITY</v>
      </c>
      <c r="J71" s="17" t="str">
        <f>VLOOKUP(H71,'LibSets constants'!$A$4:$C$1012,3,FALSE)</f>
        <v>Clockwork City</v>
      </c>
    </row>
    <row r="72" spans="1:10" x14ac:dyDescent="0.25">
      <c r="A72" s="2" t="s">
        <v>660</v>
      </c>
      <c r="B72" s="9" t="s">
        <v>92</v>
      </c>
      <c r="C72" t="s">
        <v>92</v>
      </c>
      <c r="D72" s="3">
        <f>IF(ISERROR(VLOOKUP(A72,'ESO zone constants'!$D$5:$I$9954,5,FALSE)),"",VLOOKUP(A72,'ESO zone constants'!$D$5:$I$9954,5,FALSE))</f>
        <v>1000</v>
      </c>
      <c r="E72" s="3" t="str">
        <f>VLOOKUP(D72,'ESO zone constants'!$A$5:$D$9989,4,FALSE)</f>
        <v>Asylum Sanctorium</v>
      </c>
      <c r="F72" s="3">
        <f>VLOOKUP(D72,'ESO zone constants'!$A$5:$C$9954,3,FALSE)</f>
        <v>980</v>
      </c>
      <c r="G72" s="3" t="str">
        <f>VLOOKUP(F72,'ESO zone constants'!$A$5:$D$9989,4,FALSE)</f>
        <v>Clockwork City</v>
      </c>
      <c r="H72" s="4">
        <v>8</v>
      </c>
      <c r="I72" s="17" t="str">
        <f>VLOOKUP(H72,'LibSets constants'!$A$4:$B$1012,2,FALSE)</f>
        <v>DLC_CLOCKWORK_CITY</v>
      </c>
      <c r="J72" s="17" t="str">
        <f>VLOOKUP(H72,'LibSets constants'!$A$4:$C$1012,3,FALSE)</f>
        <v>Clockwork City</v>
      </c>
    </row>
    <row r="73" spans="1:10" x14ac:dyDescent="0.25">
      <c r="A73" s="2" t="s">
        <v>640</v>
      </c>
      <c r="B73" s="9" t="s">
        <v>91</v>
      </c>
      <c r="C73" t="s">
        <v>92</v>
      </c>
      <c r="D73" s="3">
        <f>IF(ISERROR(VLOOKUP(A73,'ESO zone constants'!$D$5:$I$9954,5,FALSE)),"",VLOOKUP(A73,'ESO zone constants'!$D$5:$I$9954,5,FALSE))</f>
        <v>975</v>
      </c>
      <c r="E73" s="3" t="str">
        <f>VLOOKUP(D73,'ESO zone constants'!$A$5:$D$9989,4,FALSE)</f>
        <v>Halls of Fabrication</v>
      </c>
      <c r="F73" s="3">
        <f>VLOOKUP(D73,'ESO zone constants'!$A$5:$C$9954,3,FALSE)</f>
        <v>849</v>
      </c>
      <c r="G73" s="3" t="str">
        <f>VLOOKUP(F73,'ESO zone constants'!$A$5:$D$9989,4,FALSE)</f>
        <v>Vvardenfell</v>
      </c>
      <c r="H73" s="4">
        <v>8</v>
      </c>
      <c r="I73" s="17" t="str">
        <f>VLOOKUP(H73,'LibSets constants'!$A$4:$B$1012,2,FALSE)</f>
        <v>DLC_CLOCKWORK_CITY</v>
      </c>
      <c r="J73" s="17" t="str">
        <f>VLOOKUP(H73,'LibSets constants'!$A$4:$C$1012,3,FALSE)</f>
        <v>Clockwork City</v>
      </c>
    </row>
    <row r="74" spans="1:10" x14ac:dyDescent="0.25">
      <c r="A74" s="2" t="s">
        <v>640</v>
      </c>
      <c r="B74" s="9" t="s">
        <v>92</v>
      </c>
      <c r="C74" t="s">
        <v>92</v>
      </c>
      <c r="D74" s="3">
        <f>IF(ISERROR(VLOOKUP(A74,'ESO zone constants'!$D$5:$I$9954,5,FALSE)),"",VLOOKUP(A74,'ESO zone constants'!$D$5:$I$9954,5,FALSE))</f>
        <v>975</v>
      </c>
      <c r="E74" s="3" t="str">
        <f>VLOOKUP(D74,'ESO zone constants'!$A$5:$D$9989,4,FALSE)</f>
        <v>Halls of Fabrication</v>
      </c>
      <c r="F74" s="3">
        <f>VLOOKUP(D74,'ESO zone constants'!$A$5:$C$9954,3,FALSE)</f>
        <v>849</v>
      </c>
      <c r="G74" s="3" t="str">
        <f>VLOOKUP(F74,'ESO zone constants'!$A$5:$D$9989,4,FALSE)</f>
        <v>Vvardenfell</v>
      </c>
      <c r="H74" s="4">
        <v>8</v>
      </c>
      <c r="I74" s="17" t="str">
        <f>VLOOKUP(H74,'LibSets constants'!$A$4:$B$1012,2,FALSE)</f>
        <v>DLC_CLOCKWORK_CITY</v>
      </c>
      <c r="J74" s="17" t="str">
        <f>VLOOKUP(H74,'LibSets constants'!$A$4:$C$1012,3,FALSE)</f>
        <v>Clockwork City</v>
      </c>
    </row>
    <row r="75" spans="1:10" x14ac:dyDescent="0.25">
      <c r="A75" s="2" t="s">
        <v>69</v>
      </c>
      <c r="B75" t="s">
        <v>91</v>
      </c>
      <c r="C75" t="s">
        <v>91</v>
      </c>
      <c r="D75" s="3">
        <f>IF(ISERROR(VLOOKUP(A75,'ESO zone constants'!$D$5:$I$9954,5,FALSE)),"",VLOOKUP(A75,'ESO zone constants'!$D$5:$I$9954,5,FALSE))</f>
        <v>1009</v>
      </c>
      <c r="E75" s="3" t="str">
        <f>VLOOKUP(D75,'ESO zone constants'!$A$5:$D$9989,4,FALSE)</f>
        <v>Fang Lair</v>
      </c>
      <c r="F75" s="3">
        <f>VLOOKUP(D75,'ESO zone constants'!$A$5:$C$9954,3,FALSE)</f>
        <v>92</v>
      </c>
      <c r="G75" s="3" t="str">
        <f>VLOOKUP(F75,'ESO zone constants'!$A$5:$D$9989,4,FALSE)</f>
        <v>Bangkorai</v>
      </c>
      <c r="H75" s="4">
        <v>9</v>
      </c>
      <c r="I75" s="17" t="str">
        <f>VLOOKUP(H75,'LibSets constants'!$A$4:$B$1012,2,FALSE)</f>
        <v>DLC_DRAGON_BONES</v>
      </c>
      <c r="J75" s="17" t="str">
        <f>VLOOKUP(H75,'LibSets constants'!$A$4:$C$1012,3,FALSE)</f>
        <v>Dragon Bones</v>
      </c>
    </row>
    <row r="76" spans="1:10" x14ac:dyDescent="0.25">
      <c r="A76" s="2" t="s">
        <v>69</v>
      </c>
      <c r="B76" s="9" t="s">
        <v>92</v>
      </c>
      <c r="C76" t="s">
        <v>91</v>
      </c>
      <c r="D76" s="3">
        <f>IF(ISERROR(VLOOKUP(A76,'ESO zone constants'!$D$5:$I$9954,5,FALSE)),"",VLOOKUP(A76,'ESO zone constants'!$D$5:$I$9954,5,FALSE))</f>
        <v>1009</v>
      </c>
      <c r="E76" s="3" t="str">
        <f>VLOOKUP(D76,'ESO zone constants'!$A$5:$D$9989,4,FALSE)</f>
        <v>Fang Lair</v>
      </c>
      <c r="F76" s="3">
        <f>VLOOKUP(D76,'ESO zone constants'!$A$5:$C$9954,3,FALSE)</f>
        <v>92</v>
      </c>
      <c r="G76" s="3" t="str">
        <f>VLOOKUP(F76,'ESO zone constants'!$A$5:$D$9989,4,FALSE)</f>
        <v>Bangkorai</v>
      </c>
      <c r="H76" s="4">
        <v>9</v>
      </c>
      <c r="I76" s="17" t="str">
        <f>VLOOKUP(H76,'LibSets constants'!$A$4:$B$1012,2,FALSE)</f>
        <v>DLC_DRAGON_BONES</v>
      </c>
      <c r="J76" s="17" t="str">
        <f>VLOOKUP(H76,'LibSets constants'!$A$4:$C$1012,3,FALSE)</f>
        <v>Dragon Bones</v>
      </c>
    </row>
    <row r="77" spans="1:10" x14ac:dyDescent="0.25">
      <c r="A77" s="2" t="s">
        <v>74</v>
      </c>
      <c r="B77" t="s">
        <v>91</v>
      </c>
      <c r="C77" t="s">
        <v>91</v>
      </c>
      <c r="D77" s="3">
        <f>IF(ISERROR(VLOOKUP(A77,'ESO zone constants'!$D$5:$I$9954,5,FALSE)),"",VLOOKUP(A77,'ESO zone constants'!$D$5:$I$9954,5,FALSE))</f>
        <v>1010</v>
      </c>
      <c r="E77" s="3" t="str">
        <f>VLOOKUP(D77,'ESO zone constants'!$A$5:$D$9989,4,FALSE)</f>
        <v>Scalecaller Peak</v>
      </c>
      <c r="F77" s="3">
        <f>VLOOKUP(D77,'ESO zone constants'!$A$5:$C$9954,3,FALSE)</f>
        <v>19</v>
      </c>
      <c r="G77" s="3" t="str">
        <f>VLOOKUP(F77,'ESO zone constants'!$A$5:$D$9989,4,FALSE)</f>
        <v>Stormhaven</v>
      </c>
      <c r="H77" s="4">
        <v>9</v>
      </c>
      <c r="I77" s="17" t="str">
        <f>VLOOKUP(H77,'LibSets constants'!$A$4:$B$1012,2,FALSE)</f>
        <v>DLC_DRAGON_BONES</v>
      </c>
      <c r="J77" s="17" t="str">
        <f>VLOOKUP(H77,'LibSets constants'!$A$4:$C$1012,3,FALSE)</f>
        <v>Dragon Bones</v>
      </c>
    </row>
    <row r="78" spans="1:10" x14ac:dyDescent="0.25">
      <c r="A78" s="2" t="s">
        <v>74</v>
      </c>
      <c r="B78" s="9" t="s">
        <v>92</v>
      </c>
      <c r="C78" t="s">
        <v>91</v>
      </c>
      <c r="D78" s="3">
        <f>IF(ISERROR(VLOOKUP(A78,'ESO zone constants'!$D$5:$I$9954,5,FALSE)),"",VLOOKUP(A78,'ESO zone constants'!$D$5:$I$9954,5,FALSE))</f>
        <v>1010</v>
      </c>
      <c r="E78" s="3" t="str">
        <f>VLOOKUP(D78,'ESO zone constants'!$A$5:$D$9989,4,FALSE)</f>
        <v>Scalecaller Peak</v>
      </c>
      <c r="F78" s="3">
        <f>VLOOKUP(D78,'ESO zone constants'!$A$5:$C$9954,3,FALSE)</f>
        <v>19</v>
      </c>
      <c r="G78" s="3" t="str">
        <f>VLOOKUP(F78,'ESO zone constants'!$A$5:$D$9989,4,FALSE)</f>
        <v>Stormhaven</v>
      </c>
      <c r="H78" s="4">
        <v>9</v>
      </c>
      <c r="I78" s="17" t="str">
        <f>VLOOKUP(H78,'LibSets constants'!$A$4:$B$1012,2,FALSE)</f>
        <v>DLC_DRAGON_BONES</v>
      </c>
      <c r="J78" s="17" t="str">
        <f>VLOOKUP(H78,'LibSets constants'!$A$4:$C$1012,3,FALSE)</f>
        <v>Dragon Bones</v>
      </c>
    </row>
    <row r="79" spans="1:10" x14ac:dyDescent="0.25">
      <c r="A79" s="2" t="s">
        <v>700</v>
      </c>
      <c r="B79" s="9" t="s">
        <v>91</v>
      </c>
      <c r="C79" t="s">
        <v>92</v>
      </c>
      <c r="D79" s="3">
        <f>IF(ISERROR(VLOOKUP(A79,'ESO zone constants'!$D$5:$I$9954,5,FALSE)),"",VLOOKUP(A79,'ESO zone constants'!$D$5:$I$9954,5,FALSE))</f>
        <v>1051</v>
      </c>
      <c r="E79" s="3" t="str">
        <f>VLOOKUP(D79,'ESO zone constants'!$A$5:$D$9989,4,FALSE)</f>
        <v>Cloudrest</v>
      </c>
      <c r="F79" s="3">
        <f>VLOOKUP(D79,'ESO zone constants'!$A$5:$C$9954,3,FALSE)</f>
        <v>1011</v>
      </c>
      <c r="G79" s="3" t="str">
        <f>VLOOKUP(F79,'ESO zone constants'!$A$5:$D$9989,4,FALSE)</f>
        <v>Summerset</v>
      </c>
      <c r="H79" s="4">
        <v>10</v>
      </c>
      <c r="I79" s="17" t="str">
        <f>VLOOKUP(H79,'LibSets constants'!$A$4:$B$1012,2,FALSE)</f>
        <v>DLC_SUMMERSET</v>
      </c>
      <c r="J79" s="17" t="str">
        <f>VLOOKUP(H79,'LibSets constants'!$A$4:$C$1012,3,FALSE)</f>
        <v>Summerset</v>
      </c>
    </row>
    <row r="80" spans="1:10" x14ac:dyDescent="0.25">
      <c r="A80" s="2" t="s">
        <v>700</v>
      </c>
      <c r="B80" s="9" t="s">
        <v>92</v>
      </c>
      <c r="C80" t="s">
        <v>92</v>
      </c>
      <c r="D80" s="3">
        <f>IF(ISERROR(VLOOKUP(A80,'ESO zone constants'!$D$5:$I$9954,5,FALSE)),"",VLOOKUP(A80,'ESO zone constants'!$D$5:$I$9954,5,FALSE))</f>
        <v>1051</v>
      </c>
      <c r="E80" s="3" t="str">
        <f>VLOOKUP(D80,'ESO zone constants'!$A$5:$D$9989,4,FALSE)</f>
        <v>Cloudrest</v>
      </c>
      <c r="F80" s="3">
        <f>VLOOKUP(D80,'ESO zone constants'!$A$5:$C$9954,3,FALSE)</f>
        <v>1011</v>
      </c>
      <c r="G80" s="3" t="str">
        <f>VLOOKUP(F80,'ESO zone constants'!$A$5:$D$9989,4,FALSE)</f>
        <v>Summerset</v>
      </c>
      <c r="H80" s="4">
        <v>10</v>
      </c>
      <c r="I80" s="17" t="str">
        <f>VLOOKUP(H80,'LibSets constants'!$A$4:$B$1012,2,FALSE)</f>
        <v>DLC_SUMMERSET</v>
      </c>
      <c r="J80" s="17" t="str">
        <f>VLOOKUP(H80,'LibSets constants'!$A$4:$C$1012,3,FALSE)</f>
        <v>Summerset</v>
      </c>
    </row>
    <row r="81" spans="1:10" x14ac:dyDescent="0.25">
      <c r="A81" s="2" t="s">
        <v>41</v>
      </c>
      <c r="B81" t="s">
        <v>91</v>
      </c>
      <c r="C81" t="s">
        <v>91</v>
      </c>
      <c r="D81" s="3">
        <f>IF(ISERROR(VLOOKUP(A81,'ESO zone constants'!$D$5:$I$9954,5,FALSE)),"",VLOOKUP(A81,'ESO zone constants'!$D$5:$I$9954,5,FALSE))</f>
        <v>1055</v>
      </c>
      <c r="E81" s="3" t="str">
        <f>VLOOKUP(D81,'ESO zone constants'!$A$5:$D$9989,4,FALSE)</f>
        <v>March of Sacrifices</v>
      </c>
      <c r="F81" s="3">
        <f>VLOOKUP(D81,'ESO zone constants'!$A$5:$C$9954,3,FALSE)</f>
        <v>108</v>
      </c>
      <c r="G81" s="3" t="str">
        <f>VLOOKUP(F81,'ESO zone constants'!$A$5:$D$9989,4,FALSE)</f>
        <v>Greenshade</v>
      </c>
      <c r="H81" s="4">
        <v>11</v>
      </c>
      <c r="I81" s="17" t="str">
        <f>VLOOKUP(H81,'LibSets constants'!$A$4:$B$1012,2,FALSE)</f>
        <v>DLC_WOLFHUNTER</v>
      </c>
      <c r="J81" s="17" t="str">
        <f>VLOOKUP(H81,'LibSets constants'!$A$4:$C$1012,3,FALSE)</f>
        <v>Wolfhunter</v>
      </c>
    </row>
    <row r="82" spans="1:10" x14ac:dyDescent="0.25">
      <c r="A82" s="2" t="s">
        <v>41</v>
      </c>
      <c r="B82" s="9" t="s">
        <v>92</v>
      </c>
      <c r="C82" t="s">
        <v>91</v>
      </c>
      <c r="D82" s="3">
        <f>IF(ISERROR(VLOOKUP(A82,'ESO zone constants'!$D$5:$I$9954,5,FALSE)),"",VLOOKUP(A82,'ESO zone constants'!$D$5:$I$9954,5,FALSE))</f>
        <v>1055</v>
      </c>
      <c r="E82" s="3" t="str">
        <f>VLOOKUP(D82,'ESO zone constants'!$A$5:$D$9989,4,FALSE)</f>
        <v>March of Sacrifices</v>
      </c>
      <c r="F82" s="3">
        <f>VLOOKUP(D82,'ESO zone constants'!$A$5:$C$9954,3,FALSE)</f>
        <v>108</v>
      </c>
      <c r="G82" s="3" t="str">
        <f>VLOOKUP(F82,'ESO zone constants'!$A$5:$D$9989,4,FALSE)</f>
        <v>Greenshade</v>
      </c>
      <c r="H82" s="4">
        <v>11</v>
      </c>
      <c r="I82" s="17" t="str">
        <f>VLOOKUP(H82,'LibSets constants'!$A$4:$B$1012,2,FALSE)</f>
        <v>DLC_WOLFHUNTER</v>
      </c>
      <c r="J82" s="17" t="str">
        <f>VLOOKUP(H82,'LibSets constants'!$A$4:$C$1012,3,FALSE)</f>
        <v>Wolfhunter</v>
      </c>
    </row>
    <row r="83" spans="1:10" x14ac:dyDescent="0.25">
      <c r="A83" s="2" t="s">
        <v>73</v>
      </c>
      <c r="B83" t="s">
        <v>91</v>
      </c>
      <c r="C83" t="s">
        <v>91</v>
      </c>
      <c r="D83" s="3">
        <f>IF(ISERROR(VLOOKUP(A83,'ESO zone constants'!$D$5:$I$9954,5,FALSE)),"",VLOOKUP(A83,'ESO zone constants'!$D$5:$I$9954,5,FALSE))</f>
        <v>1052</v>
      </c>
      <c r="E83" s="3" t="str">
        <f>VLOOKUP(D83,'ESO zone constants'!$A$5:$D$9989,4,FALSE)</f>
        <v>Moon Hunter Keep</v>
      </c>
      <c r="F83" s="3">
        <f>VLOOKUP(D83,'ESO zone constants'!$A$5:$C$9954,3,FALSE)</f>
        <v>382</v>
      </c>
      <c r="G83" s="3" t="str">
        <f>VLOOKUP(F83,'ESO zone constants'!$A$5:$D$9989,4,FALSE)</f>
        <v>Reaper's March</v>
      </c>
      <c r="H83" s="4">
        <v>11</v>
      </c>
      <c r="I83" s="17" t="str">
        <f>VLOOKUP(H83,'LibSets constants'!$A$4:$B$1012,2,FALSE)</f>
        <v>DLC_WOLFHUNTER</v>
      </c>
      <c r="J83" s="17" t="str">
        <f>VLOOKUP(H83,'LibSets constants'!$A$4:$C$1012,3,FALSE)</f>
        <v>Wolfhunter</v>
      </c>
    </row>
    <row r="84" spans="1:10" x14ac:dyDescent="0.25">
      <c r="A84" s="2" t="s">
        <v>73</v>
      </c>
      <c r="B84" s="9" t="s">
        <v>92</v>
      </c>
      <c r="C84" t="s">
        <v>91</v>
      </c>
      <c r="D84" s="3">
        <f>IF(ISERROR(VLOOKUP(A84,'ESO zone constants'!$D$5:$I$9954,5,FALSE)),"",VLOOKUP(A84,'ESO zone constants'!$D$5:$I$9954,5,FALSE))</f>
        <v>1052</v>
      </c>
      <c r="E84" s="3" t="str">
        <f>VLOOKUP(D84,'ESO zone constants'!$A$5:$D$9989,4,FALSE)</f>
        <v>Moon Hunter Keep</v>
      </c>
      <c r="F84" s="3">
        <f>VLOOKUP(D84,'ESO zone constants'!$A$5:$C$9954,3,FALSE)</f>
        <v>382</v>
      </c>
      <c r="G84" s="3" t="str">
        <f>VLOOKUP(F84,'ESO zone constants'!$A$5:$D$9989,4,FALSE)</f>
        <v>Reaper's March</v>
      </c>
      <c r="H84" s="4">
        <v>11</v>
      </c>
      <c r="I84" s="17" t="str">
        <f>VLOOKUP(H84,'LibSets constants'!$A$4:$B$1012,2,FALSE)</f>
        <v>DLC_WOLFHUNTER</v>
      </c>
      <c r="J84" s="17" t="str">
        <f>VLOOKUP(H84,'LibSets constants'!$A$4:$C$1012,3,FALSE)</f>
        <v>Wolfhunter</v>
      </c>
    </row>
    <row r="85" spans="1:10" x14ac:dyDescent="0.25">
      <c r="A85" s="2" t="s">
        <v>67</v>
      </c>
      <c r="B85" t="s">
        <v>91</v>
      </c>
      <c r="C85" t="s">
        <v>91</v>
      </c>
      <c r="D85" s="3">
        <f>IF(ISERROR(VLOOKUP(A85,'ESO zone constants'!$D$5:$I$9954,5,FALSE)),"",VLOOKUP(A85,'ESO zone constants'!$D$5:$I$9954,5,FALSE))</f>
        <v>1081</v>
      </c>
      <c r="E85" s="3" t="str">
        <f>VLOOKUP(D85,'ESO zone constants'!$A$5:$D$9989,4,FALSE)</f>
        <v>Depths of Malatar</v>
      </c>
      <c r="F85" s="3">
        <f>VLOOKUP(D85,'ESO zone constants'!$A$5:$C$9954,3,FALSE)</f>
        <v>823</v>
      </c>
      <c r="G85" s="3" t="str">
        <f>VLOOKUP(F85,'ESO zone constants'!$A$5:$D$9989,4,FALSE)</f>
        <v>Gold Coast</v>
      </c>
      <c r="H85" s="4">
        <v>13</v>
      </c>
      <c r="I85" s="17" t="str">
        <f>VLOOKUP(H85,'LibSets constants'!$A$4:$B$1012,2,FALSE)</f>
        <v>DLC_WRATHSTONE</v>
      </c>
      <c r="J85" s="17" t="str">
        <f>VLOOKUP(H85,'LibSets constants'!$A$4:$C$1012,3,FALSE)</f>
        <v>Wrathstone</v>
      </c>
    </row>
    <row r="86" spans="1:10" x14ac:dyDescent="0.25">
      <c r="A86" s="2" t="s">
        <v>67</v>
      </c>
      <c r="B86" s="9" t="s">
        <v>92</v>
      </c>
      <c r="C86" t="s">
        <v>91</v>
      </c>
      <c r="D86" s="3">
        <f>IF(ISERROR(VLOOKUP(A86,'ESO zone constants'!$D$5:$I$9954,5,FALSE)),"",VLOOKUP(A86,'ESO zone constants'!$D$5:$I$9954,5,FALSE))</f>
        <v>1081</v>
      </c>
      <c r="E86" s="3" t="str">
        <f>VLOOKUP(D86,'ESO zone constants'!$A$5:$D$9989,4,FALSE)</f>
        <v>Depths of Malatar</v>
      </c>
      <c r="F86" s="3">
        <f>VLOOKUP(D86,'ESO zone constants'!$A$5:$C$9954,3,FALSE)</f>
        <v>823</v>
      </c>
      <c r="G86" s="3" t="str">
        <f>VLOOKUP(F86,'ESO zone constants'!$A$5:$D$9989,4,FALSE)</f>
        <v>Gold Coast</v>
      </c>
      <c r="H86" s="4">
        <v>13</v>
      </c>
      <c r="I86" s="17" t="str">
        <f>VLOOKUP(H86,'LibSets constants'!$A$4:$B$1012,2,FALSE)</f>
        <v>DLC_WRATHSTONE</v>
      </c>
      <c r="J86" s="17" t="str">
        <f>VLOOKUP(H86,'LibSets constants'!$A$4:$C$1012,3,FALSE)</f>
        <v>Wrathstone</v>
      </c>
    </row>
    <row r="87" spans="1:10" x14ac:dyDescent="0.25">
      <c r="A87" s="2" t="s">
        <v>64</v>
      </c>
      <c r="B87" t="s">
        <v>91</v>
      </c>
      <c r="C87" t="s">
        <v>91</v>
      </c>
      <c r="D87" s="3">
        <f>IF(ISERROR(VLOOKUP(A87,'ESO zone constants'!$D$5:$I$9954,5,FALSE)),"",VLOOKUP(A87,'ESO zone constants'!$D$5:$I$9954,5,FALSE))</f>
        <v>1080</v>
      </c>
      <c r="E87" s="3" t="str">
        <f>VLOOKUP(D87,'ESO zone constants'!$A$5:$D$9989,4,FALSE)</f>
        <v>Frostvault</v>
      </c>
      <c r="F87" s="3">
        <f>VLOOKUP(D87,'ESO zone constants'!$A$5:$C$9954,3,FALSE)</f>
        <v>101</v>
      </c>
      <c r="G87" s="3" t="str">
        <f>VLOOKUP(F87,'ESO zone constants'!$A$5:$D$9989,4,FALSE)</f>
        <v>Eastmarch</v>
      </c>
      <c r="H87" s="4">
        <v>13</v>
      </c>
      <c r="I87" s="17" t="str">
        <f>VLOOKUP(H87,'LibSets constants'!$A$4:$B$1012,2,FALSE)</f>
        <v>DLC_WRATHSTONE</v>
      </c>
      <c r="J87" s="17" t="str">
        <f>VLOOKUP(H87,'LibSets constants'!$A$4:$C$1012,3,FALSE)</f>
        <v>Wrathstone</v>
      </c>
    </row>
    <row r="88" spans="1:10" x14ac:dyDescent="0.25">
      <c r="A88" s="2" t="s">
        <v>64</v>
      </c>
      <c r="B88" s="9" t="s">
        <v>92</v>
      </c>
      <c r="C88" t="s">
        <v>91</v>
      </c>
      <c r="D88" s="3">
        <f>IF(ISERROR(VLOOKUP(A88,'ESO zone constants'!$D$5:$I$9954,5,FALSE)),"",VLOOKUP(A88,'ESO zone constants'!$D$5:$I$9954,5,FALSE))</f>
        <v>1080</v>
      </c>
      <c r="E88" s="3" t="str">
        <f>VLOOKUP(D88,'ESO zone constants'!$A$5:$D$9989,4,FALSE)</f>
        <v>Frostvault</v>
      </c>
      <c r="F88" s="3">
        <f>VLOOKUP(D88,'ESO zone constants'!$A$5:$C$9954,3,FALSE)</f>
        <v>101</v>
      </c>
      <c r="G88" s="3" t="str">
        <f>VLOOKUP(F88,'ESO zone constants'!$A$5:$D$9989,4,FALSE)</f>
        <v>Eastmarch</v>
      </c>
      <c r="H88" s="4">
        <v>13</v>
      </c>
      <c r="I88" s="17" t="str">
        <f>VLOOKUP(H88,'LibSets constants'!$A$4:$B$1012,2,FALSE)</f>
        <v>DLC_WRATHSTONE</v>
      </c>
      <c r="J88" s="17" t="str">
        <f>VLOOKUP(H88,'LibSets constants'!$A$4:$C$1012,3,FALSE)</f>
        <v>Wrathstone</v>
      </c>
    </row>
    <row r="89" spans="1:10" x14ac:dyDescent="0.25">
      <c r="A89" s="2" t="s">
        <v>1345</v>
      </c>
      <c r="B89" s="9" t="s">
        <v>91</v>
      </c>
      <c r="C89" t="s">
        <v>92</v>
      </c>
      <c r="D89" s="3">
        <f>IF(ISERROR(VLOOKUP(A89,'ESO zone constants'!$D$5:$I$9954,5,FALSE)),"",VLOOKUP(A89,'ESO zone constants'!$D$5:$I$9954,5,FALSE))</f>
        <v>1121</v>
      </c>
      <c r="E89" s="3" t="str">
        <f>VLOOKUP(D89,'ESO zone constants'!$A$5:$D$9989,4,FALSE)</f>
        <v>Sunspire</v>
      </c>
      <c r="F89" s="3">
        <f>VLOOKUP(D89,'ESO zone constants'!$A$5:$C$9954,3,FALSE)</f>
        <v>1086</v>
      </c>
      <c r="G89" s="3" t="str">
        <f>VLOOKUP(F89,'ESO zone constants'!$A$5:$D$9989,4,FALSE)</f>
        <v>Northern Elsweyr</v>
      </c>
      <c r="H89" s="4">
        <v>14</v>
      </c>
      <c r="I89" s="17" t="str">
        <f>VLOOKUP(H89,'LibSets constants'!$A$4:$B$1012,2,FALSE)</f>
        <v>DLC_ELSWEYR</v>
      </c>
      <c r="J89" s="17" t="str">
        <f>VLOOKUP(H89,'LibSets constants'!$A$4:$C$1012,3,FALSE)</f>
        <v>Elsweyr</v>
      </c>
    </row>
    <row r="90" spans="1:10" x14ac:dyDescent="0.25">
      <c r="A90" s="2" t="s">
        <v>1345</v>
      </c>
      <c r="B90" s="9" t="s">
        <v>92</v>
      </c>
      <c r="C90" t="s">
        <v>92</v>
      </c>
      <c r="D90" s="3">
        <f>IF(ISERROR(VLOOKUP(A90,'ESO zone constants'!$D$5:$I$9954,5,FALSE)),"",VLOOKUP(A90,'ESO zone constants'!$D$5:$I$9954,5,FALSE))</f>
        <v>1121</v>
      </c>
      <c r="E90" s="3" t="str">
        <f>VLOOKUP(D90,'ESO zone constants'!$A$5:$D$9989,4,FALSE)</f>
        <v>Sunspire</v>
      </c>
      <c r="F90" s="3">
        <f>VLOOKUP(D90,'ESO zone constants'!$A$5:$C$9954,3,FALSE)</f>
        <v>1086</v>
      </c>
      <c r="G90" s="3" t="str">
        <f>VLOOKUP(F90,'ESO zone constants'!$A$5:$D$9989,4,FALSE)</f>
        <v>Northern Elsweyr</v>
      </c>
      <c r="H90" s="4">
        <v>14</v>
      </c>
      <c r="I90" s="17" t="str">
        <f>VLOOKUP(H90,'LibSets constants'!$A$4:$B$1012,2,FALSE)</f>
        <v>DLC_ELSWEYR</v>
      </c>
      <c r="J90" s="17" t="str">
        <f>VLOOKUP(H90,'LibSets constants'!$A$4:$C$1012,3,FALSE)</f>
        <v>Elsweyr</v>
      </c>
    </row>
    <row r="91" spans="1:10" x14ac:dyDescent="0.25">
      <c r="A91" s="2" t="s">
        <v>1485</v>
      </c>
      <c r="B91" s="9" t="s">
        <v>91</v>
      </c>
      <c r="C91" s="29" t="s">
        <v>91</v>
      </c>
      <c r="D91" s="3">
        <f>IF(ISERROR(VLOOKUP(A91,'ESO zone constants'!$D$5:$I$9954,5,FALSE)),"",VLOOKUP(A91,'ESO zone constants'!$D$5:$I$9954,5,FALSE))</f>
        <v>1123</v>
      </c>
      <c r="E91" s="3" t="str">
        <f>VLOOKUP(D91,'ESO zone constants'!$A$5:$D$9989,4,FALSE)</f>
        <v>Lair of Maarselok</v>
      </c>
      <c r="F91" s="3">
        <f>VLOOKUP(D91,'ESO zone constants'!$A$5:$C$9954,3,FALSE)</f>
        <v>383</v>
      </c>
      <c r="G91" s="3" t="str">
        <f>VLOOKUP(F91,'ESO zone constants'!$A$5:$D$9989,4,FALSE)</f>
        <v>Grahtwood</v>
      </c>
      <c r="H91" s="4">
        <v>15</v>
      </c>
      <c r="I91" s="17" t="str">
        <f>VLOOKUP(H91,'LibSets constants'!$A$4:$B$1012,2,FALSE)</f>
        <v>DLC_SCALEBREAKER</v>
      </c>
      <c r="J91" s="17" t="str">
        <f>VLOOKUP(H91,'LibSets constants'!$A$4:$C$1012,3,FALSE)</f>
        <v>Scalebraker</v>
      </c>
    </row>
    <row r="92" spans="1:10" x14ac:dyDescent="0.25">
      <c r="A92" s="2" t="s">
        <v>1485</v>
      </c>
      <c r="B92" s="9" t="s">
        <v>92</v>
      </c>
      <c r="C92" s="29" t="s">
        <v>91</v>
      </c>
      <c r="D92" s="3">
        <f>IF(ISERROR(VLOOKUP(A92,'ESO zone constants'!$D$5:$I$9954,5,FALSE)),"",VLOOKUP(A92,'ESO zone constants'!$D$5:$I$9954,5,FALSE))</f>
        <v>1123</v>
      </c>
      <c r="E92" s="3" t="str">
        <f>VLOOKUP(D92,'ESO zone constants'!$A$5:$D$9989,4,FALSE)</f>
        <v>Lair of Maarselok</v>
      </c>
      <c r="F92" s="3">
        <f>VLOOKUP(D92,'ESO zone constants'!$A$5:$C$9954,3,FALSE)</f>
        <v>383</v>
      </c>
      <c r="G92" s="3" t="str">
        <f>VLOOKUP(F92,'ESO zone constants'!$A$5:$D$9989,4,FALSE)</f>
        <v>Grahtwood</v>
      </c>
      <c r="H92" s="4">
        <v>15</v>
      </c>
      <c r="I92" s="17" t="str">
        <f>VLOOKUP(H92,'LibSets constants'!$A$4:$B$1012,2,FALSE)</f>
        <v>DLC_SCALEBREAKER</v>
      </c>
      <c r="J92" s="17" t="str">
        <f>VLOOKUP(H92,'LibSets constants'!$A$4:$C$1012,3,FALSE)</f>
        <v>Scalebraker</v>
      </c>
    </row>
    <row r="93" spans="1:10" x14ac:dyDescent="0.25">
      <c r="A93" s="2" t="s">
        <v>1484</v>
      </c>
      <c r="B93" s="9" t="s">
        <v>91</v>
      </c>
      <c r="C93" s="29" t="s">
        <v>91</v>
      </c>
      <c r="D93" s="3">
        <f>IF(ISERROR(VLOOKUP(A93,'ESO zone constants'!$D$5:$I$9954,5,FALSE)),"",VLOOKUP(A93,'ESO zone constants'!$D$5:$I$9954,5,FALSE))</f>
        <v>1122</v>
      </c>
      <c r="E93" s="3" t="str">
        <f>VLOOKUP(D93,'ESO zone constants'!$A$5:$D$9989,4,FALSE)</f>
        <v>Moongrave Fane</v>
      </c>
      <c r="F93" s="3">
        <f>VLOOKUP(D93,'ESO zone constants'!$A$5:$C$9954,3,FALSE)</f>
        <v>1086</v>
      </c>
      <c r="G93" s="3" t="str">
        <f>VLOOKUP(F93,'ESO zone constants'!$A$5:$D$9989,4,FALSE)</f>
        <v>Northern Elsweyr</v>
      </c>
      <c r="H93" s="4">
        <v>15</v>
      </c>
      <c r="I93" s="17" t="str">
        <f>VLOOKUP(H93,'LibSets constants'!$A$4:$B$1012,2,FALSE)</f>
        <v>DLC_SCALEBREAKER</v>
      </c>
      <c r="J93" s="17" t="str">
        <f>VLOOKUP(H93,'LibSets constants'!$A$4:$C$1012,3,FALSE)</f>
        <v>Scalebraker</v>
      </c>
    </row>
    <row r="94" spans="1:10" x14ac:dyDescent="0.25">
      <c r="A94" s="2" t="s">
        <v>1484</v>
      </c>
      <c r="B94" s="9" t="s">
        <v>92</v>
      </c>
      <c r="C94" s="29" t="s">
        <v>91</v>
      </c>
      <c r="D94" s="3">
        <f>IF(ISERROR(VLOOKUP(A94,'ESO zone constants'!$D$5:$I$9954,5,FALSE)),"",VLOOKUP(A94,'ESO zone constants'!$D$5:$I$9954,5,FALSE))</f>
        <v>1122</v>
      </c>
      <c r="E94" s="3" t="str">
        <f>VLOOKUP(D94,'ESO zone constants'!$A$5:$D$9989,4,FALSE)</f>
        <v>Moongrave Fane</v>
      </c>
      <c r="F94" s="3">
        <f>VLOOKUP(D94,'ESO zone constants'!$A$5:$C$9954,3,FALSE)</f>
        <v>1086</v>
      </c>
      <c r="G94" s="3" t="str">
        <f>VLOOKUP(F94,'ESO zone constants'!$A$5:$D$9989,4,FALSE)</f>
        <v>Northern Elsweyr</v>
      </c>
      <c r="H94" s="4">
        <v>15</v>
      </c>
      <c r="I94" s="17" t="str">
        <f>VLOOKUP(H94,'LibSets constants'!$A$4:$B$1012,2,FALSE)</f>
        <v>DLC_SCALEBREAKER</v>
      </c>
      <c r="J94" s="17" t="str">
        <f>VLOOKUP(H94,'LibSets constants'!$A$4:$C$1012,3,FALSE)</f>
        <v>Scalebraker</v>
      </c>
    </row>
    <row r="95" spans="1:10" x14ac:dyDescent="0.25">
      <c r="A95" s="2" t="s">
        <v>1644</v>
      </c>
      <c r="B95" s="9" t="s">
        <v>91</v>
      </c>
      <c r="C95" s="29" t="s">
        <v>91</v>
      </c>
      <c r="D95" s="3">
        <f>IF(ISERROR(VLOOKUP(A95,'ESO zone constants'!$D$5:$I$9954,5,FALSE)),"",VLOOKUP(A95,'ESO zone constants'!$D$5:$I$9954,5,FALSE))</f>
        <v>1153</v>
      </c>
      <c r="E95" s="3" t="str">
        <f>VLOOKUP(D95,'ESO zone constants'!$A$5:$D$9989,4,FALSE)</f>
        <v>Unhallowed Grave</v>
      </c>
      <c r="F95" s="3">
        <f>VLOOKUP(D95,'ESO zone constants'!$A$5:$C$9954,3,FALSE)</f>
        <v>92</v>
      </c>
      <c r="G95" s="3" t="str">
        <f>VLOOKUP(F95,'ESO zone constants'!$A$5:$D$9989,4,FALSE)</f>
        <v>Bangkorai</v>
      </c>
      <c r="H95" s="4">
        <v>17</v>
      </c>
      <c r="I95" s="17" t="str">
        <f>VLOOKUP(H95,'LibSets constants'!$A$4:$B$1012,2,FALSE)</f>
        <v>DLC_HARROWSTORM</v>
      </c>
      <c r="J95" s="17" t="str">
        <f>VLOOKUP(H95,'LibSets constants'!$A$4:$C$1012,3,FALSE)</f>
        <v>Harrowstorm</v>
      </c>
    </row>
    <row r="96" spans="1:10" x14ac:dyDescent="0.25">
      <c r="A96" s="2" t="s">
        <v>1644</v>
      </c>
      <c r="B96" s="9" t="s">
        <v>92</v>
      </c>
      <c r="C96" s="29" t="s">
        <v>91</v>
      </c>
      <c r="D96" s="3">
        <f>IF(ISERROR(VLOOKUP(A96,'ESO zone constants'!$D$5:$I$9954,5,FALSE)),"",VLOOKUP(A96,'ESO zone constants'!$D$5:$I$9954,5,FALSE))</f>
        <v>1153</v>
      </c>
      <c r="E96" s="3" t="str">
        <f>VLOOKUP(D96,'ESO zone constants'!$A$5:$D$9989,4,FALSE)</f>
        <v>Unhallowed Grave</v>
      </c>
      <c r="F96" s="3">
        <f>VLOOKUP(D96,'ESO zone constants'!$A$5:$C$9954,3,FALSE)</f>
        <v>92</v>
      </c>
      <c r="G96" s="3" t="str">
        <f>VLOOKUP(F96,'ESO zone constants'!$A$5:$D$9989,4,FALSE)</f>
        <v>Bangkorai</v>
      </c>
      <c r="H96" s="4">
        <v>17</v>
      </c>
      <c r="I96" s="17" t="str">
        <f>VLOOKUP(H96,'LibSets constants'!$A$4:$B$1012,2,FALSE)</f>
        <v>DLC_HARROWSTORM</v>
      </c>
      <c r="J96" s="17" t="str">
        <f>VLOOKUP(H96,'LibSets constants'!$A$4:$C$1012,3,FALSE)</f>
        <v>Harrowstorm</v>
      </c>
    </row>
    <row r="97" spans="1:10" x14ac:dyDescent="0.25">
      <c r="A97" s="2" t="s">
        <v>1645</v>
      </c>
      <c r="B97" s="9" t="s">
        <v>91</v>
      </c>
      <c r="C97" s="29" t="s">
        <v>91</v>
      </c>
      <c r="D97" s="3">
        <f>IF(ISERROR(VLOOKUP(A97,'ESO zone constants'!$D$5:$I$9954,5,FALSE)),"",VLOOKUP(A97,'ESO zone constants'!$D$5:$I$9954,5,FALSE))</f>
        <v>1152</v>
      </c>
      <c r="E97" s="3" t="str">
        <f>VLOOKUP(D97,'ESO zone constants'!$A$5:$D$9989,4,FALSE)</f>
        <v>Icereach</v>
      </c>
      <c r="F97" s="3">
        <f>VLOOKUP(D97,'ESO zone constants'!$A$5:$C$9954,3,FALSE)</f>
        <v>684</v>
      </c>
      <c r="G97" s="3" t="str">
        <f>VLOOKUP(F97,'ESO zone constants'!$A$5:$D$9989,4,FALSE)</f>
        <v>Wrothgar</v>
      </c>
      <c r="H97" s="4">
        <v>17</v>
      </c>
      <c r="I97" s="17" t="str">
        <f>VLOOKUP(H97,'LibSets constants'!$A$4:$B$1012,2,FALSE)</f>
        <v>DLC_HARROWSTORM</v>
      </c>
      <c r="J97" s="17" t="str">
        <f>VLOOKUP(H97,'LibSets constants'!$A$4:$C$1012,3,FALSE)</f>
        <v>Harrowstorm</v>
      </c>
    </row>
    <row r="98" spans="1:10" x14ac:dyDescent="0.25">
      <c r="A98" s="2" t="s">
        <v>1645</v>
      </c>
      <c r="B98" s="9" t="s">
        <v>92</v>
      </c>
      <c r="C98" s="29" t="s">
        <v>91</v>
      </c>
      <c r="D98" s="3">
        <f>IF(ISERROR(VLOOKUP(A98,'ESO zone constants'!$D$5:$I$9954,5,FALSE)),"",VLOOKUP(A98,'ESO zone constants'!$D$5:$I$9954,5,FALSE))</f>
        <v>1152</v>
      </c>
      <c r="E98" s="3" t="str">
        <f>VLOOKUP(D98,'ESO zone constants'!$A$5:$D$9989,4,FALSE)</f>
        <v>Icereach</v>
      </c>
      <c r="F98" s="3">
        <f>VLOOKUP(D98,'ESO zone constants'!$A$5:$C$9954,3,FALSE)</f>
        <v>684</v>
      </c>
      <c r="G98" s="3" t="str">
        <f>VLOOKUP(F98,'ESO zone constants'!$A$5:$D$9989,4,FALSE)</f>
        <v>Wrothgar</v>
      </c>
      <c r="H98" s="4">
        <v>17</v>
      </c>
      <c r="I98" s="17" t="str">
        <f>VLOOKUP(H98,'LibSets constants'!$A$4:$B$1012,2,FALSE)</f>
        <v>DLC_HARROWSTORM</v>
      </c>
      <c r="J98" s="17" t="str">
        <f>VLOOKUP(H98,'LibSets constants'!$A$4:$C$1012,3,FALSE)</f>
        <v>Harrowstorm</v>
      </c>
    </row>
    <row r="99" spans="1:10" x14ac:dyDescent="0.25">
      <c r="A99" s="2" t="s">
        <v>1705</v>
      </c>
      <c r="B99" s="9" t="s">
        <v>91</v>
      </c>
      <c r="C99" s="29" t="s">
        <v>91</v>
      </c>
      <c r="D99" s="3">
        <f>IF(ISERROR(VLOOKUP(A99,'ESO zone constants'!$D$5:$I$9954,5,FALSE)),"",VLOOKUP(A99,'ESO zone constants'!$D$5:$I$9954,5,FALSE))</f>
        <v>1196</v>
      </c>
      <c r="E99" s="3" t="str">
        <f>VLOOKUP(D99,'ESO zone constants'!$A$5:$D$9989,4,FALSE)</f>
        <v>Kyne's Aegis</v>
      </c>
      <c r="F99" s="3">
        <f>VLOOKUP(D99,'ESO zone constants'!$A$5:$C$9954,3,FALSE)</f>
        <v>1160</v>
      </c>
      <c r="G99" s="3" t="str">
        <f>VLOOKUP(F99,'ESO zone constants'!$A$5:$D$9989,4,FALSE)</f>
        <v>Western Skyrim</v>
      </c>
      <c r="H99" s="4">
        <v>18</v>
      </c>
      <c r="I99" s="17" t="str">
        <f>VLOOKUP(H99,'LibSets constants'!$A$4:$B$1012,2,FALSE)</f>
        <v>DLC_GREYMOOR</v>
      </c>
      <c r="J99" s="17" t="str">
        <f>VLOOKUP(H99,'LibSets constants'!$A$4:$C$1012,3,FALSE)</f>
        <v>Greymoor</v>
      </c>
    </row>
    <row r="100" spans="1:10" x14ac:dyDescent="0.25">
      <c r="A100" s="2" t="s">
        <v>1705</v>
      </c>
      <c r="B100" s="9" t="s">
        <v>92</v>
      </c>
      <c r="C100" s="29" t="s">
        <v>91</v>
      </c>
      <c r="D100" s="3">
        <f>IF(ISERROR(VLOOKUP(A100,'ESO zone constants'!$D$5:$I$9954,5,FALSE)),"",VLOOKUP(A100,'ESO zone constants'!$D$5:$I$9954,5,FALSE))</f>
        <v>1196</v>
      </c>
      <c r="E100" s="3" t="str">
        <f>VLOOKUP(D100,'ESO zone constants'!$A$5:$D$9989,4,FALSE)</f>
        <v>Kyne's Aegis</v>
      </c>
      <c r="F100" s="3">
        <f>VLOOKUP(D100,'ESO zone constants'!$A$5:$C$9954,3,FALSE)</f>
        <v>1160</v>
      </c>
      <c r="G100" s="3" t="str">
        <f>VLOOKUP(F100,'ESO zone constants'!$A$5:$D$9989,4,FALSE)</f>
        <v>Western Skyrim</v>
      </c>
      <c r="H100" s="4">
        <v>18</v>
      </c>
      <c r="I100" s="17" t="str">
        <f>VLOOKUP(H100,'LibSets constants'!$A$4:$B$1012,2,FALSE)</f>
        <v>DLC_GREYMOOR</v>
      </c>
      <c r="J100" s="17" t="str">
        <f>VLOOKUP(H100,'LibSets constants'!$A$4:$C$1012,3,FALSE)</f>
        <v>Greymoor</v>
      </c>
    </row>
    <row r="101" spans="1:10" x14ac:dyDescent="0.25">
      <c r="A101" s="2" t="s">
        <v>1801</v>
      </c>
      <c r="B101" s="9" t="s">
        <v>91</v>
      </c>
      <c r="C101" s="29" t="s">
        <v>91</v>
      </c>
      <c r="D101" s="3">
        <f>IF(ISERROR(VLOOKUP(A101,'ESO zone constants'!$D$5:$I$9954,5,FALSE)),"",VLOOKUP(A101,'ESO zone constants'!$D$5:$I$9954,5,FALSE))</f>
        <v>1201</v>
      </c>
      <c r="E101" s="3" t="str">
        <f>VLOOKUP(D101,'ESO zone constants'!$A$5:$D$9989,4,FALSE)</f>
        <v>Castle Thorn</v>
      </c>
      <c r="F101" s="3">
        <f>VLOOKUP(D101,'ESO zone constants'!$A$5:$C$9954,3,FALSE)</f>
        <v>1160</v>
      </c>
      <c r="G101" s="3" t="str">
        <f>VLOOKUP(F101,'ESO zone constants'!$A$5:$D$9989,4,FALSE)</f>
        <v>Western Skyrim</v>
      </c>
      <c r="H101" s="4">
        <v>19</v>
      </c>
      <c r="I101" s="17" t="str">
        <f>VLOOKUP(H101,'LibSets constants'!$A$4:$B$1012,2,FALSE)</f>
        <v>DLC_STONETHORN</v>
      </c>
      <c r="J101" s="17" t="str">
        <f>VLOOKUP(H101,'LibSets constants'!$A$4:$C$1012,3,FALSE)</f>
        <v>Stonethorn</v>
      </c>
    </row>
    <row r="102" spans="1:10" x14ac:dyDescent="0.25">
      <c r="A102" s="2" t="s">
        <v>1801</v>
      </c>
      <c r="B102" s="9" t="s">
        <v>91</v>
      </c>
      <c r="C102" s="29" t="s">
        <v>91</v>
      </c>
      <c r="D102" s="3">
        <f>IF(ISERROR(VLOOKUP(A102,'ESO zone constants'!$D$5:$I$9954,5,FALSE)),"",VLOOKUP(A102,'ESO zone constants'!$D$5:$I$9954,5,FALSE))</f>
        <v>1201</v>
      </c>
      <c r="E102" s="3" t="str">
        <f>VLOOKUP(D102,'ESO zone constants'!$A$5:$D$9989,4,FALSE)</f>
        <v>Castle Thorn</v>
      </c>
      <c r="F102" s="3">
        <f>VLOOKUP(D102,'ESO zone constants'!$A$5:$C$9954,3,FALSE)</f>
        <v>1160</v>
      </c>
      <c r="G102" s="3" t="str">
        <f>VLOOKUP(F102,'ESO zone constants'!$A$5:$D$9989,4,FALSE)</f>
        <v>Western Skyrim</v>
      </c>
      <c r="H102" s="4">
        <v>19</v>
      </c>
      <c r="I102" s="17" t="str">
        <f>VLOOKUP(H102,'LibSets constants'!$A$4:$B$1012,2,FALSE)</f>
        <v>DLC_STONETHORN</v>
      </c>
      <c r="J102" s="17" t="str">
        <f>VLOOKUP(H102,'LibSets constants'!$A$4:$C$1012,3,FALSE)</f>
        <v>Stonethorn</v>
      </c>
    </row>
    <row r="103" spans="1:10" x14ac:dyDescent="0.25">
      <c r="A103" s="2" t="s">
        <v>1806</v>
      </c>
      <c r="B103" s="9" t="s">
        <v>91</v>
      </c>
      <c r="C103" s="29" t="s">
        <v>91</v>
      </c>
      <c r="D103" s="3">
        <f>IF(ISERROR(VLOOKUP(A103,'ESO zone constants'!$D$5:$I$9954,5,FALSE)),"",VLOOKUP(A103,'ESO zone constants'!$D$5:$I$9954,5,FALSE))</f>
        <v>1197</v>
      </c>
      <c r="E103" s="3" t="str">
        <f>VLOOKUP(D103,'ESO zone constants'!$A$5:$D$9989,4,FALSE)</f>
        <v>Stone Garden</v>
      </c>
      <c r="F103" s="3">
        <f>VLOOKUP(D103,'ESO zone constants'!$A$5:$C$9954,3,FALSE)</f>
        <v>1161</v>
      </c>
      <c r="G103" s="3" t="str">
        <f>VLOOKUP(F103,'ESO zone constants'!$A$5:$D$9989,4,FALSE)</f>
        <v>Blackreach: Greymoor Caverns</v>
      </c>
      <c r="H103" s="4">
        <v>19</v>
      </c>
      <c r="I103" s="17" t="str">
        <f>VLOOKUP(H103,'LibSets constants'!$A$4:$B$1012,2,FALSE)</f>
        <v>DLC_STONETHORN</v>
      </c>
      <c r="J103" s="17" t="str">
        <f>VLOOKUP(H103,'LibSets constants'!$A$4:$C$1012,3,FALSE)</f>
        <v>Stonethorn</v>
      </c>
    </row>
    <row r="104" spans="1:10" x14ac:dyDescent="0.25">
      <c r="A104" s="2" t="s">
        <v>1806</v>
      </c>
      <c r="B104" s="9" t="s">
        <v>92</v>
      </c>
      <c r="C104" s="29" t="s">
        <v>91</v>
      </c>
      <c r="D104" s="3">
        <f>IF(ISERROR(VLOOKUP(A104,'ESO zone constants'!$D$5:$I$9954,5,FALSE)),"",VLOOKUP(A104,'ESO zone constants'!$D$5:$I$9954,5,FALSE))</f>
        <v>1197</v>
      </c>
      <c r="E104" s="3" t="str">
        <f>VLOOKUP(D104,'ESO zone constants'!$A$5:$D$9989,4,FALSE)</f>
        <v>Stone Garden</v>
      </c>
      <c r="F104" s="3">
        <f>VLOOKUP(D104,'ESO zone constants'!$A$5:$C$9954,3,FALSE)</f>
        <v>1161</v>
      </c>
      <c r="G104" s="3" t="str">
        <f>VLOOKUP(F104,'ESO zone constants'!$A$5:$D$9989,4,FALSE)</f>
        <v>Blackreach: Greymoor Caverns</v>
      </c>
      <c r="H104" s="4">
        <v>19</v>
      </c>
      <c r="I104" s="17" t="str">
        <f>VLOOKUP(H104,'LibSets constants'!$A$4:$B$1012,2,FALSE)</f>
        <v>DLC_STONETHORN</v>
      </c>
      <c r="J104" s="17" t="str">
        <f>VLOOKUP(H104,'LibSets constants'!$A$4:$C$1012,3,FALSE)</f>
        <v>Stonethorn</v>
      </c>
    </row>
    <row r="105" spans="1:10" x14ac:dyDescent="0.25">
      <c r="A105" s="2" t="s">
        <v>2395</v>
      </c>
      <c r="B105" s="9" t="s">
        <v>91</v>
      </c>
      <c r="C105" s="29" t="s">
        <v>91</v>
      </c>
      <c r="D105" s="3">
        <v>1228</v>
      </c>
      <c r="E105" s="3" t="str">
        <f>VLOOKUP(D105,'ESO zone constants'!$A$5:$D$9989,4,FALSE)</f>
        <v>Black Drake Villa</v>
      </c>
      <c r="F105" s="3">
        <f>VLOOKUP(D105,'ESO zone constants'!$A$5:$C$9954,3,FALSE)</f>
        <v>823</v>
      </c>
      <c r="G105" s="3" t="str">
        <f>VLOOKUP(F105,'ESO zone constants'!$A$5:$D$9989,4,FALSE)</f>
        <v>Gold Coast</v>
      </c>
      <c r="H105" s="4">
        <v>21</v>
      </c>
      <c r="I105" s="17" t="str">
        <f>VLOOKUP(H105,'LibSets constants'!$A$4:$B$1012,2,FALSE)</f>
        <v>DLC_FLAMES_OF_AMBITION</v>
      </c>
      <c r="J105" s="17" t="str">
        <f>VLOOKUP(H105,'LibSets constants'!$A$4:$C$1012,3,FALSE)</f>
        <v>Flames of Ambition</v>
      </c>
    </row>
    <row r="106" spans="1:10" x14ac:dyDescent="0.25">
      <c r="A106" s="2" t="s">
        <v>2395</v>
      </c>
      <c r="B106" s="9" t="s">
        <v>92</v>
      </c>
      <c r="C106" s="29" t="s">
        <v>91</v>
      </c>
      <c r="D106" s="3">
        <v>1228</v>
      </c>
      <c r="E106" s="3" t="str">
        <f>VLOOKUP(D106,'ESO zone constants'!$A$5:$D$9989,4,FALSE)</f>
        <v>Black Drake Villa</v>
      </c>
      <c r="F106" s="3">
        <f>VLOOKUP(D106,'ESO zone constants'!$A$5:$C$9954,3,FALSE)</f>
        <v>823</v>
      </c>
      <c r="G106" s="3" t="str">
        <f>VLOOKUP(F106,'ESO zone constants'!$A$5:$D$9989,4,FALSE)</f>
        <v>Gold Coast</v>
      </c>
      <c r="H106" s="4">
        <v>21</v>
      </c>
      <c r="I106" s="17" t="str">
        <f>VLOOKUP(H106,'LibSets constants'!$A$4:$B$1012,2,FALSE)</f>
        <v>DLC_FLAMES_OF_AMBITION</v>
      </c>
      <c r="J106" s="17" t="str">
        <f>VLOOKUP(H106,'LibSets constants'!$A$4:$C$1012,3,FALSE)</f>
        <v>Flames of Ambition</v>
      </c>
    </row>
    <row r="107" spans="1:10" x14ac:dyDescent="0.25">
      <c r="A107" s="2" t="s">
        <v>2396</v>
      </c>
      <c r="B107" s="9" t="s">
        <v>91</v>
      </c>
      <c r="C107" s="29" t="s">
        <v>91</v>
      </c>
      <c r="D107" s="3">
        <v>1229</v>
      </c>
      <c r="E107" s="3" t="str">
        <f>VLOOKUP(D107,'ESO zone constants'!$A$5:$D$9989,4,FALSE)</f>
        <v>The Cauldron</v>
      </c>
      <c r="F107" s="3">
        <f>VLOOKUP(D107,'ESO zone constants'!$A$5:$C$9954,3,FALSE)</f>
        <v>57</v>
      </c>
      <c r="G107" s="3" t="str">
        <f>VLOOKUP(F107,'ESO zone constants'!$A$5:$D$9989,4,FALSE)</f>
        <v>Deshaan</v>
      </c>
      <c r="H107" s="4">
        <v>21</v>
      </c>
      <c r="I107" s="17" t="str">
        <f>VLOOKUP(H107,'LibSets constants'!$A$4:$B$1012,2,FALSE)</f>
        <v>DLC_FLAMES_OF_AMBITION</v>
      </c>
      <c r="J107" s="17" t="str">
        <f>VLOOKUP(H107,'LibSets constants'!$A$4:$C$1012,3,FALSE)</f>
        <v>Flames of Ambition</v>
      </c>
    </row>
    <row r="108" spans="1:10" x14ac:dyDescent="0.25">
      <c r="A108" s="2" t="s">
        <v>2396</v>
      </c>
      <c r="B108" s="9" t="s">
        <v>92</v>
      </c>
      <c r="C108" s="29" t="s">
        <v>91</v>
      </c>
      <c r="D108" s="3">
        <v>1229</v>
      </c>
      <c r="E108" s="3" t="str">
        <f>VLOOKUP(D108,'ESO zone constants'!$A$5:$D$9989,4,FALSE)</f>
        <v>The Cauldron</v>
      </c>
      <c r="F108" s="3">
        <f>VLOOKUP(D108,'ESO zone constants'!$A$5:$C$9954,3,FALSE)</f>
        <v>57</v>
      </c>
      <c r="G108" s="3" t="str">
        <f>VLOOKUP(F108,'ESO zone constants'!$A$5:$D$9989,4,FALSE)</f>
        <v>Deshaan</v>
      </c>
      <c r="H108" s="4">
        <v>22</v>
      </c>
      <c r="I108" s="17" t="str">
        <f>VLOOKUP(H108,'LibSets constants'!$A$4:$B$1012,2,FALSE)</f>
        <v>DLC_BLACKWOOD</v>
      </c>
      <c r="J108" s="17" t="str">
        <f>VLOOKUP(H108,'LibSets constants'!$A$4:$C$1012,3,FALSE)</f>
        <v>Blackwood</v>
      </c>
    </row>
    <row r="109" spans="1:10" x14ac:dyDescent="0.25">
      <c r="A109" s="2" t="s">
        <v>2496</v>
      </c>
      <c r="B109" s="9" t="s">
        <v>91</v>
      </c>
      <c r="C109" s="29" t="s">
        <v>91</v>
      </c>
      <c r="D109" s="3">
        <v>1268</v>
      </c>
      <c r="E109" s="3" t="str">
        <f>VLOOKUP(D109,'ESO zone constants'!$A$5:$D$9989,4,FALSE)</f>
        <v>The Dread Cellar</v>
      </c>
      <c r="F109" s="3">
        <f>VLOOKUP(D109,'ESO zone constants'!$A$5:$C$9954,3,FALSE)</f>
        <v>1261</v>
      </c>
      <c r="G109" s="3" t="str">
        <f>VLOOKUP(F109,'ESO zone constants'!$A$5:$D$9989,4,FALSE)</f>
        <v>Blackwood</v>
      </c>
      <c r="H109" s="4">
        <v>23</v>
      </c>
      <c r="I109" s="17" t="str">
        <f>VLOOKUP(H109,'LibSets constants'!$A$4:$B$1012,2,FALSE)</f>
        <v>DLC_WAKING_FLAME</v>
      </c>
      <c r="J109" s="17" t="str">
        <f>VLOOKUP(H109,'LibSets constants'!$A$4:$C$1012,3,FALSE)</f>
        <v>Waking Flame</v>
      </c>
    </row>
    <row r="110" spans="1:10" x14ac:dyDescent="0.25">
      <c r="A110" s="2" t="s">
        <v>2496</v>
      </c>
      <c r="B110" s="9" t="s">
        <v>92</v>
      </c>
      <c r="C110" s="29" t="s">
        <v>91</v>
      </c>
      <c r="D110" s="3">
        <v>1268</v>
      </c>
      <c r="E110" s="3" t="str">
        <f>VLOOKUP(D110,'ESO zone constants'!$A$5:$D$9989,4,FALSE)</f>
        <v>The Dread Cellar</v>
      </c>
      <c r="F110" s="3">
        <f>VLOOKUP(D110,'ESO zone constants'!$A$5:$C$9954,3,FALSE)</f>
        <v>1261</v>
      </c>
      <c r="G110" s="3" t="str">
        <f>VLOOKUP(F110,'ESO zone constants'!$A$5:$D$9989,4,FALSE)</f>
        <v>Blackwood</v>
      </c>
      <c r="H110" s="4">
        <v>23</v>
      </c>
      <c r="I110" s="17" t="str">
        <f>VLOOKUP(H110,'LibSets constants'!$A$4:$B$1012,2,FALSE)</f>
        <v>DLC_WAKING_FLAME</v>
      </c>
      <c r="J110" s="17" t="str">
        <f>VLOOKUP(H110,'LibSets constants'!$A$4:$C$1012,3,FALSE)</f>
        <v>Waking Flame</v>
      </c>
    </row>
    <row r="111" spans="1:10" x14ac:dyDescent="0.25">
      <c r="A111" s="2" t="s">
        <v>2499</v>
      </c>
      <c r="B111" s="9" t="s">
        <v>91</v>
      </c>
      <c r="C111" s="29" t="s">
        <v>91</v>
      </c>
      <c r="D111" s="3">
        <v>1267</v>
      </c>
      <c r="E111" s="3" t="str">
        <f>VLOOKUP(D111,'ESO zone constants'!$A$5:$D$9989,4,FALSE)</f>
        <v>Red Petal Bastion</v>
      </c>
      <c r="F111" s="3">
        <f>VLOOKUP(D111,'ESO zone constants'!$A$5:$C$9954,3,FALSE)</f>
        <v>3</v>
      </c>
      <c r="G111" s="3" t="str">
        <f>VLOOKUP(F111,'ESO zone constants'!$A$5:$D$9989,4,FALSE)</f>
        <v>Glenumbra</v>
      </c>
      <c r="H111" s="4">
        <v>23</v>
      </c>
      <c r="I111" s="17" t="str">
        <f>VLOOKUP(H111,'LibSets constants'!$A$4:$B$1012,2,FALSE)</f>
        <v>DLC_WAKING_FLAME</v>
      </c>
      <c r="J111" s="17" t="str">
        <f>VLOOKUP(H111,'LibSets constants'!$A$4:$C$1012,3,FALSE)</f>
        <v>Waking Flame</v>
      </c>
    </row>
    <row r="112" spans="1:10" x14ac:dyDescent="0.25">
      <c r="A112" s="2" t="s">
        <v>2499</v>
      </c>
      <c r="B112" s="9" t="s">
        <v>92</v>
      </c>
      <c r="C112" s="29" t="s">
        <v>91</v>
      </c>
      <c r="D112" s="3">
        <v>1267</v>
      </c>
      <c r="E112" s="3" t="str">
        <f>VLOOKUP(D112,'ESO zone constants'!$A$5:$D$9989,4,FALSE)</f>
        <v>Red Petal Bastion</v>
      </c>
      <c r="F112" s="3">
        <f>VLOOKUP(D112,'ESO zone constants'!$A$5:$C$9954,3,FALSE)</f>
        <v>3</v>
      </c>
      <c r="G112" s="3" t="str">
        <f>VLOOKUP(F112,'ESO zone constants'!$A$5:$D$9989,4,FALSE)</f>
        <v>Glenumbra</v>
      </c>
      <c r="H112" s="4">
        <v>23</v>
      </c>
      <c r="I112" s="17" t="str">
        <f>VLOOKUP(H112,'LibSets constants'!$A$4:$B$1012,2,FALSE)</f>
        <v>DLC_WAKING_FLAME</v>
      </c>
      <c r="J112" s="17" t="str">
        <f>VLOOKUP(H112,'LibSets constants'!$A$4:$C$1012,3,FALSE)</f>
        <v>Waking Flame</v>
      </c>
    </row>
    <row r="113" spans="1:10" x14ac:dyDescent="0.25">
      <c r="A113" s="82" t="s">
        <v>2719</v>
      </c>
      <c r="B113" s="9" t="s">
        <v>91</v>
      </c>
      <c r="C113" s="29" t="s">
        <v>91</v>
      </c>
      <c r="D113" s="3">
        <v>1301</v>
      </c>
      <c r="E113" s="3" t="str">
        <f>VLOOKUP(D113,'ESO zone constants'!$A$5:$D$9989,4,FALSE)</f>
        <v>Coral Aerie</v>
      </c>
      <c r="F113" s="3">
        <f>VLOOKUP(D113,'ESO zone constants'!$A$5:$C$9954,3,FALSE)</f>
        <v>1011</v>
      </c>
      <c r="G113" s="3" t="str">
        <f>VLOOKUP(F113,'ESO zone constants'!$A$5:$D$9989,4,FALSE)</f>
        <v>Summerset</v>
      </c>
      <c r="H113" s="4">
        <v>25</v>
      </c>
      <c r="I113" s="17" t="str">
        <f>VLOOKUP(H113,'LibSets constants'!$A$4:$B$1012,2,FALSE)</f>
        <v>DLC_ASCENDING_TIDE</v>
      </c>
      <c r="J113" s="17" t="str">
        <f>VLOOKUP(H113,'LibSets constants'!$A$4:$C$1012,3,FALSE)</f>
        <v>Ascending Tide</v>
      </c>
    </row>
    <row r="114" spans="1:10" x14ac:dyDescent="0.25">
      <c r="A114" s="82" t="s">
        <v>2719</v>
      </c>
      <c r="B114" s="9" t="s">
        <v>92</v>
      </c>
      <c r="C114" s="29" t="s">
        <v>91</v>
      </c>
      <c r="D114" s="3">
        <v>1301</v>
      </c>
      <c r="E114" s="3" t="str">
        <f>VLOOKUP(D114,'ESO zone constants'!$A$5:$D$9989,4,FALSE)</f>
        <v>Coral Aerie</v>
      </c>
      <c r="F114" s="3">
        <f>VLOOKUP(D114,'ESO zone constants'!$A$5:$C$9954,3,FALSE)</f>
        <v>1011</v>
      </c>
      <c r="G114" s="3" t="str">
        <f>VLOOKUP(F114,'ESO zone constants'!$A$5:$D$9989,4,FALSE)</f>
        <v>Summerset</v>
      </c>
      <c r="H114" s="4">
        <v>25</v>
      </c>
      <c r="I114" s="17" t="str">
        <f>VLOOKUP(H114,'LibSets constants'!$A$4:$B$1012,2,FALSE)</f>
        <v>DLC_ASCENDING_TIDE</v>
      </c>
      <c r="J114" s="17" t="str">
        <f>VLOOKUP(H114,'LibSets constants'!$A$4:$C$1012,3,FALSE)</f>
        <v>Ascending Tide</v>
      </c>
    </row>
    <row r="115" spans="1:10" x14ac:dyDescent="0.25">
      <c r="A115" s="82" t="s">
        <v>2720</v>
      </c>
      <c r="B115" s="9" t="s">
        <v>91</v>
      </c>
      <c r="C115" s="29" t="s">
        <v>91</v>
      </c>
      <c r="D115" s="3">
        <v>1302</v>
      </c>
      <c r="E115" s="3" t="str">
        <f>VLOOKUP(D115,'ESO zone constants'!$A$5:$D$9989,4,FALSE)</f>
        <v>Shipwright's Regret</v>
      </c>
      <c r="F115" s="3">
        <f>VLOOKUP(D115,'ESO zone constants'!$A$5:$C$9954,3,FALSE)</f>
        <v>20</v>
      </c>
      <c r="G115" s="3" t="str">
        <f>VLOOKUP(F115,'ESO zone constants'!$A$5:$D$9989,4,FALSE)</f>
        <v>Rivenspire</v>
      </c>
      <c r="H115" s="4">
        <v>25</v>
      </c>
      <c r="I115" s="17" t="str">
        <f>VLOOKUP(H115,'LibSets constants'!$A$4:$B$1012,2,FALSE)</f>
        <v>DLC_ASCENDING_TIDE</v>
      </c>
      <c r="J115" s="17" t="str">
        <f>VLOOKUP(H115,'LibSets constants'!$A$4:$C$1012,3,FALSE)</f>
        <v>Ascending Tide</v>
      </c>
    </row>
    <row r="116" spans="1:10" x14ac:dyDescent="0.25">
      <c r="A116" s="82" t="s">
        <v>2720</v>
      </c>
      <c r="B116" s="9" t="s">
        <v>92</v>
      </c>
      <c r="C116" s="29" t="s">
        <v>91</v>
      </c>
      <c r="D116" s="3">
        <v>1302</v>
      </c>
      <c r="E116" s="3" t="str">
        <f>VLOOKUP(D116,'ESO zone constants'!$A$5:$D$9989,4,FALSE)</f>
        <v>Shipwright's Regret</v>
      </c>
      <c r="F116" s="3">
        <f>VLOOKUP(D116,'ESO zone constants'!$A$5:$C$9954,3,FALSE)</f>
        <v>20</v>
      </c>
      <c r="G116" s="3" t="str">
        <f>VLOOKUP(F116,'ESO zone constants'!$A$5:$D$9989,4,FALSE)</f>
        <v>Rivenspire</v>
      </c>
      <c r="H116" s="4">
        <v>25</v>
      </c>
      <c r="I116" s="17" t="str">
        <f>VLOOKUP(H116,'LibSets constants'!$A$4:$B$1012,2,FALSE)</f>
        <v>DLC_ASCENDING_TIDE</v>
      </c>
      <c r="J116" s="17" t="str">
        <f>VLOOKUP(H116,'LibSets constants'!$A$4:$C$1012,3,FALSE)</f>
        <v>Ascending Tide</v>
      </c>
    </row>
    <row r="117" spans="1:10" x14ac:dyDescent="0.25">
      <c r="A117" t="s">
        <v>3397</v>
      </c>
      <c r="B117" s="9" t="s">
        <v>91</v>
      </c>
      <c r="C117" s="29" t="s">
        <v>92</v>
      </c>
      <c r="D117" s="3">
        <v>1344</v>
      </c>
      <c r="E117" s="3" t="str">
        <f>VLOOKUP(D117,'ESO zone constants'!$A$5:$D$9989,4,FALSE)</f>
        <v>Dreadsail Reef</v>
      </c>
      <c r="F117" s="3">
        <f>VLOOKUP(D117,'ESO zone constants'!$A$5:$C$9954,3,FALSE)</f>
        <v>1318</v>
      </c>
      <c r="G117" s="3" t="str">
        <f>VLOOKUP(F117,'ESO zone constants'!$A$5:$D$9989,4,FALSE)</f>
        <v>High Isle</v>
      </c>
      <c r="H117" s="4">
        <v>26</v>
      </c>
      <c r="I117" s="17" t="str">
        <f>VLOOKUP(H117,'LibSets constants'!$A$4:$B$1012,2,FALSE)</f>
        <v>DLC_HIGH_ISLE</v>
      </c>
      <c r="J117" s="17" t="str">
        <f>VLOOKUP(H117,'LibSets constants'!$A$4:$C$1012,3,FALSE)</f>
        <v>High Isle</v>
      </c>
    </row>
    <row r="118" spans="1:10" x14ac:dyDescent="0.25">
      <c r="A118" t="s">
        <v>3397</v>
      </c>
      <c r="B118" s="9" t="s">
        <v>92</v>
      </c>
      <c r="C118" s="29" t="s">
        <v>92</v>
      </c>
      <c r="D118" s="3">
        <v>1344</v>
      </c>
      <c r="E118" s="3" t="str">
        <f>VLOOKUP(D118,'ESO zone constants'!$A$5:$D$9989,4,FALSE)</f>
        <v>Dreadsail Reef</v>
      </c>
      <c r="F118" s="3">
        <f>VLOOKUP(D118,'ESO zone constants'!$A$5:$C$9954,3,FALSE)</f>
        <v>1318</v>
      </c>
      <c r="G118" s="3" t="str">
        <f>VLOOKUP(F118,'ESO zone constants'!$A$5:$D$9989,4,FALSE)</f>
        <v>High Isle</v>
      </c>
      <c r="H118" s="4">
        <v>26</v>
      </c>
      <c r="I118" s="17" t="str">
        <f>VLOOKUP(H118,'LibSets constants'!$A$4:$B$1012,2,FALSE)</f>
        <v>DLC_HIGH_ISLE</v>
      </c>
      <c r="J118" s="17" t="str">
        <f>VLOOKUP(H118,'LibSets constants'!$A$4:$C$1012,3,FALSE)</f>
        <v>High Isle</v>
      </c>
    </row>
    <row r="119" spans="1:10" x14ac:dyDescent="0.25">
      <c r="A119" s="82" t="s">
        <v>3436</v>
      </c>
      <c r="B119" s="9" t="s">
        <v>91</v>
      </c>
      <c r="C119" s="29" t="s">
        <v>92</v>
      </c>
      <c r="D119" s="3">
        <v>1360</v>
      </c>
      <c r="E119" s="3" t="str">
        <f>VLOOKUP(D119,'ESO zone constants'!$A$5:$D$9989,4,FALSE)</f>
        <v>Earthen Root Enclave</v>
      </c>
      <c r="F119" s="3">
        <f>VLOOKUP(D119,'ESO zone constants'!$A$5:$C$9954,3,FALSE)</f>
        <v>0</v>
      </c>
      <c r="G119" s="3" t="str">
        <f>VLOOKUP(F119,'ESO zone constants'!$A$5:$D$9989,4,FALSE)</f>
        <v>Tamriel Map</v>
      </c>
      <c r="H119" s="4">
        <v>27</v>
      </c>
      <c r="I119" s="17" t="str">
        <f>VLOOKUP(H119,'LibSets constants'!$A$4:$B$1012,2,FALSE)</f>
        <v>DLC_LOST_DEPTHS</v>
      </c>
      <c r="J119" s="17" t="str">
        <f>VLOOKUP(H119,'LibSets constants'!$A$4:$C$1012,3,FALSE)</f>
        <v>Lost Depths</v>
      </c>
    </row>
    <row r="120" spans="1:10" x14ac:dyDescent="0.25">
      <c r="A120" s="82" t="s">
        <v>3436</v>
      </c>
      <c r="B120" s="9" t="s">
        <v>92</v>
      </c>
      <c r="C120" s="29" t="s">
        <v>92</v>
      </c>
      <c r="D120" s="3">
        <v>1360</v>
      </c>
      <c r="E120" s="3" t="str">
        <f>VLOOKUP(D120,'ESO zone constants'!$A$5:$D$9989,4,FALSE)</f>
        <v>Earthen Root Enclave</v>
      </c>
      <c r="F120" s="3">
        <f>VLOOKUP(D120,'ESO zone constants'!$A$5:$C$9954,3,FALSE)</f>
        <v>0</v>
      </c>
      <c r="G120" s="3" t="str">
        <f>VLOOKUP(F120,'ESO zone constants'!$A$5:$D$9989,4,FALSE)</f>
        <v>Tamriel Map</v>
      </c>
      <c r="H120" s="4">
        <v>27</v>
      </c>
      <c r="I120" s="17" t="str">
        <f>VLOOKUP(H120,'LibSets constants'!$A$4:$B$1012,2,FALSE)</f>
        <v>DLC_LOST_DEPTHS</v>
      </c>
      <c r="J120" s="17" t="str">
        <f>VLOOKUP(H120,'LibSets constants'!$A$4:$C$1012,3,FALSE)</f>
        <v>Lost Depths</v>
      </c>
    </row>
    <row r="121" spans="1:10" x14ac:dyDescent="0.25">
      <c r="A121" s="82" t="s">
        <v>3437</v>
      </c>
      <c r="B121" s="9" t="s">
        <v>91</v>
      </c>
      <c r="C121" s="29" t="s">
        <v>92</v>
      </c>
      <c r="D121" s="3">
        <v>1361</v>
      </c>
      <c r="E121" s="3" t="str">
        <f>VLOOKUP(D121,'ESO zone constants'!$A$5:$D$9989,4,FALSE)</f>
        <v>Graven Deep</v>
      </c>
      <c r="F121" s="3">
        <f>VLOOKUP(D121,'ESO zone constants'!$A$5:$C$9954,3,FALSE)</f>
        <v>0</v>
      </c>
      <c r="G121" s="3" t="str">
        <f>VLOOKUP(F121,'ESO zone constants'!$A$5:$D$9989,4,FALSE)</f>
        <v>Tamriel Map</v>
      </c>
      <c r="H121" s="4">
        <v>27</v>
      </c>
      <c r="I121" s="17" t="str">
        <f>VLOOKUP(H121,'LibSets constants'!$A$4:$B$1012,2,FALSE)</f>
        <v>DLC_LOST_DEPTHS</v>
      </c>
      <c r="J121" s="17" t="str">
        <f>VLOOKUP(H121,'LibSets constants'!$A$4:$C$1012,3,FALSE)</f>
        <v>Lost Depths</v>
      </c>
    </row>
    <row r="122" spans="1:10" x14ac:dyDescent="0.25">
      <c r="A122" s="82" t="s">
        <v>3437</v>
      </c>
      <c r="B122" s="9" t="s">
        <v>92</v>
      </c>
      <c r="C122" s="29" t="s">
        <v>92</v>
      </c>
      <c r="D122" s="3">
        <v>1361</v>
      </c>
      <c r="E122" s="3" t="str">
        <f>VLOOKUP(D122,'ESO zone constants'!$A$5:$D$9989,4,FALSE)</f>
        <v>Graven Deep</v>
      </c>
      <c r="F122" s="3">
        <f>VLOOKUP(D122,'ESO zone constants'!$A$5:$C$9954,3,FALSE)</f>
        <v>0</v>
      </c>
      <c r="G122" s="3" t="str">
        <f>VLOOKUP(F122,'ESO zone constants'!$A$5:$D$9989,4,FALSE)</f>
        <v>Tamriel Map</v>
      </c>
      <c r="H122" s="4">
        <v>27</v>
      </c>
      <c r="I122" s="17" t="str">
        <f>VLOOKUP(H122,'LibSets constants'!$A$4:$B$1012,2,FALSE)</f>
        <v>DLC_LOST_DEPTHS</v>
      </c>
      <c r="J122" s="17" t="str">
        <f>VLOOKUP(H122,'LibSets constants'!$A$4:$C$1012,3,FALSE)</f>
        <v>Lost Depths</v>
      </c>
    </row>
    <row r="123" spans="1:10" x14ac:dyDescent="0.25">
      <c r="A123" s="82" t="s">
        <v>3608</v>
      </c>
      <c r="B123" s="9" t="s">
        <v>91</v>
      </c>
      <c r="C123" s="29" t="s">
        <v>92</v>
      </c>
      <c r="D123" s="93">
        <v>1389</v>
      </c>
      <c r="E123" s="3" t="str">
        <f>VLOOKUP(D123,'ESO zone constants'!$A$5:$D$9989,4,FALSE)</f>
        <v>Bal Sunnar</v>
      </c>
      <c r="F123" s="3">
        <f>VLOOKUP(D123,'ESO zone constants'!$A$5:$C$9954,3,FALSE)</f>
        <v>41</v>
      </c>
      <c r="G123" s="3" t="str">
        <f>VLOOKUP(F123,'ESO zone constants'!$A$5:$D$9989,4,FALSE)</f>
        <v>Stonefalls</v>
      </c>
      <c r="H123" s="4">
        <v>29</v>
      </c>
      <c r="I123" s="17" t="str">
        <f>VLOOKUP(H123,'LibSets constants'!$A$4:$B$1012,2,FALSE)</f>
        <v>DLC_SCRIBES_OF_FATE</v>
      </c>
      <c r="J123" s="17" t="str">
        <f>VLOOKUP(H123,'LibSets constants'!$A$4:$C$1012,3,FALSE)</f>
        <v>Scribes of Fate</v>
      </c>
    </row>
    <row r="124" spans="1:10" x14ac:dyDescent="0.25">
      <c r="A124" s="82" t="s">
        <v>3608</v>
      </c>
      <c r="B124" s="9" t="s">
        <v>92</v>
      </c>
      <c r="C124" s="29" t="s">
        <v>92</v>
      </c>
      <c r="D124" s="93">
        <v>1389</v>
      </c>
      <c r="E124" s="3" t="str">
        <f>VLOOKUP(D124,'ESO zone constants'!$A$5:$D$9989,4,FALSE)</f>
        <v>Bal Sunnar</v>
      </c>
      <c r="F124" s="3">
        <f>VLOOKUP(D124,'ESO zone constants'!$A$5:$C$9954,3,FALSE)</f>
        <v>41</v>
      </c>
      <c r="G124" s="3" t="str">
        <f>VLOOKUP(F124,'ESO zone constants'!$A$5:$D$9989,4,FALSE)</f>
        <v>Stonefalls</v>
      </c>
      <c r="H124" s="4">
        <v>29</v>
      </c>
      <c r="I124" s="17" t="str">
        <f>VLOOKUP(H124,'LibSets constants'!$A$4:$B$1012,2,FALSE)</f>
        <v>DLC_SCRIBES_OF_FATE</v>
      </c>
      <c r="J124" s="17" t="str">
        <f>VLOOKUP(H124,'LibSets constants'!$A$4:$C$1012,3,FALSE)</f>
        <v>Scribes of Fate</v>
      </c>
    </row>
    <row r="125" spans="1:10" x14ac:dyDescent="0.25">
      <c r="A125" s="82" t="s">
        <v>3611</v>
      </c>
      <c r="B125" s="9" t="s">
        <v>91</v>
      </c>
      <c r="C125" s="29" t="s">
        <v>92</v>
      </c>
      <c r="D125" s="93">
        <v>1390</v>
      </c>
      <c r="E125" s="3" t="str">
        <f>VLOOKUP(D125,'ESO zone constants'!$A$5:$D$9989,4,FALSE)</f>
        <v>Scrivener's Hall</v>
      </c>
      <c r="F125" s="3">
        <f>VLOOKUP(D125,'ESO zone constants'!$A$5:$C$9954,3,FALSE)</f>
        <v>103</v>
      </c>
      <c r="G125" s="3" t="str">
        <f>VLOOKUP(F125,'ESO zone constants'!$A$5:$D$9989,4,FALSE)</f>
        <v>The Rift</v>
      </c>
      <c r="H125" s="4">
        <v>29</v>
      </c>
      <c r="I125" s="17" t="str">
        <f>VLOOKUP(H125,'LibSets constants'!$A$4:$B$1012,2,FALSE)</f>
        <v>DLC_SCRIBES_OF_FATE</v>
      </c>
      <c r="J125" s="17" t="str">
        <f>VLOOKUP(H125,'LibSets constants'!$A$4:$C$1012,3,FALSE)</f>
        <v>Scribes of Fate</v>
      </c>
    </row>
    <row r="126" spans="1:10" x14ac:dyDescent="0.25">
      <c r="A126" s="82" t="s">
        <v>3611</v>
      </c>
      <c r="B126" s="9" t="s">
        <v>92</v>
      </c>
      <c r="C126" s="29" t="s">
        <v>92</v>
      </c>
      <c r="D126" s="93">
        <v>1390</v>
      </c>
      <c r="E126" s="3" t="str">
        <f>VLOOKUP(D126,'ESO zone constants'!$A$5:$D$9989,4,FALSE)</f>
        <v>Scrivener's Hall</v>
      </c>
      <c r="F126" s="3">
        <f>VLOOKUP(D126,'ESO zone constants'!$A$5:$C$9954,3,FALSE)</f>
        <v>103</v>
      </c>
      <c r="G126" s="3" t="str">
        <f>VLOOKUP(F126,'ESO zone constants'!$A$5:$D$9989,4,FALSE)</f>
        <v>The Rift</v>
      </c>
      <c r="H126" s="4">
        <v>29</v>
      </c>
      <c r="I126" s="17" t="str">
        <f>VLOOKUP(H126,'LibSets constants'!$A$4:$B$1012,2,FALSE)</f>
        <v>DLC_SCRIBES_OF_FATE</v>
      </c>
      <c r="J126" s="17" t="str">
        <f>VLOOKUP(H126,'LibSets constants'!$A$4:$C$1012,3,FALSE)</f>
        <v>Scribes of Fate</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83"/>
  <sheetViews>
    <sheetView workbookViewId="0">
      <pane xSplit="3" ySplit="2" topLeftCell="D3" activePane="bottomRight" state="frozen"/>
      <selection pane="topRight" activeCell="D1" sqref="D1"/>
      <selection pane="bottomLeft" activeCell="A2" sqref="A2"/>
      <selection pane="bottomRight" activeCell="A3" sqref="A3:L4"/>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5" t="s">
        <v>3855</v>
      </c>
      <c r="B1" s="115"/>
      <c r="C1" s="115"/>
      <c r="D1" s="115"/>
      <c r="E1" s="115"/>
      <c r="F1" s="115"/>
      <c r="G1" s="115"/>
      <c r="H1" s="115"/>
      <c r="I1" s="115"/>
      <c r="J1" s="115"/>
      <c r="K1" s="115"/>
      <c r="L1" s="116"/>
    </row>
    <row r="2" spans="1:12" ht="90" x14ac:dyDescent="0.25">
      <c r="A2" s="6" t="s">
        <v>94</v>
      </c>
      <c r="B2" s="6" t="s">
        <v>101</v>
      </c>
      <c r="C2" s="6" t="s">
        <v>98</v>
      </c>
      <c r="D2" s="63" t="s">
        <v>99</v>
      </c>
      <c r="E2" s="7" t="s">
        <v>100</v>
      </c>
      <c r="F2" s="7" t="s">
        <v>1341</v>
      </c>
      <c r="G2" s="7" t="s">
        <v>727</v>
      </c>
      <c r="H2" s="64" t="s">
        <v>1374</v>
      </c>
      <c r="I2" s="65" t="s">
        <v>1373</v>
      </c>
      <c r="J2" s="1" t="s">
        <v>1419</v>
      </c>
      <c r="K2" s="7" t="s">
        <v>1508</v>
      </c>
      <c r="L2" s="7" t="s">
        <v>1420</v>
      </c>
    </row>
    <row r="3" spans="1:12" x14ac:dyDescent="0.25">
      <c r="A3" s="107">
        <v>-98</v>
      </c>
      <c r="B3" s="107" t="s">
        <v>3906</v>
      </c>
      <c r="C3" s="107"/>
      <c r="D3" s="108" t="s">
        <v>2376</v>
      </c>
      <c r="E3" s="107"/>
      <c r="F3" s="107" t="s">
        <v>3903</v>
      </c>
      <c r="G3" s="107" t="s">
        <v>3904</v>
      </c>
      <c r="H3" s="109">
        <v>-98</v>
      </c>
      <c r="I3" s="110">
        <v>-98</v>
      </c>
      <c r="J3" s="107"/>
      <c r="K3" s="107" t="str">
        <f>VLOOKUP(J3,'LibSets constants'!$A$4:$B$1012,2,FALSE)</f>
        <v>DLC_BASE_GAME</v>
      </c>
      <c r="L3" s="107" t="str">
        <f>VLOOKUP(J3,'LibSets constants'!$A$4:$C$1012,3,FALSE)</f>
        <v>Included in base game</v>
      </c>
    </row>
    <row r="4" spans="1:12" x14ac:dyDescent="0.25">
      <c r="A4" s="107">
        <v>-99</v>
      </c>
      <c r="B4" s="107" t="s">
        <v>3906</v>
      </c>
      <c r="C4" s="107"/>
      <c r="D4" s="107" t="s">
        <v>3905</v>
      </c>
      <c r="E4" s="107"/>
      <c r="F4" s="107" t="s">
        <v>3903</v>
      </c>
      <c r="G4" s="107" t="s">
        <v>3905</v>
      </c>
      <c r="H4" s="109">
        <v>-99</v>
      </c>
      <c r="I4" s="109">
        <v>-99</v>
      </c>
      <c r="J4" s="107"/>
      <c r="K4" s="107" t="str">
        <f>VLOOKUP(J4,'LibSets constants'!$A$4:$B$1012,2,FALSE)</f>
        <v>DLC_BASE_GAME</v>
      </c>
      <c r="L4" s="107" t="str">
        <f>VLOOKUP(J4,'LibSets constants'!$A$4:$C$1012,3,FALSE)</f>
        <v>Included in base game</v>
      </c>
    </row>
    <row r="5" spans="1:12" x14ac:dyDescent="0.25">
      <c r="A5" s="5">
        <v>0</v>
      </c>
      <c r="B5" s="5">
        <v>4294967296</v>
      </c>
      <c r="C5" s="5">
        <v>0</v>
      </c>
      <c r="D5" s="41" t="s">
        <v>2230</v>
      </c>
      <c r="E5" s="3" t="str">
        <f t="array" ref="E5">IF(OR(EXACT(A5,'ESO Dungeon constants'!$D$3:$D$987)),"X","")</f>
        <v/>
      </c>
      <c r="F5" s="3" t="str">
        <f t="shared" ref="F5:F68" si="0">IF(EXACT(A5,C5),"X","")</f>
        <v>X</v>
      </c>
      <c r="G5" s="3" t="str">
        <f t="shared" ref="G5:G68" si="1">IF(A5&lt;&gt;C5,VLOOKUP(C5,$A$5:$D$9954,4,FALSE),"")</f>
        <v/>
      </c>
      <c r="H5" s="17">
        <f t="shared" ref="H5:H68" si="2">A5</f>
        <v>0</v>
      </c>
      <c r="I5" s="17">
        <f t="shared" ref="I5:I68" si="3">C5</f>
        <v>0</v>
      </c>
      <c r="J5">
        <v>0</v>
      </c>
      <c r="K5" s="3" t="str">
        <f>VLOOKUP(J5,'LibSets constants'!$A$4:$B$1012,2,FALSE)</f>
        <v>DLC_BASE_GAME</v>
      </c>
      <c r="L5" s="3" t="str">
        <f>VLOOKUP(J5,'LibSets constants'!$A$4:$C$1012,3,FALSE)</f>
        <v>Included in base game</v>
      </c>
    </row>
    <row r="6" spans="1:12" x14ac:dyDescent="0.25">
      <c r="A6" s="12">
        <v>2</v>
      </c>
      <c r="B6" s="5">
        <v>1</v>
      </c>
      <c r="C6" s="5">
        <v>2</v>
      </c>
      <c r="D6" s="3" t="s">
        <v>102</v>
      </c>
      <c r="E6" s="3" t="str">
        <f t="array" ref="E6">IF(OR(EXACT(A6,'ESO Dungeon constants'!$D$3:$D$987)),"X","")</f>
        <v/>
      </c>
      <c r="F6" s="3" t="str">
        <f t="shared" si="0"/>
        <v>X</v>
      </c>
      <c r="G6" s="3" t="str">
        <f t="shared" si="1"/>
        <v/>
      </c>
      <c r="H6" s="17">
        <f t="shared" si="2"/>
        <v>2</v>
      </c>
      <c r="I6" s="17">
        <f t="shared" si="3"/>
        <v>2</v>
      </c>
      <c r="J6">
        <v>0</v>
      </c>
      <c r="K6" s="3" t="str">
        <f>VLOOKUP(J6,'LibSets constants'!$A$4:$B$1012,2,FALSE)</f>
        <v>DLC_BASE_GAME</v>
      </c>
      <c r="L6" s="3" t="str">
        <f>VLOOKUP(J6,'LibSets constants'!$A$4:$C$1012,3,FALSE)</f>
        <v>Included in base game</v>
      </c>
    </row>
    <row r="7" spans="1:12" x14ac:dyDescent="0.25">
      <c r="A7" s="12">
        <v>3</v>
      </c>
      <c r="B7" s="5">
        <v>2</v>
      </c>
      <c r="C7" s="5">
        <v>3</v>
      </c>
      <c r="D7" s="3" t="s">
        <v>103</v>
      </c>
      <c r="E7" s="3" t="str">
        <f t="array" ref="E7">IF(OR(EXACT(A7,'ESO Dungeon constants'!$D$3:$D$987)),"X","")</f>
        <v/>
      </c>
      <c r="F7" s="3" t="str">
        <f t="shared" si="0"/>
        <v>X</v>
      </c>
      <c r="G7" s="3" t="str">
        <f t="shared" si="1"/>
        <v/>
      </c>
      <c r="H7" s="17">
        <f t="shared" si="2"/>
        <v>3</v>
      </c>
      <c r="I7" s="17">
        <f t="shared" si="3"/>
        <v>3</v>
      </c>
      <c r="J7">
        <v>0</v>
      </c>
      <c r="K7" s="3" t="str">
        <f>VLOOKUP(J7,'LibSets constants'!$A$4:$B$1012,2,FALSE)</f>
        <v>DLC_BASE_GAME</v>
      </c>
      <c r="L7" s="3" t="str">
        <f>VLOOKUP(J7,'LibSets constants'!$A$4:$C$1012,3,FALSE)</f>
        <v>Included in base game</v>
      </c>
    </row>
    <row r="8" spans="1:12" x14ac:dyDescent="0.25">
      <c r="A8" s="12">
        <v>11</v>
      </c>
      <c r="B8" s="5">
        <v>3</v>
      </c>
      <c r="C8" s="5">
        <v>347</v>
      </c>
      <c r="D8" s="3" t="s">
        <v>47</v>
      </c>
      <c r="E8" s="3" t="str">
        <f t="array" ref="E8">IF(OR(EXACT(A8,'ESO Dungeon constants'!$D$3:$D$987)),"X","")</f>
        <v>X</v>
      </c>
      <c r="F8" s="3" t="str">
        <f t="shared" si="0"/>
        <v/>
      </c>
      <c r="G8" s="3" t="str">
        <f t="shared" si="1"/>
        <v>Coldharbour</v>
      </c>
      <c r="H8" s="17">
        <f t="shared" si="2"/>
        <v>11</v>
      </c>
      <c r="I8" s="17">
        <f t="shared" si="3"/>
        <v>347</v>
      </c>
      <c r="J8">
        <v>0</v>
      </c>
      <c r="K8" s="3" t="str">
        <f>VLOOKUP(J8,'LibSets constants'!$A$4:$B$1012,2,FALSE)</f>
        <v>DLC_BASE_GAME</v>
      </c>
      <c r="L8" s="3" t="str">
        <f>VLOOKUP(J8,'LibSets constants'!$A$4:$C$1012,3,FALSE)</f>
        <v>Included in base game</v>
      </c>
    </row>
    <row r="9" spans="1:12" x14ac:dyDescent="0.25">
      <c r="A9" s="12">
        <v>19</v>
      </c>
      <c r="B9" s="5">
        <v>4</v>
      </c>
      <c r="C9" s="5">
        <v>19</v>
      </c>
      <c r="D9" s="3" t="s">
        <v>104</v>
      </c>
      <c r="E9" s="3" t="str">
        <f t="array" ref="E9">IF(OR(EXACT(A9,'ESO Dungeon constants'!$D$3:$D$987)),"X","")</f>
        <v/>
      </c>
      <c r="F9" s="3" t="str">
        <f t="shared" si="0"/>
        <v>X</v>
      </c>
      <c r="G9" s="3" t="str">
        <f t="shared" si="1"/>
        <v/>
      </c>
      <c r="H9" s="17">
        <f t="shared" si="2"/>
        <v>19</v>
      </c>
      <c r="I9" s="17">
        <f t="shared" si="3"/>
        <v>19</v>
      </c>
      <c r="J9">
        <v>0</v>
      </c>
      <c r="K9" s="3" t="str">
        <f>VLOOKUP(J9,'LibSets constants'!$A$4:$B$1012,2,FALSE)</f>
        <v>DLC_BASE_GAME</v>
      </c>
      <c r="L9" s="3" t="str">
        <f>VLOOKUP(J9,'LibSets constants'!$A$4:$C$1012,3,FALSE)</f>
        <v>Included in base game</v>
      </c>
    </row>
    <row r="10" spans="1:12" x14ac:dyDescent="0.25">
      <c r="A10" s="12">
        <v>20</v>
      </c>
      <c r="B10" s="5">
        <v>5</v>
      </c>
      <c r="C10" s="5">
        <v>20</v>
      </c>
      <c r="D10" s="3" t="s">
        <v>105</v>
      </c>
      <c r="E10" s="3" t="str">
        <f t="array" ref="E10">IF(OR(EXACT(A10,'ESO Dungeon constants'!$D$3:$D$987)),"X","")</f>
        <v/>
      </c>
      <c r="F10" s="3" t="str">
        <f t="shared" si="0"/>
        <v>X</v>
      </c>
      <c r="G10" s="3" t="str">
        <f t="shared" si="1"/>
        <v/>
      </c>
      <c r="H10" s="17">
        <f t="shared" si="2"/>
        <v>20</v>
      </c>
      <c r="I10" s="17">
        <f t="shared" si="3"/>
        <v>20</v>
      </c>
      <c r="J10">
        <v>0</v>
      </c>
      <c r="K10" s="3" t="str">
        <f>VLOOKUP(J10,'LibSets constants'!$A$4:$B$1012,2,FALSE)</f>
        <v>DLC_BASE_GAME</v>
      </c>
      <c r="L10" s="3" t="str">
        <f>VLOOKUP(J10,'LibSets constants'!$A$4:$C$1012,3,FALSE)</f>
        <v>Included in base game</v>
      </c>
    </row>
    <row r="11" spans="1:12" x14ac:dyDescent="0.25">
      <c r="A11" s="12">
        <v>22</v>
      </c>
      <c r="B11" s="5">
        <v>6</v>
      </c>
      <c r="C11" s="5">
        <v>104</v>
      </c>
      <c r="D11" s="3" t="s">
        <v>68</v>
      </c>
      <c r="E11" s="3" t="str">
        <f t="array" ref="E11">IF(OR(EXACT(A11,'ESO Dungeon constants'!$D$3:$D$987)),"X","")</f>
        <v>X</v>
      </c>
      <c r="F11" s="3" t="str">
        <f t="shared" si="0"/>
        <v/>
      </c>
      <c r="G11" s="3" t="str">
        <f t="shared" si="1"/>
        <v>Alik'r Desert</v>
      </c>
      <c r="H11" s="17">
        <f t="shared" si="2"/>
        <v>22</v>
      </c>
      <c r="I11" s="17">
        <f t="shared" si="3"/>
        <v>104</v>
      </c>
      <c r="J11">
        <v>0</v>
      </c>
      <c r="K11" s="3" t="str">
        <f>VLOOKUP(J11,'LibSets constants'!$A$4:$B$1012,2,FALSE)</f>
        <v>DLC_BASE_GAME</v>
      </c>
      <c r="L11" s="3" t="str">
        <f>VLOOKUP(J11,'LibSets constants'!$A$4:$C$1012,3,FALSE)</f>
        <v>Included in base game</v>
      </c>
    </row>
    <row r="12" spans="1:12" x14ac:dyDescent="0.25">
      <c r="A12" s="12">
        <v>31</v>
      </c>
      <c r="B12" s="5">
        <v>7</v>
      </c>
      <c r="C12" s="5">
        <v>382</v>
      </c>
      <c r="D12" s="3" t="s">
        <v>59</v>
      </c>
      <c r="E12" s="3" t="str">
        <f t="array" ref="E12">IF(OR(EXACT(A12,'ESO Dungeon constants'!$D$3:$D$987)),"X","")</f>
        <v>X</v>
      </c>
      <c r="F12" s="3" t="str">
        <f t="shared" si="0"/>
        <v/>
      </c>
      <c r="G12" s="3" t="str">
        <f t="shared" si="1"/>
        <v>Reaper's March</v>
      </c>
      <c r="H12" s="17">
        <f t="shared" si="2"/>
        <v>31</v>
      </c>
      <c r="I12" s="17">
        <f t="shared" si="3"/>
        <v>382</v>
      </c>
      <c r="J12">
        <v>0</v>
      </c>
      <c r="K12" s="3" t="str">
        <f>VLOOKUP(J12,'LibSets constants'!$A$4:$B$1012,2,FALSE)</f>
        <v>DLC_BASE_GAME</v>
      </c>
      <c r="L12" s="3" t="str">
        <f>VLOOKUP(J12,'LibSets constants'!$A$4:$C$1012,3,FALSE)</f>
        <v>Included in base game</v>
      </c>
    </row>
    <row r="13" spans="1:12" x14ac:dyDescent="0.25">
      <c r="A13" s="12">
        <v>38</v>
      </c>
      <c r="B13" s="5">
        <v>8</v>
      </c>
      <c r="C13" s="5">
        <v>92</v>
      </c>
      <c r="D13" s="3" t="s">
        <v>57</v>
      </c>
      <c r="E13" s="3" t="str">
        <f t="array" ref="E13">IF(OR(EXACT(A13,'ESO Dungeon constants'!$D$3:$D$987)),"X","")</f>
        <v>X</v>
      </c>
      <c r="F13" s="3" t="str">
        <f t="shared" si="0"/>
        <v/>
      </c>
      <c r="G13" s="3" t="str">
        <f t="shared" si="1"/>
        <v>Bangkorai</v>
      </c>
      <c r="H13" s="17">
        <f t="shared" si="2"/>
        <v>38</v>
      </c>
      <c r="I13" s="17">
        <f t="shared" si="3"/>
        <v>92</v>
      </c>
      <c r="J13">
        <v>0</v>
      </c>
      <c r="K13" s="3" t="str">
        <f>VLOOKUP(J13,'LibSets constants'!$A$4:$B$1012,2,FALSE)</f>
        <v>DLC_BASE_GAME</v>
      </c>
      <c r="L13" s="3" t="str">
        <f>VLOOKUP(J13,'LibSets constants'!$A$4:$C$1012,3,FALSE)</f>
        <v>Included in base game</v>
      </c>
    </row>
    <row r="14" spans="1:12" x14ac:dyDescent="0.25">
      <c r="A14" s="12">
        <v>41</v>
      </c>
      <c r="B14" s="5">
        <v>9</v>
      </c>
      <c r="C14" s="5">
        <v>41</v>
      </c>
      <c r="D14" s="3" t="s">
        <v>106</v>
      </c>
      <c r="E14" s="3" t="str">
        <f t="array" ref="E14">IF(OR(EXACT(A14,'ESO Dungeon constants'!$D$3:$D$987)),"X","")</f>
        <v/>
      </c>
      <c r="F14" s="3" t="str">
        <f t="shared" si="0"/>
        <v>X</v>
      </c>
      <c r="G14" s="3" t="str">
        <f t="shared" si="1"/>
        <v/>
      </c>
      <c r="H14" s="17">
        <f t="shared" si="2"/>
        <v>41</v>
      </c>
      <c r="I14" s="17">
        <f t="shared" si="3"/>
        <v>41</v>
      </c>
      <c r="J14">
        <v>0</v>
      </c>
      <c r="K14" s="3" t="str">
        <f>VLOOKUP(J14,'LibSets constants'!$A$4:$B$1012,2,FALSE)</f>
        <v>DLC_BASE_GAME</v>
      </c>
      <c r="L14" s="3" t="str">
        <f>VLOOKUP(J14,'LibSets constants'!$A$4:$C$1012,3,FALSE)</f>
        <v>Included in base game</v>
      </c>
    </row>
    <row r="15" spans="1:12" x14ac:dyDescent="0.25">
      <c r="A15" s="12">
        <v>57</v>
      </c>
      <c r="B15" s="5">
        <v>10</v>
      </c>
      <c r="C15" s="5">
        <v>57</v>
      </c>
      <c r="D15" s="3" t="s">
        <v>107</v>
      </c>
      <c r="E15" s="3" t="str">
        <f t="array" ref="E15">IF(OR(EXACT(A15,'ESO Dungeon constants'!$D$3:$D$987)),"X","")</f>
        <v/>
      </c>
      <c r="F15" s="3" t="str">
        <f t="shared" si="0"/>
        <v>X</v>
      </c>
      <c r="G15" s="3" t="str">
        <f t="shared" si="1"/>
        <v/>
      </c>
      <c r="H15" s="17">
        <f t="shared" si="2"/>
        <v>57</v>
      </c>
      <c r="I15" s="17">
        <f t="shared" si="3"/>
        <v>57</v>
      </c>
      <c r="J15">
        <v>0</v>
      </c>
      <c r="K15" s="3" t="str">
        <f>VLOOKUP(J15,'LibSets constants'!$A$4:$B$1012,2,FALSE)</f>
        <v>DLC_BASE_GAME</v>
      </c>
      <c r="L15" s="3" t="str">
        <f>VLOOKUP(J15,'LibSets constants'!$A$4:$C$1012,3,FALSE)</f>
        <v>Included in base game</v>
      </c>
    </row>
    <row r="16" spans="1:12" x14ac:dyDescent="0.25">
      <c r="A16" s="12">
        <v>58</v>
      </c>
      <c r="B16" s="5">
        <v>11</v>
      </c>
      <c r="C16" s="5">
        <v>58</v>
      </c>
      <c r="D16" s="3" t="s">
        <v>108</v>
      </c>
      <c r="E16" s="3" t="str">
        <f t="array" ref="E16">IF(OR(EXACT(A16,'ESO Dungeon constants'!$D$3:$D$987)),"X","")</f>
        <v/>
      </c>
      <c r="F16" s="3" t="str">
        <f t="shared" si="0"/>
        <v>X</v>
      </c>
      <c r="G16" s="3" t="str">
        <f t="shared" si="1"/>
        <v/>
      </c>
      <c r="H16" s="17">
        <f t="shared" si="2"/>
        <v>58</v>
      </c>
      <c r="I16" s="17">
        <f t="shared" si="3"/>
        <v>58</v>
      </c>
      <c r="J16">
        <v>0</v>
      </c>
      <c r="K16" s="3" t="str">
        <f>VLOOKUP(J16,'LibSets constants'!$A$4:$B$1012,2,FALSE)</f>
        <v>DLC_BASE_GAME</v>
      </c>
      <c r="L16" s="3" t="str">
        <f>VLOOKUP(J16,'LibSets constants'!$A$4:$C$1012,3,FALSE)</f>
        <v>Included in base game</v>
      </c>
    </row>
    <row r="17" spans="1:12" x14ac:dyDescent="0.25">
      <c r="A17" s="12">
        <v>63</v>
      </c>
      <c r="B17" s="5">
        <v>12</v>
      </c>
      <c r="C17" s="5">
        <v>57</v>
      </c>
      <c r="D17" s="3" t="s">
        <v>61</v>
      </c>
      <c r="E17" s="3" t="str">
        <f t="array" ref="E17">IF(OR(EXACT(A17,'ESO Dungeon constants'!$D$3:$D$987)),"X","")</f>
        <v>X</v>
      </c>
      <c r="F17" s="3" t="str">
        <f t="shared" si="0"/>
        <v/>
      </c>
      <c r="G17" s="3" t="str">
        <f t="shared" si="1"/>
        <v>Deshaan</v>
      </c>
      <c r="H17" s="17">
        <f t="shared" si="2"/>
        <v>63</v>
      </c>
      <c r="I17" s="17">
        <f t="shared" si="3"/>
        <v>57</v>
      </c>
      <c r="J17">
        <v>0</v>
      </c>
      <c r="K17" s="3" t="str">
        <f>VLOOKUP(J17,'LibSets constants'!$A$4:$B$1012,2,FALSE)</f>
        <v>DLC_BASE_GAME</v>
      </c>
      <c r="L17" s="3" t="str">
        <f>VLOOKUP(J17,'LibSets constants'!$A$4:$C$1012,3,FALSE)</f>
        <v>Included in base game</v>
      </c>
    </row>
    <row r="18" spans="1:12" x14ac:dyDescent="0.25">
      <c r="A18" s="12">
        <v>64</v>
      </c>
      <c r="B18" s="5">
        <v>13</v>
      </c>
      <c r="C18" s="5">
        <v>103</v>
      </c>
      <c r="D18" s="3" t="s">
        <v>70</v>
      </c>
      <c r="E18" s="3" t="str">
        <f t="array" ref="E18">IF(OR(EXACT(A18,'ESO Dungeon constants'!$D$3:$D$987)),"X","")</f>
        <v>X</v>
      </c>
      <c r="F18" s="3" t="str">
        <f t="shared" si="0"/>
        <v/>
      </c>
      <c r="G18" s="3" t="str">
        <f t="shared" si="1"/>
        <v>The Rift</v>
      </c>
      <c r="H18" s="17">
        <f t="shared" si="2"/>
        <v>64</v>
      </c>
      <c r="I18" s="17">
        <f t="shared" si="3"/>
        <v>103</v>
      </c>
      <c r="J18">
        <v>0</v>
      </c>
      <c r="K18" s="3" t="str">
        <f>VLOOKUP(J18,'LibSets constants'!$A$4:$B$1012,2,FALSE)</f>
        <v>DLC_BASE_GAME</v>
      </c>
      <c r="L18" s="3" t="str">
        <f>VLOOKUP(J18,'LibSets constants'!$A$4:$C$1012,3,FALSE)</f>
        <v>Included in base game</v>
      </c>
    </row>
    <row r="19" spans="1:12" x14ac:dyDescent="0.25">
      <c r="A19" s="12">
        <v>92</v>
      </c>
      <c r="B19" s="5">
        <v>14</v>
      </c>
      <c r="C19" s="5">
        <v>92</v>
      </c>
      <c r="D19" s="3" t="s">
        <v>109</v>
      </c>
      <c r="E19" s="3" t="str">
        <f t="array" ref="E19">IF(OR(EXACT(A19,'ESO Dungeon constants'!$D$3:$D$987)),"X","")</f>
        <v/>
      </c>
      <c r="F19" s="3" t="str">
        <f t="shared" si="0"/>
        <v>X</v>
      </c>
      <c r="G19" s="3" t="str">
        <f t="shared" si="1"/>
        <v/>
      </c>
      <c r="H19" s="17">
        <f t="shared" si="2"/>
        <v>92</v>
      </c>
      <c r="I19" s="17">
        <f t="shared" si="3"/>
        <v>92</v>
      </c>
      <c r="J19">
        <v>0</v>
      </c>
      <c r="K19" s="3" t="str">
        <f>VLOOKUP(J19,'LibSets constants'!$A$4:$B$1012,2,FALSE)</f>
        <v>DLC_BASE_GAME</v>
      </c>
      <c r="L19" s="3" t="str">
        <f>VLOOKUP(J19,'LibSets constants'!$A$4:$C$1012,3,FALSE)</f>
        <v>Included in base game</v>
      </c>
    </row>
    <row r="20" spans="1:12" x14ac:dyDescent="0.25">
      <c r="A20" s="12">
        <v>101</v>
      </c>
      <c r="B20" s="5">
        <v>15</v>
      </c>
      <c r="C20" s="5">
        <v>101</v>
      </c>
      <c r="D20" s="3" t="s">
        <v>110</v>
      </c>
      <c r="E20" s="3" t="str">
        <f t="array" ref="E20">IF(OR(EXACT(A20,'ESO Dungeon constants'!$D$3:$D$987)),"X","")</f>
        <v/>
      </c>
      <c r="F20" s="3" t="str">
        <f t="shared" si="0"/>
        <v>X</v>
      </c>
      <c r="G20" s="3" t="str">
        <f t="shared" si="1"/>
        <v/>
      </c>
      <c r="H20" s="17">
        <f t="shared" si="2"/>
        <v>101</v>
      </c>
      <c r="I20" s="17">
        <f t="shared" si="3"/>
        <v>101</v>
      </c>
      <c r="J20">
        <v>0</v>
      </c>
      <c r="K20" s="3" t="str">
        <f>VLOOKUP(J20,'LibSets constants'!$A$4:$B$1012,2,FALSE)</f>
        <v>DLC_BASE_GAME</v>
      </c>
      <c r="L20" s="3" t="str">
        <f>VLOOKUP(J20,'LibSets constants'!$A$4:$C$1012,3,FALSE)</f>
        <v>Included in base game</v>
      </c>
    </row>
    <row r="21" spans="1:12" x14ac:dyDescent="0.25">
      <c r="A21" s="12">
        <v>103</v>
      </c>
      <c r="B21" s="5">
        <v>16</v>
      </c>
      <c r="C21" s="5">
        <v>103</v>
      </c>
      <c r="D21" s="3" t="s">
        <v>111</v>
      </c>
      <c r="E21" s="3" t="str">
        <f t="array" ref="E21">IF(OR(EXACT(A21,'ESO Dungeon constants'!$D$3:$D$987)),"X","")</f>
        <v/>
      </c>
      <c r="F21" s="3" t="str">
        <f t="shared" si="0"/>
        <v>X</v>
      </c>
      <c r="G21" s="3" t="str">
        <f t="shared" si="1"/>
        <v/>
      </c>
      <c r="H21" s="17">
        <f t="shared" si="2"/>
        <v>103</v>
      </c>
      <c r="I21" s="17">
        <f t="shared" si="3"/>
        <v>103</v>
      </c>
      <c r="J21">
        <v>0</v>
      </c>
      <c r="K21" s="3" t="str">
        <f>VLOOKUP(J21,'LibSets constants'!$A$4:$B$1012,2,FALSE)</f>
        <v>DLC_BASE_GAME</v>
      </c>
      <c r="L21" s="3" t="str">
        <f>VLOOKUP(J21,'LibSets constants'!$A$4:$C$1012,3,FALSE)</f>
        <v>Included in base game</v>
      </c>
    </row>
    <row r="22" spans="1:12" x14ac:dyDescent="0.25">
      <c r="A22" s="12">
        <v>104</v>
      </c>
      <c r="B22" s="5">
        <v>17</v>
      </c>
      <c r="C22" s="5">
        <v>104</v>
      </c>
      <c r="D22" s="3" t="s">
        <v>112</v>
      </c>
      <c r="E22" s="3" t="str">
        <f t="array" ref="E22">IF(OR(EXACT(A22,'ESO Dungeon constants'!$D$3:$D$987)),"X","")</f>
        <v/>
      </c>
      <c r="F22" s="3" t="str">
        <f t="shared" si="0"/>
        <v>X</v>
      </c>
      <c r="G22" s="3" t="str">
        <f t="shared" si="1"/>
        <v/>
      </c>
      <c r="H22" s="17">
        <f t="shared" si="2"/>
        <v>104</v>
      </c>
      <c r="I22" s="17">
        <f t="shared" si="3"/>
        <v>104</v>
      </c>
      <c r="J22">
        <v>0</v>
      </c>
      <c r="K22" s="3" t="str">
        <f>VLOOKUP(J22,'LibSets constants'!$A$4:$B$1012,2,FALSE)</f>
        <v>DLC_BASE_GAME</v>
      </c>
      <c r="L22" s="3" t="str">
        <f>VLOOKUP(J22,'LibSets constants'!$A$4:$C$1012,3,FALSE)</f>
        <v>Included in base game</v>
      </c>
    </row>
    <row r="23" spans="1:12" x14ac:dyDescent="0.25">
      <c r="A23" s="12">
        <v>108</v>
      </c>
      <c r="B23" s="5">
        <v>18</v>
      </c>
      <c r="C23" s="5">
        <v>108</v>
      </c>
      <c r="D23" s="3" t="s">
        <v>113</v>
      </c>
      <c r="E23" s="3" t="str">
        <f t="array" ref="E23">IF(OR(EXACT(A23,'ESO Dungeon constants'!$D$3:$D$987)),"X","")</f>
        <v/>
      </c>
      <c r="F23" s="3" t="str">
        <f t="shared" si="0"/>
        <v>X</v>
      </c>
      <c r="G23" s="3" t="str">
        <f t="shared" si="1"/>
        <v/>
      </c>
      <c r="H23" s="17">
        <f t="shared" si="2"/>
        <v>108</v>
      </c>
      <c r="I23" s="17">
        <f t="shared" si="3"/>
        <v>108</v>
      </c>
      <c r="J23">
        <v>0</v>
      </c>
      <c r="K23" s="3" t="str">
        <f>VLOOKUP(J23,'LibSets constants'!$A$4:$B$1012,2,FALSE)</f>
        <v>DLC_BASE_GAME</v>
      </c>
      <c r="L23" s="3" t="str">
        <f>VLOOKUP(J23,'LibSets constants'!$A$4:$C$1012,3,FALSE)</f>
        <v>Included in base game</v>
      </c>
    </row>
    <row r="24" spans="1:12" x14ac:dyDescent="0.25">
      <c r="A24" s="12">
        <v>117</v>
      </c>
      <c r="B24" s="5">
        <v>19</v>
      </c>
      <c r="C24" s="5">
        <v>117</v>
      </c>
      <c r="D24" s="3" t="s">
        <v>114</v>
      </c>
      <c r="E24" s="3" t="str">
        <f t="array" ref="E24">IF(OR(EXACT(A24,'ESO Dungeon constants'!$D$3:$D$987)),"X","")</f>
        <v/>
      </c>
      <c r="F24" s="3" t="str">
        <f t="shared" si="0"/>
        <v>X</v>
      </c>
      <c r="G24" s="3" t="str">
        <f t="shared" si="1"/>
        <v/>
      </c>
      <c r="H24" s="17">
        <f t="shared" si="2"/>
        <v>117</v>
      </c>
      <c r="I24" s="17">
        <f t="shared" si="3"/>
        <v>117</v>
      </c>
      <c r="J24">
        <v>0</v>
      </c>
      <c r="K24" s="3" t="str">
        <f>VLOOKUP(J24,'LibSets constants'!$A$4:$B$1012,2,FALSE)</f>
        <v>DLC_BASE_GAME</v>
      </c>
      <c r="L24" s="3" t="str">
        <f>VLOOKUP(J24,'LibSets constants'!$A$4:$C$1012,3,FALSE)</f>
        <v>Included in base game</v>
      </c>
    </row>
    <row r="25" spans="1:12" x14ac:dyDescent="0.25">
      <c r="A25" s="12">
        <v>124</v>
      </c>
      <c r="B25" s="5">
        <v>20</v>
      </c>
      <c r="C25" s="5">
        <v>383</v>
      </c>
      <c r="D25" s="3" t="s">
        <v>115</v>
      </c>
      <c r="E25" s="3" t="str">
        <f t="array" ref="E25">IF(OR(EXACT(A25,'ESO Dungeon constants'!$D$3:$D$987)),"X","")</f>
        <v/>
      </c>
      <c r="F25" s="3" t="str">
        <f t="shared" si="0"/>
        <v/>
      </c>
      <c r="G25" s="3" t="str">
        <f t="shared" si="1"/>
        <v>Grahtwood</v>
      </c>
      <c r="H25" s="17">
        <f t="shared" si="2"/>
        <v>124</v>
      </c>
      <c r="I25" s="17">
        <f t="shared" si="3"/>
        <v>383</v>
      </c>
      <c r="J25">
        <v>0</v>
      </c>
      <c r="K25" s="3" t="str">
        <f>VLOOKUP(J25,'LibSets constants'!$A$4:$B$1012,2,FALSE)</f>
        <v>DLC_BASE_GAME</v>
      </c>
      <c r="L25" s="3" t="str">
        <f>VLOOKUP(J25,'LibSets constants'!$A$4:$C$1012,3,FALSE)</f>
        <v>Included in base game</v>
      </c>
    </row>
    <row r="26" spans="1:12" x14ac:dyDescent="0.25">
      <c r="A26" s="12">
        <v>126</v>
      </c>
      <c r="B26" s="5">
        <v>21</v>
      </c>
      <c r="C26" s="5">
        <v>383</v>
      </c>
      <c r="D26" s="3" t="s">
        <v>43</v>
      </c>
      <c r="E26" s="3" t="str">
        <f t="array" ref="E26">IF(OR(EXACT(A26,'ESO Dungeon constants'!$D$3:$D$987)),"X","")</f>
        <v>X</v>
      </c>
      <c r="F26" s="3" t="str">
        <f t="shared" si="0"/>
        <v/>
      </c>
      <c r="G26" s="3" t="str">
        <f t="shared" si="1"/>
        <v>Grahtwood</v>
      </c>
      <c r="H26" s="17">
        <f t="shared" si="2"/>
        <v>126</v>
      </c>
      <c r="I26" s="17">
        <f t="shared" si="3"/>
        <v>383</v>
      </c>
      <c r="J26">
        <v>0</v>
      </c>
      <c r="K26" s="3" t="str">
        <f>VLOOKUP(J26,'LibSets constants'!$A$4:$B$1012,2,FALSE)</f>
        <v>DLC_BASE_GAME</v>
      </c>
      <c r="L26" s="3" t="str">
        <f>VLOOKUP(J26,'LibSets constants'!$A$4:$C$1012,3,FALSE)</f>
        <v>Included in base game</v>
      </c>
    </row>
    <row r="27" spans="1:12" x14ac:dyDescent="0.25">
      <c r="A27" s="12">
        <v>130</v>
      </c>
      <c r="B27" s="5">
        <v>22</v>
      </c>
      <c r="C27" s="5">
        <v>20</v>
      </c>
      <c r="D27" s="3" t="s">
        <v>49</v>
      </c>
      <c r="E27" s="3" t="str">
        <f t="array" ref="E27">IF(OR(EXACT(A27,'ESO Dungeon constants'!$D$3:$D$987)),"X","")</f>
        <v>X</v>
      </c>
      <c r="F27" s="3" t="str">
        <f t="shared" si="0"/>
        <v/>
      </c>
      <c r="G27" s="3" t="str">
        <f t="shared" si="1"/>
        <v>Rivenspire</v>
      </c>
      <c r="H27" s="17">
        <f t="shared" si="2"/>
        <v>130</v>
      </c>
      <c r="I27" s="17">
        <f t="shared" si="3"/>
        <v>20</v>
      </c>
      <c r="J27">
        <v>0</v>
      </c>
      <c r="K27" s="3" t="str">
        <f>VLOOKUP(J27,'LibSets constants'!$A$4:$B$1012,2,FALSE)</f>
        <v>DLC_BASE_GAME</v>
      </c>
      <c r="L27" s="3" t="str">
        <f>VLOOKUP(J27,'LibSets constants'!$A$4:$C$1012,3,FALSE)</f>
        <v>Included in base game</v>
      </c>
    </row>
    <row r="28" spans="1:12" x14ac:dyDescent="0.25">
      <c r="A28" s="12">
        <v>131</v>
      </c>
      <c r="B28" s="5">
        <v>23</v>
      </c>
      <c r="C28" s="5">
        <v>58</v>
      </c>
      <c r="D28" s="3" t="s">
        <v>65</v>
      </c>
      <c r="E28" s="3" t="str">
        <f t="array" ref="E28">IF(OR(EXACT(A28,'ESO Dungeon constants'!$D$3:$D$987)),"X","")</f>
        <v>X</v>
      </c>
      <c r="F28" s="3" t="str">
        <f t="shared" si="0"/>
        <v/>
      </c>
      <c r="G28" s="3" t="str">
        <f t="shared" si="1"/>
        <v>Malabal Tor</v>
      </c>
      <c r="H28" s="17">
        <f t="shared" si="2"/>
        <v>131</v>
      </c>
      <c r="I28" s="17">
        <f t="shared" si="3"/>
        <v>58</v>
      </c>
      <c r="J28">
        <v>0</v>
      </c>
      <c r="K28" s="3" t="str">
        <f>VLOOKUP(J28,'LibSets constants'!$A$4:$B$1012,2,FALSE)</f>
        <v>DLC_BASE_GAME</v>
      </c>
      <c r="L28" s="3" t="str">
        <f>VLOOKUP(J28,'LibSets constants'!$A$4:$C$1012,3,FALSE)</f>
        <v>Included in base game</v>
      </c>
    </row>
    <row r="29" spans="1:12" x14ac:dyDescent="0.25">
      <c r="A29" s="12">
        <v>134</v>
      </c>
      <c r="B29" s="5">
        <v>24</v>
      </c>
      <c r="C29" s="5">
        <v>117</v>
      </c>
      <c r="D29" s="3" t="s">
        <v>116</v>
      </c>
      <c r="E29" s="3" t="str">
        <f t="array" ref="E29">IF(OR(EXACT(A29,'ESO Dungeon constants'!$D$3:$D$987)),"X","")</f>
        <v/>
      </c>
      <c r="F29" s="3" t="str">
        <f t="shared" si="0"/>
        <v/>
      </c>
      <c r="G29" s="3" t="str">
        <f t="shared" si="1"/>
        <v>Shadowfen</v>
      </c>
      <c r="H29" s="17">
        <f t="shared" si="2"/>
        <v>134</v>
      </c>
      <c r="I29" s="17">
        <f t="shared" si="3"/>
        <v>117</v>
      </c>
      <c r="J29">
        <v>0</v>
      </c>
      <c r="K29" s="3" t="str">
        <f>VLOOKUP(J29,'LibSets constants'!$A$4:$B$1012,2,FALSE)</f>
        <v>DLC_BASE_GAME</v>
      </c>
      <c r="L29" s="3" t="str">
        <f>VLOOKUP(J29,'LibSets constants'!$A$4:$C$1012,3,FALSE)</f>
        <v>Included in base game</v>
      </c>
    </row>
    <row r="30" spans="1:12" x14ac:dyDescent="0.25">
      <c r="A30" s="12">
        <v>137</v>
      </c>
      <c r="B30" s="5">
        <v>25</v>
      </c>
      <c r="C30" s="5">
        <v>108</v>
      </c>
      <c r="D30" s="3" t="s">
        <v>117</v>
      </c>
      <c r="E30" s="3" t="str">
        <f t="array" ref="E30">IF(OR(EXACT(A30,'ESO Dungeon constants'!$D$3:$D$987)),"X","")</f>
        <v/>
      </c>
      <c r="F30" s="3" t="str">
        <f t="shared" si="0"/>
        <v/>
      </c>
      <c r="G30" s="3" t="str">
        <f t="shared" si="1"/>
        <v>Greenshade</v>
      </c>
      <c r="H30" s="17">
        <f t="shared" si="2"/>
        <v>137</v>
      </c>
      <c r="I30" s="17">
        <f t="shared" si="3"/>
        <v>108</v>
      </c>
      <c r="J30">
        <v>0</v>
      </c>
      <c r="K30" s="3" t="str">
        <f>VLOOKUP(J30,'LibSets constants'!$A$4:$B$1012,2,FALSE)</f>
        <v>DLC_BASE_GAME</v>
      </c>
      <c r="L30" s="3" t="str">
        <f>VLOOKUP(J30,'LibSets constants'!$A$4:$C$1012,3,FALSE)</f>
        <v>Included in base game</v>
      </c>
    </row>
    <row r="31" spans="1:12" x14ac:dyDescent="0.25">
      <c r="A31" s="12">
        <v>138</v>
      </c>
      <c r="B31" s="5">
        <v>26</v>
      </c>
      <c r="C31" s="5">
        <v>58</v>
      </c>
      <c r="D31" s="3" t="s">
        <v>118</v>
      </c>
      <c r="E31" s="3" t="str">
        <f t="array" ref="E31">IF(OR(EXACT(A31,'ESO Dungeon constants'!$D$3:$D$987)),"X","")</f>
        <v/>
      </c>
      <c r="F31" s="3" t="str">
        <f t="shared" si="0"/>
        <v/>
      </c>
      <c r="G31" s="3" t="str">
        <f t="shared" si="1"/>
        <v>Malabal Tor</v>
      </c>
      <c r="H31" s="17">
        <f t="shared" si="2"/>
        <v>138</v>
      </c>
      <c r="I31" s="17">
        <f t="shared" si="3"/>
        <v>58</v>
      </c>
      <c r="J31">
        <v>0</v>
      </c>
      <c r="K31" s="3" t="str">
        <f>VLOOKUP(J31,'LibSets constants'!$A$4:$B$1012,2,FALSE)</f>
        <v>DLC_BASE_GAME</v>
      </c>
      <c r="L31" s="3" t="str">
        <f>VLOOKUP(J31,'LibSets constants'!$A$4:$C$1012,3,FALSE)</f>
        <v>Included in base game</v>
      </c>
    </row>
    <row r="32" spans="1:12" x14ac:dyDescent="0.25">
      <c r="A32" s="12">
        <v>142</v>
      </c>
      <c r="B32" s="5">
        <v>27</v>
      </c>
      <c r="C32" s="5">
        <v>19</v>
      </c>
      <c r="D32" s="3" t="s">
        <v>119</v>
      </c>
      <c r="E32" s="3" t="str">
        <f t="array" ref="E32">IF(OR(EXACT(A32,'ESO Dungeon constants'!$D$3:$D$987)),"X","")</f>
        <v/>
      </c>
      <c r="F32" s="3" t="str">
        <f t="shared" si="0"/>
        <v/>
      </c>
      <c r="G32" s="3" t="str">
        <f t="shared" si="1"/>
        <v>Stormhaven</v>
      </c>
      <c r="H32" s="17">
        <f t="shared" si="2"/>
        <v>142</v>
      </c>
      <c r="I32" s="17">
        <f t="shared" si="3"/>
        <v>19</v>
      </c>
      <c r="J32">
        <v>0</v>
      </c>
      <c r="K32" s="3" t="str">
        <f>VLOOKUP(J32,'LibSets constants'!$A$4:$B$1012,2,FALSE)</f>
        <v>DLC_BASE_GAME</v>
      </c>
      <c r="L32" s="3" t="str">
        <f>VLOOKUP(J32,'LibSets constants'!$A$4:$C$1012,3,FALSE)</f>
        <v>Included in base game</v>
      </c>
    </row>
    <row r="33" spans="1:12" x14ac:dyDescent="0.25">
      <c r="A33" s="12">
        <v>144</v>
      </c>
      <c r="B33" s="5">
        <v>28</v>
      </c>
      <c r="C33" s="5">
        <v>3</v>
      </c>
      <c r="D33" s="3" t="s">
        <v>66</v>
      </c>
      <c r="E33" s="3" t="str">
        <f t="array" ref="E33">IF(OR(EXACT(A33,'ESO Dungeon constants'!$D$3:$D$987)),"X","")</f>
        <v>X</v>
      </c>
      <c r="F33" s="3" t="str">
        <f t="shared" si="0"/>
        <v/>
      </c>
      <c r="G33" s="3" t="str">
        <f t="shared" si="1"/>
        <v>Glenumbra</v>
      </c>
      <c r="H33" s="17">
        <f t="shared" si="2"/>
        <v>144</v>
      </c>
      <c r="I33" s="17">
        <f t="shared" si="3"/>
        <v>3</v>
      </c>
      <c r="J33">
        <v>0</v>
      </c>
      <c r="K33" s="3" t="str">
        <f>VLOOKUP(J33,'LibSets constants'!$A$4:$B$1012,2,FALSE)</f>
        <v>DLC_BASE_GAME</v>
      </c>
      <c r="L33" s="3" t="str">
        <f>VLOOKUP(J33,'LibSets constants'!$A$4:$C$1012,3,FALSE)</f>
        <v>Included in base game</v>
      </c>
    </row>
    <row r="34" spans="1:12" x14ac:dyDescent="0.25">
      <c r="A34" s="12">
        <v>146</v>
      </c>
      <c r="B34" s="5">
        <v>29</v>
      </c>
      <c r="C34" s="5">
        <v>19</v>
      </c>
      <c r="D34" s="3" t="s">
        <v>62</v>
      </c>
      <c r="E34" s="3" t="str">
        <f t="array" ref="E34">IF(OR(EXACT(A34,'ESO Dungeon constants'!$D$3:$D$987)),"X","")</f>
        <v>X</v>
      </c>
      <c r="F34" s="3" t="str">
        <f t="shared" si="0"/>
        <v/>
      </c>
      <c r="G34" s="3" t="str">
        <f t="shared" si="1"/>
        <v>Stormhaven</v>
      </c>
      <c r="H34" s="17">
        <f t="shared" si="2"/>
        <v>146</v>
      </c>
      <c r="I34" s="17">
        <f t="shared" si="3"/>
        <v>19</v>
      </c>
      <c r="J34">
        <v>0</v>
      </c>
      <c r="K34" s="3" t="str">
        <f>VLOOKUP(J34,'LibSets constants'!$A$4:$B$1012,2,FALSE)</f>
        <v>DLC_BASE_GAME</v>
      </c>
      <c r="L34" s="3" t="str">
        <f>VLOOKUP(J34,'LibSets constants'!$A$4:$C$1012,3,FALSE)</f>
        <v>Included in base game</v>
      </c>
    </row>
    <row r="35" spans="1:12" x14ac:dyDescent="0.25">
      <c r="A35" s="12">
        <v>148</v>
      </c>
      <c r="B35" s="5">
        <v>30</v>
      </c>
      <c r="C35" s="5">
        <v>117</v>
      </c>
      <c r="D35" s="3" t="s">
        <v>60</v>
      </c>
      <c r="E35" s="3" t="str">
        <f t="array" ref="E35">IF(OR(EXACT(A35,'ESO Dungeon constants'!$D$3:$D$987)),"X","")</f>
        <v>X</v>
      </c>
      <c r="F35" s="3" t="str">
        <f t="shared" si="0"/>
        <v/>
      </c>
      <c r="G35" s="3" t="str">
        <f t="shared" si="1"/>
        <v>Shadowfen</v>
      </c>
      <c r="H35" s="17">
        <f t="shared" si="2"/>
        <v>148</v>
      </c>
      <c r="I35" s="17">
        <f t="shared" si="3"/>
        <v>117</v>
      </c>
      <c r="J35">
        <v>0</v>
      </c>
      <c r="K35" s="3" t="str">
        <f>VLOOKUP(J35,'LibSets constants'!$A$4:$B$1012,2,FALSE)</f>
        <v>DLC_BASE_GAME</v>
      </c>
      <c r="L35" s="3" t="str">
        <f>VLOOKUP(J35,'LibSets constants'!$A$4:$C$1012,3,FALSE)</f>
        <v>Included in base game</v>
      </c>
    </row>
    <row r="36" spans="1:12" x14ac:dyDescent="0.25">
      <c r="A36" s="12">
        <v>159</v>
      </c>
      <c r="B36" s="5">
        <v>31</v>
      </c>
      <c r="C36" s="5">
        <v>19</v>
      </c>
      <c r="D36" s="3" t="s">
        <v>120</v>
      </c>
      <c r="E36" s="3" t="str">
        <f t="array" ref="E36">IF(OR(EXACT(A36,'ESO Dungeon constants'!$D$3:$D$987)),"X","")</f>
        <v/>
      </c>
      <c r="F36" s="3" t="str">
        <f t="shared" si="0"/>
        <v/>
      </c>
      <c r="G36" s="3" t="str">
        <f t="shared" si="1"/>
        <v>Stormhaven</v>
      </c>
      <c r="H36" s="17">
        <f t="shared" si="2"/>
        <v>159</v>
      </c>
      <c r="I36" s="17">
        <f t="shared" si="3"/>
        <v>19</v>
      </c>
      <c r="J36">
        <v>0</v>
      </c>
      <c r="K36" s="3" t="str">
        <f>VLOOKUP(J36,'LibSets constants'!$A$4:$B$1012,2,FALSE)</f>
        <v>DLC_BASE_GAME</v>
      </c>
      <c r="L36" s="3" t="str">
        <f>VLOOKUP(J36,'LibSets constants'!$A$4:$C$1012,3,FALSE)</f>
        <v>Included in base game</v>
      </c>
    </row>
    <row r="37" spans="1:12" x14ac:dyDescent="0.25">
      <c r="A37" s="12">
        <v>162</v>
      </c>
      <c r="B37" s="5">
        <v>32</v>
      </c>
      <c r="C37" s="5">
        <v>20</v>
      </c>
      <c r="D37" s="41" t="s">
        <v>121</v>
      </c>
      <c r="E37" s="3" t="str">
        <f t="array" ref="E37">IF(OR(EXACT(A37,'ESO Dungeon constants'!$D$3:$D$987)),"X","")</f>
        <v/>
      </c>
      <c r="F37" s="3" t="str">
        <f t="shared" si="0"/>
        <v/>
      </c>
      <c r="G37" s="3" t="str">
        <f t="shared" si="1"/>
        <v>Rivenspire</v>
      </c>
      <c r="H37" s="17">
        <f t="shared" si="2"/>
        <v>162</v>
      </c>
      <c r="I37" s="17">
        <f t="shared" si="3"/>
        <v>20</v>
      </c>
      <c r="J37">
        <v>0</v>
      </c>
      <c r="K37" s="3" t="str">
        <f>VLOOKUP(J37,'LibSets constants'!$A$4:$B$1012,2,FALSE)</f>
        <v>DLC_BASE_GAME</v>
      </c>
      <c r="L37" s="3" t="str">
        <f>VLOOKUP(J37,'LibSets constants'!$A$4:$C$1012,3,FALSE)</f>
        <v>Included in base game</v>
      </c>
    </row>
    <row r="38" spans="1:12" x14ac:dyDescent="0.25">
      <c r="A38" s="12">
        <v>166</v>
      </c>
      <c r="B38" s="5">
        <v>33</v>
      </c>
      <c r="C38" s="5">
        <v>3</v>
      </c>
      <c r="D38" s="3" t="s">
        <v>122</v>
      </c>
      <c r="E38" s="3" t="str">
        <f t="array" ref="E38">IF(OR(EXACT(A38,'ESO Dungeon constants'!$D$3:$D$987)),"X","")</f>
        <v/>
      </c>
      <c r="F38" s="3" t="str">
        <f t="shared" si="0"/>
        <v/>
      </c>
      <c r="G38" s="3" t="str">
        <f t="shared" si="1"/>
        <v>Glenumbra</v>
      </c>
      <c r="H38" s="17">
        <f t="shared" si="2"/>
        <v>166</v>
      </c>
      <c r="I38" s="17">
        <f t="shared" si="3"/>
        <v>3</v>
      </c>
      <c r="J38">
        <v>0</v>
      </c>
      <c r="K38" s="3" t="str">
        <f>VLOOKUP(J38,'LibSets constants'!$A$4:$B$1012,2,FALSE)</f>
        <v>DLC_BASE_GAME</v>
      </c>
      <c r="L38" s="3" t="str">
        <f>VLOOKUP(J38,'LibSets constants'!$A$4:$C$1012,3,FALSE)</f>
        <v>Included in base game</v>
      </c>
    </row>
    <row r="39" spans="1:12" x14ac:dyDescent="0.25">
      <c r="A39" s="12">
        <v>168</v>
      </c>
      <c r="B39" s="5">
        <v>34</v>
      </c>
      <c r="C39" s="5">
        <v>92</v>
      </c>
      <c r="D39" s="3" t="s">
        <v>123</v>
      </c>
      <c r="E39" s="3" t="str">
        <f t="array" ref="E39">IF(OR(EXACT(A39,'ESO Dungeon constants'!$D$3:$D$987)),"X","")</f>
        <v/>
      </c>
      <c r="F39" s="3" t="str">
        <f t="shared" si="0"/>
        <v/>
      </c>
      <c r="G39" s="3" t="str">
        <f t="shared" si="1"/>
        <v>Bangkorai</v>
      </c>
      <c r="H39" s="17">
        <f t="shared" si="2"/>
        <v>168</v>
      </c>
      <c r="I39" s="17">
        <f t="shared" si="3"/>
        <v>92</v>
      </c>
      <c r="J39">
        <v>0</v>
      </c>
      <c r="K39" s="3" t="str">
        <f>VLOOKUP(J39,'LibSets constants'!$A$4:$B$1012,2,FALSE)</f>
        <v>DLC_BASE_GAME</v>
      </c>
      <c r="L39" s="3" t="str">
        <f>VLOOKUP(J39,'LibSets constants'!$A$4:$C$1012,3,FALSE)</f>
        <v>Included in base game</v>
      </c>
    </row>
    <row r="40" spans="1:12" x14ac:dyDescent="0.25">
      <c r="A40" s="12">
        <v>169</v>
      </c>
      <c r="B40" s="5">
        <v>35</v>
      </c>
      <c r="C40" s="5">
        <v>92</v>
      </c>
      <c r="D40" s="3" t="s">
        <v>124</v>
      </c>
      <c r="E40" s="3" t="str">
        <f t="array" ref="E40">IF(OR(EXACT(A40,'ESO Dungeon constants'!$D$3:$D$987)),"X","")</f>
        <v/>
      </c>
      <c r="F40" s="3" t="str">
        <f t="shared" si="0"/>
        <v/>
      </c>
      <c r="G40" s="3" t="str">
        <f t="shared" si="1"/>
        <v>Bangkorai</v>
      </c>
      <c r="H40" s="17">
        <f t="shared" si="2"/>
        <v>169</v>
      </c>
      <c r="I40" s="17">
        <f t="shared" si="3"/>
        <v>92</v>
      </c>
      <c r="J40">
        <v>0</v>
      </c>
      <c r="K40" s="3" t="str">
        <f>VLOOKUP(J40,'LibSets constants'!$A$4:$B$1012,2,FALSE)</f>
        <v>DLC_BASE_GAME</v>
      </c>
      <c r="L40" s="3" t="str">
        <f>VLOOKUP(J40,'LibSets constants'!$A$4:$C$1012,3,FALSE)</f>
        <v>Included in base game</v>
      </c>
    </row>
    <row r="41" spans="1:12" x14ac:dyDescent="0.25">
      <c r="A41" s="12">
        <v>176</v>
      </c>
      <c r="B41" s="5">
        <v>36</v>
      </c>
      <c r="C41" s="5">
        <v>108</v>
      </c>
      <c r="D41" s="3" t="s">
        <v>50</v>
      </c>
      <c r="E41" s="3" t="str">
        <f t="array" ref="E41">IF(OR(EXACT(A41,'ESO Dungeon constants'!$D$3:$D$987)),"X","")</f>
        <v>X</v>
      </c>
      <c r="F41" s="3" t="str">
        <f t="shared" si="0"/>
        <v/>
      </c>
      <c r="G41" s="3" t="str">
        <f t="shared" si="1"/>
        <v>Greenshade</v>
      </c>
      <c r="H41" s="17">
        <f t="shared" si="2"/>
        <v>176</v>
      </c>
      <c r="I41" s="17">
        <f t="shared" si="3"/>
        <v>108</v>
      </c>
      <c r="J41">
        <v>0</v>
      </c>
      <c r="K41" s="3" t="str">
        <f>VLOOKUP(J41,'LibSets constants'!$A$4:$B$1012,2,FALSE)</f>
        <v>DLC_BASE_GAME</v>
      </c>
      <c r="L41" s="3" t="str">
        <f>VLOOKUP(J41,'LibSets constants'!$A$4:$C$1012,3,FALSE)</f>
        <v>Included in base game</v>
      </c>
    </row>
    <row r="42" spans="1:12" x14ac:dyDescent="0.25">
      <c r="A42" s="12">
        <v>181</v>
      </c>
      <c r="B42" s="5">
        <v>37</v>
      </c>
      <c r="C42" s="5">
        <v>181</v>
      </c>
      <c r="D42" s="3" t="s">
        <v>125</v>
      </c>
      <c r="E42" s="3" t="str">
        <f t="array" ref="E42">IF(OR(EXACT(A42,'ESO Dungeon constants'!$D$3:$D$987)),"X","")</f>
        <v/>
      </c>
      <c r="F42" s="3" t="str">
        <f t="shared" si="0"/>
        <v>X</v>
      </c>
      <c r="G42" s="3" t="str">
        <f t="shared" si="1"/>
        <v/>
      </c>
      <c r="H42" s="17">
        <f t="shared" si="2"/>
        <v>181</v>
      </c>
      <c r="I42" s="17">
        <f t="shared" si="3"/>
        <v>181</v>
      </c>
      <c r="J42">
        <v>0</v>
      </c>
      <c r="K42" s="3" t="str">
        <f>VLOOKUP(J42,'LibSets constants'!$A$4:$B$1012,2,FALSE)</f>
        <v>DLC_BASE_GAME</v>
      </c>
      <c r="L42" s="3" t="str">
        <f>VLOOKUP(J42,'LibSets constants'!$A$4:$C$1012,3,FALSE)</f>
        <v>Included in base game</v>
      </c>
    </row>
    <row r="43" spans="1:12" x14ac:dyDescent="0.25">
      <c r="A43" s="12">
        <v>187</v>
      </c>
      <c r="B43" s="5">
        <v>38</v>
      </c>
      <c r="C43" s="5">
        <v>117</v>
      </c>
      <c r="D43" s="3" t="s">
        <v>126</v>
      </c>
      <c r="E43" s="3" t="str">
        <f t="array" ref="E43">IF(OR(EXACT(A43,'ESO Dungeon constants'!$D$3:$D$987)),"X","")</f>
        <v/>
      </c>
      <c r="F43" s="3" t="str">
        <f t="shared" si="0"/>
        <v/>
      </c>
      <c r="G43" s="3" t="str">
        <f t="shared" si="1"/>
        <v>Shadowfen</v>
      </c>
      <c r="H43" s="17">
        <f t="shared" si="2"/>
        <v>187</v>
      </c>
      <c r="I43" s="17">
        <f t="shared" si="3"/>
        <v>117</v>
      </c>
      <c r="J43">
        <v>0</v>
      </c>
      <c r="K43" s="3" t="str">
        <f>VLOOKUP(J43,'LibSets constants'!$A$4:$B$1012,2,FALSE)</f>
        <v>DLC_BASE_GAME</v>
      </c>
      <c r="L43" s="3" t="str">
        <f>VLOOKUP(J43,'LibSets constants'!$A$4:$C$1012,3,FALSE)</f>
        <v>Included in base game</v>
      </c>
    </row>
    <row r="44" spans="1:12" x14ac:dyDescent="0.25">
      <c r="A44" s="12">
        <v>188</v>
      </c>
      <c r="B44" s="5">
        <v>39</v>
      </c>
      <c r="C44" s="5">
        <v>57</v>
      </c>
      <c r="D44" s="3" t="s">
        <v>127</v>
      </c>
      <c r="E44" s="3" t="str">
        <f t="array" ref="E44">IF(OR(EXACT(A44,'ESO Dungeon constants'!$D$3:$D$987)),"X","")</f>
        <v/>
      </c>
      <c r="F44" s="3" t="str">
        <f t="shared" si="0"/>
        <v/>
      </c>
      <c r="G44" s="3" t="str">
        <f t="shared" si="1"/>
        <v>Deshaan</v>
      </c>
      <c r="H44" s="17">
        <f t="shared" si="2"/>
        <v>188</v>
      </c>
      <c r="I44" s="17">
        <f t="shared" si="3"/>
        <v>57</v>
      </c>
      <c r="J44">
        <v>0</v>
      </c>
      <c r="K44" s="3" t="str">
        <f>VLOOKUP(J44,'LibSets constants'!$A$4:$B$1012,2,FALSE)</f>
        <v>DLC_BASE_GAME</v>
      </c>
      <c r="L44" s="3" t="str">
        <f>VLOOKUP(J44,'LibSets constants'!$A$4:$C$1012,3,FALSE)</f>
        <v>Included in base game</v>
      </c>
    </row>
    <row r="45" spans="1:12" x14ac:dyDescent="0.25">
      <c r="A45" s="12">
        <v>189</v>
      </c>
      <c r="B45" s="5">
        <v>40</v>
      </c>
      <c r="C45" s="5">
        <v>57</v>
      </c>
      <c r="D45" s="3" t="s">
        <v>128</v>
      </c>
      <c r="E45" s="3" t="str">
        <f t="array" ref="E45">IF(OR(EXACT(A45,'ESO Dungeon constants'!$D$3:$D$987)),"X","")</f>
        <v/>
      </c>
      <c r="F45" s="3" t="str">
        <f t="shared" si="0"/>
        <v/>
      </c>
      <c r="G45" s="3" t="str">
        <f t="shared" si="1"/>
        <v>Deshaan</v>
      </c>
      <c r="H45" s="17">
        <f t="shared" si="2"/>
        <v>189</v>
      </c>
      <c r="I45" s="17">
        <f t="shared" si="3"/>
        <v>57</v>
      </c>
      <c r="J45">
        <v>0</v>
      </c>
      <c r="K45" s="3" t="str">
        <f>VLOOKUP(J45,'LibSets constants'!$A$4:$B$1012,2,FALSE)</f>
        <v>DLC_BASE_GAME</v>
      </c>
      <c r="L45" s="3" t="str">
        <f>VLOOKUP(J45,'LibSets constants'!$A$4:$C$1012,3,FALSE)</f>
        <v>Included in base game</v>
      </c>
    </row>
    <row r="46" spans="1:12" x14ac:dyDescent="0.25">
      <c r="A46" s="12">
        <v>190</v>
      </c>
      <c r="B46" s="5">
        <v>41</v>
      </c>
      <c r="C46" s="5">
        <v>57</v>
      </c>
      <c r="D46" s="3" t="s">
        <v>129</v>
      </c>
      <c r="E46" s="3" t="str">
        <f t="array" ref="E46">IF(OR(EXACT(A46,'ESO Dungeon constants'!$D$3:$D$987)),"X","")</f>
        <v/>
      </c>
      <c r="F46" s="3" t="str">
        <f t="shared" si="0"/>
        <v/>
      </c>
      <c r="G46" s="3" t="str">
        <f t="shared" si="1"/>
        <v>Deshaan</v>
      </c>
      <c r="H46" s="17">
        <f t="shared" si="2"/>
        <v>190</v>
      </c>
      <c r="I46" s="17">
        <f t="shared" si="3"/>
        <v>57</v>
      </c>
      <c r="J46">
        <v>0</v>
      </c>
      <c r="K46" s="3" t="str">
        <f>VLOOKUP(J46,'LibSets constants'!$A$4:$B$1012,2,FALSE)</f>
        <v>DLC_BASE_GAME</v>
      </c>
      <c r="L46" s="3" t="str">
        <f>VLOOKUP(J46,'LibSets constants'!$A$4:$C$1012,3,FALSE)</f>
        <v>Included in base game</v>
      </c>
    </row>
    <row r="47" spans="1:12" x14ac:dyDescent="0.25">
      <c r="A47" s="12">
        <v>191</v>
      </c>
      <c r="B47" s="5">
        <v>42</v>
      </c>
      <c r="C47" s="5">
        <v>41</v>
      </c>
      <c r="D47" s="3" t="s">
        <v>130</v>
      </c>
      <c r="E47" s="3" t="str">
        <f t="array" ref="E47">IF(OR(EXACT(A47,'ESO Dungeon constants'!$D$3:$D$987)),"X","")</f>
        <v/>
      </c>
      <c r="F47" s="3" t="str">
        <f t="shared" si="0"/>
        <v/>
      </c>
      <c r="G47" s="3" t="str">
        <f t="shared" si="1"/>
        <v>Stonefalls</v>
      </c>
      <c r="H47" s="17">
        <f t="shared" si="2"/>
        <v>191</v>
      </c>
      <c r="I47" s="17">
        <f t="shared" si="3"/>
        <v>41</v>
      </c>
      <c r="J47">
        <v>0</v>
      </c>
      <c r="K47" s="3" t="str">
        <f>VLOOKUP(J47,'LibSets constants'!$A$4:$B$1012,2,FALSE)</f>
        <v>DLC_BASE_GAME</v>
      </c>
      <c r="L47" s="3" t="str">
        <f>VLOOKUP(J47,'LibSets constants'!$A$4:$C$1012,3,FALSE)</f>
        <v>Included in base game</v>
      </c>
    </row>
    <row r="48" spans="1:12" x14ac:dyDescent="0.25">
      <c r="A48" s="12">
        <v>192</v>
      </c>
      <c r="B48" s="5">
        <v>43</v>
      </c>
      <c r="C48" s="5">
        <v>41</v>
      </c>
      <c r="D48" s="3" t="s">
        <v>131</v>
      </c>
      <c r="E48" s="3" t="str">
        <f t="array" ref="E48">IF(OR(EXACT(A48,'ESO Dungeon constants'!$D$3:$D$987)),"X","")</f>
        <v/>
      </c>
      <c r="F48" s="3" t="str">
        <f t="shared" si="0"/>
        <v/>
      </c>
      <c r="G48" s="3" t="str">
        <f t="shared" si="1"/>
        <v>Stonefalls</v>
      </c>
      <c r="H48" s="17">
        <f t="shared" si="2"/>
        <v>192</v>
      </c>
      <c r="I48" s="17">
        <f t="shared" si="3"/>
        <v>41</v>
      </c>
      <c r="J48">
        <v>0</v>
      </c>
      <c r="K48" s="3" t="str">
        <f>VLOOKUP(J48,'LibSets constants'!$A$4:$B$1012,2,FALSE)</f>
        <v>DLC_BASE_GAME</v>
      </c>
      <c r="L48" s="3" t="str">
        <f>VLOOKUP(J48,'LibSets constants'!$A$4:$C$1012,3,FALSE)</f>
        <v>Included in base game</v>
      </c>
    </row>
    <row r="49" spans="1:12" x14ac:dyDescent="0.25">
      <c r="A49" s="12">
        <v>193</v>
      </c>
      <c r="B49" s="5">
        <v>44</v>
      </c>
      <c r="C49" s="5">
        <v>41</v>
      </c>
      <c r="D49" s="3" t="s">
        <v>132</v>
      </c>
      <c r="E49" s="3" t="str">
        <f t="array" ref="E49">IF(OR(EXACT(A49,'ESO Dungeon constants'!$D$3:$D$987)),"X","")</f>
        <v/>
      </c>
      <c r="F49" s="3" t="str">
        <f t="shared" si="0"/>
        <v/>
      </c>
      <c r="G49" s="3" t="str">
        <f t="shared" si="1"/>
        <v>Stonefalls</v>
      </c>
      <c r="H49" s="17">
        <f t="shared" si="2"/>
        <v>193</v>
      </c>
      <c r="I49" s="17">
        <f t="shared" si="3"/>
        <v>41</v>
      </c>
      <c r="J49">
        <v>0</v>
      </c>
      <c r="K49" s="3" t="str">
        <f>VLOOKUP(J49,'LibSets constants'!$A$4:$B$1012,2,FALSE)</f>
        <v>DLC_BASE_GAME</v>
      </c>
      <c r="L49" s="3" t="str">
        <f>VLOOKUP(J49,'LibSets constants'!$A$4:$C$1012,3,FALSE)</f>
        <v>Included in base game</v>
      </c>
    </row>
    <row r="50" spans="1:12" x14ac:dyDescent="0.25">
      <c r="A50" s="12">
        <v>199</v>
      </c>
      <c r="B50" s="5">
        <v>45</v>
      </c>
      <c r="C50" s="5">
        <v>199</v>
      </c>
      <c r="D50" s="3" t="s">
        <v>133</v>
      </c>
      <c r="E50" s="3" t="str">
        <f t="array" ref="E50">IF(OR(EXACT(A50,'ESO Dungeon constants'!$D$3:$D$987)),"X","")</f>
        <v/>
      </c>
      <c r="F50" s="3" t="str">
        <f t="shared" si="0"/>
        <v>X</v>
      </c>
      <c r="G50" s="3" t="str">
        <f t="shared" si="1"/>
        <v/>
      </c>
      <c r="H50" s="17">
        <f t="shared" si="2"/>
        <v>199</v>
      </c>
      <c r="I50" s="17">
        <f t="shared" si="3"/>
        <v>199</v>
      </c>
      <c r="J50">
        <v>0</v>
      </c>
      <c r="K50" s="3" t="str">
        <f>VLOOKUP(J50,'LibSets constants'!$A$4:$B$1012,2,FALSE)</f>
        <v>DLC_BASE_GAME</v>
      </c>
      <c r="L50" s="3" t="str">
        <f>VLOOKUP(J50,'LibSets constants'!$A$4:$C$1012,3,FALSE)</f>
        <v>Included in base game</v>
      </c>
    </row>
    <row r="51" spans="1:12" x14ac:dyDescent="0.25">
      <c r="A51" s="12">
        <v>200</v>
      </c>
      <c r="B51" s="5">
        <v>46</v>
      </c>
      <c r="C51" s="5">
        <v>199</v>
      </c>
      <c r="D51" s="3" t="s">
        <v>134</v>
      </c>
      <c r="E51" s="3" t="str">
        <f t="array" ref="E51">IF(OR(EXACT(A51,'ESO Dungeon constants'!$D$3:$D$987)),"X","")</f>
        <v/>
      </c>
      <c r="F51" s="3" t="str">
        <f t="shared" si="0"/>
        <v/>
      </c>
      <c r="G51" s="3" t="str">
        <f t="shared" si="1"/>
        <v>The Harborage</v>
      </c>
      <c r="H51" s="17">
        <f t="shared" si="2"/>
        <v>200</v>
      </c>
      <c r="I51" s="17">
        <f t="shared" si="3"/>
        <v>199</v>
      </c>
      <c r="J51">
        <v>0</v>
      </c>
      <c r="K51" s="3" t="str">
        <f>VLOOKUP(J51,'LibSets constants'!$A$4:$B$1012,2,FALSE)</f>
        <v>DLC_BASE_GAME</v>
      </c>
      <c r="L51" s="3" t="str">
        <f>VLOOKUP(J51,'LibSets constants'!$A$4:$C$1012,3,FALSE)</f>
        <v>Included in base game</v>
      </c>
    </row>
    <row r="52" spans="1:12" x14ac:dyDescent="0.25">
      <c r="A52" s="12">
        <v>201</v>
      </c>
      <c r="B52" s="5">
        <v>47</v>
      </c>
      <c r="C52" s="5">
        <v>199</v>
      </c>
      <c r="D52" s="3" t="s">
        <v>135</v>
      </c>
      <c r="E52" s="3" t="str">
        <f t="array" ref="E52">IF(OR(EXACT(A52,'ESO Dungeon constants'!$D$3:$D$987)),"X","")</f>
        <v/>
      </c>
      <c r="F52" s="3" t="str">
        <f t="shared" si="0"/>
        <v/>
      </c>
      <c r="G52" s="3" t="str">
        <f t="shared" si="1"/>
        <v>The Harborage</v>
      </c>
      <c r="H52" s="17">
        <f t="shared" si="2"/>
        <v>201</v>
      </c>
      <c r="I52" s="17">
        <f t="shared" si="3"/>
        <v>199</v>
      </c>
      <c r="J52">
        <v>0</v>
      </c>
      <c r="K52" s="3" t="str">
        <f>VLOOKUP(J52,'LibSets constants'!$A$4:$B$1012,2,FALSE)</f>
        <v>DLC_BASE_GAME</v>
      </c>
      <c r="L52" s="3" t="str">
        <f>VLOOKUP(J52,'LibSets constants'!$A$4:$C$1012,3,FALSE)</f>
        <v>Included in base game</v>
      </c>
    </row>
    <row r="53" spans="1:12" x14ac:dyDescent="0.25">
      <c r="A53" s="12">
        <v>203</v>
      </c>
      <c r="B53" s="5">
        <v>48</v>
      </c>
      <c r="C53" s="5">
        <v>267</v>
      </c>
      <c r="D53" s="3" t="s">
        <v>136</v>
      </c>
      <c r="E53" s="3" t="str">
        <f t="array" ref="E53">IF(OR(EXACT(A53,'ESO Dungeon constants'!$D$3:$D$987)),"X","")</f>
        <v/>
      </c>
      <c r="F53" s="3" t="str">
        <f t="shared" si="0"/>
        <v/>
      </c>
      <c r="G53" s="3" t="str">
        <f t="shared" si="1"/>
        <v>Eyevea</v>
      </c>
      <c r="H53" s="17">
        <f t="shared" si="2"/>
        <v>203</v>
      </c>
      <c r="I53" s="17">
        <f t="shared" si="3"/>
        <v>267</v>
      </c>
      <c r="J53">
        <v>0</v>
      </c>
      <c r="K53" s="3" t="str">
        <f>VLOOKUP(J53,'LibSets constants'!$A$4:$B$1012,2,FALSE)</f>
        <v>DLC_BASE_GAME</v>
      </c>
      <c r="L53" s="3" t="str">
        <f>VLOOKUP(J53,'LibSets constants'!$A$4:$C$1012,3,FALSE)</f>
        <v>Included in base game</v>
      </c>
    </row>
    <row r="54" spans="1:12" x14ac:dyDescent="0.25">
      <c r="A54" s="12">
        <v>207</v>
      </c>
      <c r="B54" s="5">
        <v>49</v>
      </c>
      <c r="C54" s="5">
        <v>208</v>
      </c>
      <c r="D54" s="3" t="s">
        <v>137</v>
      </c>
      <c r="E54" s="3" t="str">
        <f t="array" ref="E54">IF(OR(EXACT(A54,'ESO Dungeon constants'!$D$3:$D$987)),"X","")</f>
        <v/>
      </c>
      <c r="F54" s="3" t="str">
        <f t="shared" si="0"/>
        <v/>
      </c>
      <c r="G54" s="3" t="str">
        <f t="shared" si="1"/>
        <v>The Earth Forge</v>
      </c>
      <c r="H54" s="17">
        <f t="shared" si="2"/>
        <v>207</v>
      </c>
      <c r="I54" s="17">
        <f t="shared" si="3"/>
        <v>208</v>
      </c>
      <c r="J54">
        <v>0</v>
      </c>
      <c r="K54" s="3" t="str">
        <f>VLOOKUP(J54,'LibSets constants'!$A$4:$B$1012,2,FALSE)</f>
        <v>DLC_BASE_GAME</v>
      </c>
      <c r="L54" s="3" t="str">
        <f>VLOOKUP(J54,'LibSets constants'!$A$4:$C$1012,3,FALSE)</f>
        <v>Included in base game</v>
      </c>
    </row>
    <row r="55" spans="1:12" x14ac:dyDescent="0.25">
      <c r="A55" s="12">
        <v>208</v>
      </c>
      <c r="B55" s="5">
        <v>50</v>
      </c>
      <c r="C55" s="5">
        <v>208</v>
      </c>
      <c r="D55" s="3" t="s">
        <v>138</v>
      </c>
      <c r="E55" s="3" t="str">
        <f t="array" ref="E55">IF(OR(EXACT(A55,'ESO Dungeon constants'!$D$3:$D$987)),"X","")</f>
        <v/>
      </c>
      <c r="F55" s="3" t="str">
        <f t="shared" si="0"/>
        <v>X</v>
      </c>
      <c r="G55" s="3" t="str">
        <f t="shared" si="1"/>
        <v/>
      </c>
      <c r="H55" s="17">
        <f t="shared" si="2"/>
        <v>208</v>
      </c>
      <c r="I55" s="17">
        <f t="shared" si="3"/>
        <v>208</v>
      </c>
      <c r="J55">
        <v>0</v>
      </c>
      <c r="K55" s="3" t="str">
        <f>VLOOKUP(J55,'LibSets constants'!$A$4:$B$1012,2,FALSE)</f>
        <v>DLC_BASE_GAME</v>
      </c>
      <c r="L55" s="3" t="str">
        <f>VLOOKUP(J55,'LibSets constants'!$A$4:$C$1012,3,FALSE)</f>
        <v>Included in base game</v>
      </c>
    </row>
    <row r="56" spans="1:12" x14ac:dyDescent="0.25">
      <c r="A56" s="12">
        <v>209</v>
      </c>
      <c r="B56" s="5">
        <v>51</v>
      </c>
      <c r="C56" s="5">
        <v>208</v>
      </c>
      <c r="D56" s="3" t="s">
        <v>139</v>
      </c>
      <c r="E56" s="3" t="str">
        <f t="array" ref="E56">IF(OR(EXACT(A56,'ESO Dungeon constants'!$D$3:$D$987)),"X","")</f>
        <v/>
      </c>
      <c r="F56" s="3" t="str">
        <f t="shared" si="0"/>
        <v/>
      </c>
      <c r="G56" s="3" t="str">
        <f t="shared" si="1"/>
        <v>The Earth Forge</v>
      </c>
      <c r="H56" s="17">
        <f t="shared" si="2"/>
        <v>209</v>
      </c>
      <c r="I56" s="17">
        <f t="shared" si="3"/>
        <v>208</v>
      </c>
      <c r="J56">
        <v>0</v>
      </c>
      <c r="K56" s="3" t="str">
        <f>VLOOKUP(J56,'LibSets constants'!$A$4:$B$1012,2,FALSE)</f>
        <v>DLC_BASE_GAME</v>
      </c>
      <c r="L56" s="3" t="str">
        <f>VLOOKUP(J56,'LibSets constants'!$A$4:$C$1012,3,FALSE)</f>
        <v>Included in base game</v>
      </c>
    </row>
    <row r="57" spans="1:12" x14ac:dyDescent="0.25">
      <c r="A57" s="12">
        <v>212</v>
      </c>
      <c r="B57" s="5">
        <v>52</v>
      </c>
      <c r="C57" s="5">
        <v>57</v>
      </c>
      <c r="D57" s="3" t="s">
        <v>140</v>
      </c>
      <c r="E57" s="3" t="str">
        <f t="array" ref="E57">IF(OR(EXACT(A57,'ESO Dungeon constants'!$D$3:$D$987)),"X","")</f>
        <v/>
      </c>
      <c r="F57" s="3" t="str">
        <f t="shared" si="0"/>
        <v/>
      </c>
      <c r="G57" s="3" t="str">
        <f t="shared" si="1"/>
        <v>Deshaan</v>
      </c>
      <c r="H57" s="17">
        <f t="shared" si="2"/>
        <v>212</v>
      </c>
      <c r="I57" s="17">
        <f t="shared" si="3"/>
        <v>57</v>
      </c>
      <c r="J57">
        <v>0</v>
      </c>
      <c r="K57" s="3" t="str">
        <f>VLOOKUP(J57,'LibSets constants'!$A$4:$B$1012,2,FALSE)</f>
        <v>DLC_BASE_GAME</v>
      </c>
      <c r="L57" s="3" t="str">
        <f>VLOOKUP(J57,'LibSets constants'!$A$4:$C$1012,3,FALSE)</f>
        <v>Included in base game</v>
      </c>
    </row>
    <row r="58" spans="1:12" x14ac:dyDescent="0.25">
      <c r="A58" s="12">
        <v>213</v>
      </c>
      <c r="B58" s="5">
        <v>53</v>
      </c>
      <c r="C58" s="5">
        <v>117</v>
      </c>
      <c r="D58" s="3" t="s">
        <v>141</v>
      </c>
      <c r="E58" s="3" t="str">
        <f t="array" ref="E58">IF(OR(EXACT(A58,'ESO Dungeon constants'!$D$3:$D$987)),"X","")</f>
        <v/>
      </c>
      <c r="F58" s="3" t="str">
        <f t="shared" si="0"/>
        <v/>
      </c>
      <c r="G58" s="3" t="str">
        <f t="shared" si="1"/>
        <v>Shadowfen</v>
      </c>
      <c r="H58" s="17">
        <f t="shared" si="2"/>
        <v>213</v>
      </c>
      <c r="I58" s="17">
        <f t="shared" si="3"/>
        <v>117</v>
      </c>
      <c r="J58">
        <v>0</v>
      </c>
      <c r="K58" s="3" t="str">
        <f>VLOOKUP(J58,'LibSets constants'!$A$4:$B$1012,2,FALSE)</f>
        <v>DLC_BASE_GAME</v>
      </c>
      <c r="L58" s="3" t="str">
        <f>VLOOKUP(J58,'LibSets constants'!$A$4:$C$1012,3,FALSE)</f>
        <v>Included in base game</v>
      </c>
    </row>
    <row r="59" spans="1:12" x14ac:dyDescent="0.25">
      <c r="A59" s="12">
        <v>214</v>
      </c>
      <c r="B59" s="5">
        <v>54</v>
      </c>
      <c r="C59" s="5">
        <v>117</v>
      </c>
      <c r="D59" s="3" t="s">
        <v>142</v>
      </c>
      <c r="E59" s="3" t="str">
        <f t="array" ref="E59">IF(OR(EXACT(A59,'ESO Dungeon constants'!$D$3:$D$987)),"X","")</f>
        <v/>
      </c>
      <c r="F59" s="3" t="str">
        <f t="shared" si="0"/>
        <v/>
      </c>
      <c r="G59" s="3" t="str">
        <f t="shared" si="1"/>
        <v>Shadowfen</v>
      </c>
      <c r="H59" s="17">
        <f t="shared" si="2"/>
        <v>214</v>
      </c>
      <c r="I59" s="17">
        <f t="shared" si="3"/>
        <v>117</v>
      </c>
      <c r="J59">
        <v>0</v>
      </c>
      <c r="K59" s="3" t="str">
        <f>VLOOKUP(J59,'LibSets constants'!$A$4:$B$1012,2,FALSE)</f>
        <v>DLC_BASE_GAME</v>
      </c>
      <c r="L59" s="3" t="str">
        <f>VLOOKUP(J59,'LibSets constants'!$A$4:$C$1012,3,FALSE)</f>
        <v>Included in base game</v>
      </c>
    </row>
    <row r="60" spans="1:12" x14ac:dyDescent="0.25">
      <c r="A60" s="12">
        <v>215</v>
      </c>
      <c r="B60" s="5">
        <v>55</v>
      </c>
      <c r="C60" s="5">
        <v>117</v>
      </c>
      <c r="D60" s="3" t="s">
        <v>143</v>
      </c>
      <c r="E60" s="3" t="str">
        <f t="array" ref="E60">IF(OR(EXACT(A60,'ESO Dungeon constants'!$D$3:$D$987)),"X","")</f>
        <v/>
      </c>
      <c r="F60" s="3" t="str">
        <f t="shared" si="0"/>
        <v/>
      </c>
      <c r="G60" s="3" t="str">
        <f t="shared" si="1"/>
        <v>Shadowfen</v>
      </c>
      <c r="H60" s="17">
        <f t="shared" si="2"/>
        <v>215</v>
      </c>
      <c r="I60" s="17">
        <f t="shared" si="3"/>
        <v>117</v>
      </c>
      <c r="J60">
        <v>0</v>
      </c>
      <c r="K60" s="3" t="str">
        <f>VLOOKUP(J60,'LibSets constants'!$A$4:$B$1012,2,FALSE)</f>
        <v>DLC_BASE_GAME</v>
      </c>
      <c r="L60" s="3" t="str">
        <f>VLOOKUP(J60,'LibSets constants'!$A$4:$C$1012,3,FALSE)</f>
        <v>Included in base game</v>
      </c>
    </row>
    <row r="61" spans="1:12" x14ac:dyDescent="0.25">
      <c r="A61" s="12">
        <v>216</v>
      </c>
      <c r="B61" s="5">
        <v>56</v>
      </c>
      <c r="C61" s="5">
        <v>41</v>
      </c>
      <c r="D61" s="3" t="s">
        <v>144</v>
      </c>
      <c r="E61" s="3" t="str">
        <f t="array" ref="E61">IF(OR(EXACT(A61,'ESO Dungeon constants'!$D$3:$D$987)),"X","")</f>
        <v/>
      </c>
      <c r="F61" s="3" t="str">
        <f t="shared" si="0"/>
        <v/>
      </c>
      <c r="G61" s="3" t="str">
        <f t="shared" si="1"/>
        <v>Stonefalls</v>
      </c>
      <c r="H61" s="17">
        <f t="shared" si="2"/>
        <v>216</v>
      </c>
      <c r="I61" s="17">
        <f t="shared" si="3"/>
        <v>41</v>
      </c>
      <c r="J61">
        <v>0</v>
      </c>
      <c r="K61" s="3" t="str">
        <f>VLOOKUP(J61,'LibSets constants'!$A$4:$B$1012,2,FALSE)</f>
        <v>DLC_BASE_GAME</v>
      </c>
      <c r="L61" s="3" t="str">
        <f>VLOOKUP(J61,'LibSets constants'!$A$4:$C$1012,3,FALSE)</f>
        <v>Included in base game</v>
      </c>
    </row>
    <row r="62" spans="1:12" x14ac:dyDescent="0.25">
      <c r="A62" s="12">
        <v>217</v>
      </c>
      <c r="B62" s="5">
        <v>57</v>
      </c>
      <c r="C62" s="5">
        <v>199</v>
      </c>
      <c r="D62" s="41" t="s">
        <v>145</v>
      </c>
      <c r="E62" s="3" t="str">
        <f t="array" ref="E62">IF(OR(EXACT(A62,'ESO Dungeon constants'!$D$3:$D$987)),"X","")</f>
        <v/>
      </c>
      <c r="F62" s="3" t="str">
        <f t="shared" si="0"/>
        <v/>
      </c>
      <c r="G62" s="3" t="str">
        <f t="shared" si="1"/>
        <v>The Harborage</v>
      </c>
      <c r="H62" s="17">
        <f t="shared" si="2"/>
        <v>217</v>
      </c>
      <c r="I62" s="17">
        <f t="shared" si="3"/>
        <v>199</v>
      </c>
      <c r="J62">
        <v>0</v>
      </c>
      <c r="K62" s="3" t="str">
        <f>VLOOKUP(J62,'LibSets constants'!$A$4:$B$1012,2,FALSE)</f>
        <v>DLC_BASE_GAME</v>
      </c>
      <c r="L62" s="3" t="str">
        <f>VLOOKUP(J62,'LibSets constants'!$A$4:$C$1012,3,FALSE)</f>
        <v>Included in base game</v>
      </c>
    </row>
    <row r="63" spans="1:12" x14ac:dyDescent="0.25">
      <c r="A63" s="12">
        <v>218</v>
      </c>
      <c r="B63" s="5">
        <v>58</v>
      </c>
      <c r="C63" s="5">
        <v>267</v>
      </c>
      <c r="D63" s="3" t="s">
        <v>146</v>
      </c>
      <c r="E63" s="3" t="str">
        <f t="array" ref="E63">IF(OR(EXACT(A63,'ESO Dungeon constants'!$D$3:$D$987)),"X","")</f>
        <v/>
      </c>
      <c r="F63" s="3" t="str">
        <f t="shared" si="0"/>
        <v/>
      </c>
      <c r="G63" s="3" t="str">
        <f t="shared" si="1"/>
        <v>Eyevea</v>
      </c>
      <c r="H63" s="17">
        <f t="shared" si="2"/>
        <v>218</v>
      </c>
      <c r="I63" s="17">
        <f t="shared" si="3"/>
        <v>267</v>
      </c>
      <c r="J63">
        <v>0</v>
      </c>
      <c r="K63" s="3" t="str">
        <f>VLOOKUP(J63,'LibSets constants'!$A$4:$B$1012,2,FALSE)</f>
        <v>DLC_BASE_GAME</v>
      </c>
      <c r="L63" s="3" t="str">
        <f>VLOOKUP(J63,'LibSets constants'!$A$4:$C$1012,3,FALSE)</f>
        <v>Included in base game</v>
      </c>
    </row>
    <row r="64" spans="1:12" x14ac:dyDescent="0.25">
      <c r="A64" s="12">
        <v>219</v>
      </c>
      <c r="B64" s="5">
        <v>59</v>
      </c>
      <c r="C64" s="5">
        <v>267</v>
      </c>
      <c r="D64" s="3" t="s">
        <v>147</v>
      </c>
      <c r="E64" s="3" t="str">
        <f t="array" ref="E64">IF(OR(EXACT(A64,'ESO Dungeon constants'!$D$3:$D$987)),"X","")</f>
        <v/>
      </c>
      <c r="F64" s="3" t="str">
        <f t="shared" si="0"/>
        <v/>
      </c>
      <c r="G64" s="3" t="str">
        <f t="shared" si="1"/>
        <v>Eyevea</v>
      </c>
      <c r="H64" s="17">
        <f t="shared" si="2"/>
        <v>219</v>
      </c>
      <c r="I64" s="17">
        <f t="shared" si="3"/>
        <v>267</v>
      </c>
      <c r="J64">
        <v>0</v>
      </c>
      <c r="K64" s="3" t="str">
        <f>VLOOKUP(J64,'LibSets constants'!$A$4:$B$1012,2,FALSE)</f>
        <v>DLC_BASE_GAME</v>
      </c>
      <c r="L64" s="3" t="str">
        <f>VLOOKUP(J64,'LibSets constants'!$A$4:$C$1012,3,FALSE)</f>
        <v>Included in base game</v>
      </c>
    </row>
    <row r="65" spans="1:12" x14ac:dyDescent="0.25">
      <c r="A65" s="12">
        <v>222</v>
      </c>
      <c r="B65" s="5">
        <v>60</v>
      </c>
      <c r="C65" s="5">
        <v>3</v>
      </c>
      <c r="D65" s="3" t="s">
        <v>148</v>
      </c>
      <c r="E65" s="3" t="str">
        <f t="array" ref="E65">IF(OR(EXACT(A65,'ESO Dungeon constants'!$D$3:$D$987)),"X","")</f>
        <v/>
      </c>
      <c r="F65" s="3" t="str">
        <f t="shared" si="0"/>
        <v/>
      </c>
      <c r="G65" s="3" t="str">
        <f t="shared" si="1"/>
        <v>Glenumbra</v>
      </c>
      <c r="H65" s="17">
        <f t="shared" si="2"/>
        <v>222</v>
      </c>
      <c r="I65" s="17">
        <f t="shared" si="3"/>
        <v>3</v>
      </c>
      <c r="J65">
        <v>0</v>
      </c>
      <c r="K65" s="3" t="str">
        <f>VLOOKUP(J65,'LibSets constants'!$A$4:$B$1012,2,FALSE)</f>
        <v>DLC_BASE_GAME</v>
      </c>
      <c r="L65" s="3" t="str">
        <f>VLOOKUP(J65,'LibSets constants'!$A$4:$C$1012,3,FALSE)</f>
        <v>Included in base game</v>
      </c>
    </row>
    <row r="66" spans="1:12" x14ac:dyDescent="0.25">
      <c r="A66" s="12">
        <v>223</v>
      </c>
      <c r="B66" s="5">
        <v>61</v>
      </c>
      <c r="C66" s="5">
        <v>3</v>
      </c>
      <c r="D66" s="3" t="s">
        <v>149</v>
      </c>
      <c r="E66" s="3" t="str">
        <f t="array" ref="E66">IF(OR(EXACT(A66,'ESO Dungeon constants'!$D$3:$D$987)),"X","")</f>
        <v/>
      </c>
      <c r="F66" s="3" t="str">
        <f t="shared" si="0"/>
        <v/>
      </c>
      <c r="G66" s="3" t="str">
        <f t="shared" si="1"/>
        <v>Glenumbra</v>
      </c>
      <c r="H66" s="17">
        <f t="shared" si="2"/>
        <v>223</v>
      </c>
      <c r="I66" s="17">
        <f t="shared" si="3"/>
        <v>3</v>
      </c>
      <c r="J66">
        <v>0</v>
      </c>
      <c r="K66" s="3" t="str">
        <f>VLOOKUP(J66,'LibSets constants'!$A$4:$B$1012,2,FALSE)</f>
        <v>DLC_BASE_GAME</v>
      </c>
      <c r="L66" s="3" t="str">
        <f>VLOOKUP(J66,'LibSets constants'!$A$4:$C$1012,3,FALSE)</f>
        <v>Included in base game</v>
      </c>
    </row>
    <row r="67" spans="1:12" x14ac:dyDescent="0.25">
      <c r="A67" s="12">
        <v>224</v>
      </c>
      <c r="B67" s="5">
        <v>62</v>
      </c>
      <c r="C67" s="5">
        <v>20</v>
      </c>
      <c r="D67" s="3" t="s">
        <v>150</v>
      </c>
      <c r="E67" s="3" t="str">
        <f t="array" ref="E67">IF(OR(EXACT(A67,'ESO Dungeon constants'!$D$3:$D$987)),"X","")</f>
        <v/>
      </c>
      <c r="F67" s="3" t="str">
        <f t="shared" si="0"/>
        <v/>
      </c>
      <c r="G67" s="3" t="str">
        <f t="shared" si="1"/>
        <v>Rivenspire</v>
      </c>
      <c r="H67" s="17">
        <f t="shared" si="2"/>
        <v>224</v>
      </c>
      <c r="I67" s="17">
        <f t="shared" si="3"/>
        <v>20</v>
      </c>
      <c r="J67">
        <v>0</v>
      </c>
      <c r="K67" s="3" t="str">
        <f>VLOOKUP(J67,'LibSets constants'!$A$4:$B$1012,2,FALSE)</f>
        <v>DLC_BASE_GAME</v>
      </c>
      <c r="L67" s="3" t="str">
        <f>VLOOKUP(J67,'LibSets constants'!$A$4:$C$1012,3,FALSE)</f>
        <v>Included in base game</v>
      </c>
    </row>
    <row r="68" spans="1:12" x14ac:dyDescent="0.25">
      <c r="A68" s="12">
        <v>227</v>
      </c>
      <c r="B68" s="5">
        <v>63</v>
      </c>
      <c r="C68" s="5">
        <v>92</v>
      </c>
      <c r="D68" s="3" t="s">
        <v>151</v>
      </c>
      <c r="E68" s="3" t="str">
        <f t="array" ref="E68">IF(OR(EXACT(A68,'ESO Dungeon constants'!$D$3:$D$987)),"X","")</f>
        <v/>
      </c>
      <c r="F68" s="3" t="str">
        <f t="shared" si="0"/>
        <v/>
      </c>
      <c r="G68" s="3" t="str">
        <f t="shared" si="1"/>
        <v>Bangkorai</v>
      </c>
      <c r="H68" s="17">
        <f t="shared" si="2"/>
        <v>227</v>
      </c>
      <c r="I68" s="17">
        <f t="shared" si="3"/>
        <v>92</v>
      </c>
      <c r="J68">
        <v>0</v>
      </c>
      <c r="K68" s="3" t="str">
        <f>VLOOKUP(J68,'LibSets constants'!$A$4:$B$1012,2,FALSE)</f>
        <v>DLC_BASE_GAME</v>
      </c>
      <c r="L68" s="3" t="str">
        <f>VLOOKUP(J68,'LibSets constants'!$A$4:$C$1012,3,FALSE)</f>
        <v>Included in base game</v>
      </c>
    </row>
    <row r="69" spans="1:12" x14ac:dyDescent="0.25">
      <c r="A69" s="12">
        <v>228</v>
      </c>
      <c r="B69" s="5">
        <v>64</v>
      </c>
      <c r="C69" s="5">
        <v>92</v>
      </c>
      <c r="D69" s="3" t="s">
        <v>152</v>
      </c>
      <c r="E69" s="3" t="str">
        <f t="array" ref="E69">IF(OR(EXACT(A69,'ESO Dungeon constants'!$D$3:$D$987)),"X","")</f>
        <v/>
      </c>
      <c r="F69" s="3" t="str">
        <f t="shared" ref="F69:F132" si="4">IF(EXACT(A69,C69),"X","")</f>
        <v/>
      </c>
      <c r="G69" s="3" t="str">
        <f t="shared" ref="G69:G132" si="5">IF(A69&lt;&gt;C69,VLOOKUP(C69,$A$5:$D$9954,4,FALSE),"")</f>
        <v>Bangkorai</v>
      </c>
      <c r="H69" s="17">
        <f t="shared" ref="H69:H132" si="6">A69</f>
        <v>228</v>
      </c>
      <c r="I69" s="17">
        <f t="shared" ref="I69:I132" si="7">C69</f>
        <v>92</v>
      </c>
      <c r="J69">
        <v>0</v>
      </c>
      <c r="K69" s="3" t="str">
        <f>VLOOKUP(J69,'LibSets constants'!$A$4:$B$1012,2,FALSE)</f>
        <v>DLC_BASE_GAME</v>
      </c>
      <c r="L69" s="3" t="str">
        <f>VLOOKUP(J69,'LibSets constants'!$A$4:$C$1012,3,FALSE)</f>
        <v>Included in base game</v>
      </c>
    </row>
    <row r="70" spans="1:12" x14ac:dyDescent="0.25">
      <c r="A70" s="12">
        <v>229</v>
      </c>
      <c r="B70" s="5">
        <v>65</v>
      </c>
      <c r="C70" s="5">
        <v>92</v>
      </c>
      <c r="D70" s="3" t="s">
        <v>153</v>
      </c>
      <c r="E70" s="3" t="str">
        <f t="array" ref="E70">IF(OR(EXACT(A70,'ESO Dungeon constants'!$D$3:$D$987)),"X","")</f>
        <v/>
      </c>
      <c r="F70" s="3" t="str">
        <f t="shared" si="4"/>
        <v/>
      </c>
      <c r="G70" s="3" t="str">
        <f t="shared" si="5"/>
        <v>Bangkorai</v>
      </c>
      <c r="H70" s="17">
        <f t="shared" si="6"/>
        <v>229</v>
      </c>
      <c r="I70" s="17">
        <f t="shared" si="7"/>
        <v>92</v>
      </c>
      <c r="J70">
        <v>0</v>
      </c>
      <c r="K70" s="3" t="str">
        <f>VLOOKUP(J70,'LibSets constants'!$A$4:$B$1012,2,FALSE)</f>
        <v>DLC_BASE_GAME</v>
      </c>
      <c r="L70" s="3" t="str">
        <f>VLOOKUP(J70,'LibSets constants'!$A$4:$C$1012,3,FALSE)</f>
        <v>Included in base game</v>
      </c>
    </row>
    <row r="71" spans="1:12" x14ac:dyDescent="0.25">
      <c r="A71" s="12">
        <v>231</v>
      </c>
      <c r="B71" s="5">
        <v>66</v>
      </c>
      <c r="C71" s="5">
        <v>92</v>
      </c>
      <c r="D71" s="3" t="s">
        <v>154</v>
      </c>
      <c r="E71" s="3" t="str">
        <f t="array" ref="E71">IF(OR(EXACT(A71,'ESO Dungeon constants'!$D$3:$D$987)),"X","")</f>
        <v/>
      </c>
      <c r="F71" s="3" t="str">
        <f t="shared" si="4"/>
        <v/>
      </c>
      <c r="G71" s="3" t="str">
        <f t="shared" si="5"/>
        <v>Bangkorai</v>
      </c>
      <c r="H71" s="17">
        <f t="shared" si="6"/>
        <v>231</v>
      </c>
      <c r="I71" s="17">
        <f t="shared" si="7"/>
        <v>92</v>
      </c>
      <c r="J71">
        <v>0</v>
      </c>
      <c r="K71" s="3" t="str">
        <f>VLOOKUP(J71,'LibSets constants'!$A$4:$B$1012,2,FALSE)</f>
        <v>DLC_BASE_GAME</v>
      </c>
      <c r="L71" s="3" t="str">
        <f>VLOOKUP(J71,'LibSets constants'!$A$4:$C$1012,3,FALSE)</f>
        <v>Included in base game</v>
      </c>
    </row>
    <row r="72" spans="1:12" x14ac:dyDescent="0.25">
      <c r="A72" s="12">
        <v>232</v>
      </c>
      <c r="B72" s="5">
        <v>67</v>
      </c>
      <c r="C72" s="5">
        <v>117</v>
      </c>
      <c r="D72" s="3" t="s">
        <v>155</v>
      </c>
      <c r="E72" s="3" t="str">
        <f t="array" ref="E72">IF(OR(EXACT(A72,'ESO Dungeon constants'!$D$3:$D$987)),"X","")</f>
        <v/>
      </c>
      <c r="F72" s="3" t="str">
        <f t="shared" si="4"/>
        <v/>
      </c>
      <c r="G72" s="3" t="str">
        <f t="shared" si="5"/>
        <v>Shadowfen</v>
      </c>
      <c r="H72" s="17">
        <f t="shared" si="6"/>
        <v>232</v>
      </c>
      <c r="I72" s="17">
        <f t="shared" si="7"/>
        <v>117</v>
      </c>
      <c r="J72">
        <v>0</v>
      </c>
      <c r="K72" s="3" t="str">
        <f>VLOOKUP(J72,'LibSets constants'!$A$4:$B$1012,2,FALSE)</f>
        <v>DLC_BASE_GAME</v>
      </c>
      <c r="L72" s="3" t="str">
        <f>VLOOKUP(J72,'LibSets constants'!$A$4:$C$1012,3,FALSE)</f>
        <v>Included in base game</v>
      </c>
    </row>
    <row r="73" spans="1:12" x14ac:dyDescent="0.25">
      <c r="A73" s="12">
        <v>233</v>
      </c>
      <c r="B73" s="5">
        <v>68</v>
      </c>
      <c r="C73" s="5">
        <v>117</v>
      </c>
      <c r="D73" s="3" t="s">
        <v>156</v>
      </c>
      <c r="E73" s="3" t="str">
        <f t="array" ref="E73">IF(OR(EXACT(A73,'ESO Dungeon constants'!$D$3:$D$987)),"X","")</f>
        <v/>
      </c>
      <c r="F73" s="3" t="str">
        <f t="shared" si="4"/>
        <v/>
      </c>
      <c r="G73" s="3" t="str">
        <f t="shared" si="5"/>
        <v>Shadowfen</v>
      </c>
      <c r="H73" s="17">
        <f t="shared" si="6"/>
        <v>233</v>
      </c>
      <c r="I73" s="17">
        <f t="shared" si="7"/>
        <v>117</v>
      </c>
      <c r="J73">
        <v>0</v>
      </c>
      <c r="K73" s="3" t="str">
        <f>VLOOKUP(J73,'LibSets constants'!$A$4:$B$1012,2,FALSE)</f>
        <v>DLC_BASE_GAME</v>
      </c>
      <c r="L73" s="3" t="str">
        <f>VLOOKUP(J73,'LibSets constants'!$A$4:$C$1012,3,FALSE)</f>
        <v>Included in base game</v>
      </c>
    </row>
    <row r="74" spans="1:12" x14ac:dyDescent="0.25">
      <c r="A74" s="12">
        <v>234</v>
      </c>
      <c r="B74" s="5">
        <v>69</v>
      </c>
      <c r="C74" s="5">
        <v>117</v>
      </c>
      <c r="D74" s="3" t="s">
        <v>157</v>
      </c>
      <c r="E74" s="3" t="str">
        <f t="array" ref="E74">IF(OR(EXACT(A74,'ESO Dungeon constants'!$D$3:$D$987)),"X","")</f>
        <v/>
      </c>
      <c r="F74" s="3" t="str">
        <f t="shared" si="4"/>
        <v/>
      </c>
      <c r="G74" s="3" t="str">
        <f t="shared" si="5"/>
        <v>Shadowfen</v>
      </c>
      <c r="H74" s="17">
        <f t="shared" si="6"/>
        <v>234</v>
      </c>
      <c r="I74" s="17">
        <f t="shared" si="7"/>
        <v>117</v>
      </c>
      <c r="J74">
        <v>0</v>
      </c>
      <c r="K74" s="3" t="str">
        <f>VLOOKUP(J74,'LibSets constants'!$A$4:$B$1012,2,FALSE)</f>
        <v>DLC_BASE_GAME</v>
      </c>
      <c r="L74" s="3" t="str">
        <f>VLOOKUP(J74,'LibSets constants'!$A$4:$C$1012,3,FALSE)</f>
        <v>Included in base game</v>
      </c>
    </row>
    <row r="75" spans="1:12" x14ac:dyDescent="0.25">
      <c r="A75" s="12">
        <v>235</v>
      </c>
      <c r="B75" s="5">
        <v>70</v>
      </c>
      <c r="C75" s="5">
        <v>117</v>
      </c>
      <c r="D75" s="3" t="s">
        <v>158</v>
      </c>
      <c r="E75" s="3" t="str">
        <f t="array" ref="E75">IF(OR(EXACT(A75,'ESO Dungeon constants'!$D$3:$D$987)),"X","")</f>
        <v/>
      </c>
      <c r="F75" s="3" t="str">
        <f t="shared" si="4"/>
        <v/>
      </c>
      <c r="G75" s="3" t="str">
        <f t="shared" si="5"/>
        <v>Shadowfen</v>
      </c>
      <c r="H75" s="17">
        <f t="shared" si="6"/>
        <v>235</v>
      </c>
      <c r="I75" s="17">
        <f t="shared" si="7"/>
        <v>117</v>
      </c>
      <c r="J75">
        <v>0</v>
      </c>
      <c r="K75" s="3" t="str">
        <f>VLOOKUP(J75,'LibSets constants'!$A$4:$B$1012,2,FALSE)</f>
        <v>DLC_BASE_GAME</v>
      </c>
      <c r="L75" s="3" t="str">
        <f>VLOOKUP(J75,'LibSets constants'!$A$4:$C$1012,3,FALSE)</f>
        <v>Included in base game</v>
      </c>
    </row>
    <row r="76" spans="1:12" x14ac:dyDescent="0.25">
      <c r="A76" s="12">
        <v>236</v>
      </c>
      <c r="B76" s="5">
        <v>71</v>
      </c>
      <c r="C76" s="5">
        <v>117</v>
      </c>
      <c r="D76" s="3" t="s">
        <v>159</v>
      </c>
      <c r="E76" s="3" t="str">
        <f t="array" ref="E76">IF(OR(EXACT(A76,'ESO Dungeon constants'!$D$3:$D$987)),"X","")</f>
        <v/>
      </c>
      <c r="F76" s="3" t="str">
        <f t="shared" si="4"/>
        <v/>
      </c>
      <c r="G76" s="3" t="str">
        <f t="shared" si="5"/>
        <v>Shadowfen</v>
      </c>
      <c r="H76" s="17">
        <f t="shared" si="6"/>
        <v>236</v>
      </c>
      <c r="I76" s="17">
        <f t="shared" si="7"/>
        <v>117</v>
      </c>
      <c r="J76">
        <v>0</v>
      </c>
      <c r="K76" s="3" t="str">
        <f>VLOOKUP(J76,'LibSets constants'!$A$4:$B$1012,2,FALSE)</f>
        <v>DLC_BASE_GAME</v>
      </c>
      <c r="L76" s="3" t="str">
        <f>VLOOKUP(J76,'LibSets constants'!$A$4:$C$1012,3,FALSE)</f>
        <v>Included in base game</v>
      </c>
    </row>
    <row r="77" spans="1:12" x14ac:dyDescent="0.25">
      <c r="A77" s="12">
        <v>237</v>
      </c>
      <c r="B77" s="5">
        <v>72</v>
      </c>
      <c r="C77" s="5">
        <v>104</v>
      </c>
      <c r="D77" s="3" t="s">
        <v>160</v>
      </c>
      <c r="E77" s="3" t="str">
        <f t="array" ref="E77">IF(OR(EXACT(A77,'ESO Dungeon constants'!$D$3:$D$987)),"X","")</f>
        <v/>
      </c>
      <c r="F77" s="3" t="str">
        <f t="shared" si="4"/>
        <v/>
      </c>
      <c r="G77" s="3" t="str">
        <f t="shared" si="5"/>
        <v>Alik'r Desert</v>
      </c>
      <c r="H77" s="17">
        <f t="shared" si="6"/>
        <v>237</v>
      </c>
      <c r="I77" s="17">
        <f t="shared" si="7"/>
        <v>104</v>
      </c>
      <c r="J77">
        <v>0</v>
      </c>
      <c r="K77" s="3" t="str">
        <f>VLOOKUP(J77,'LibSets constants'!$A$4:$B$1012,2,FALSE)</f>
        <v>DLC_BASE_GAME</v>
      </c>
      <c r="L77" s="3" t="str">
        <f>VLOOKUP(J77,'LibSets constants'!$A$4:$C$1012,3,FALSE)</f>
        <v>Included in base game</v>
      </c>
    </row>
    <row r="78" spans="1:12" x14ac:dyDescent="0.25">
      <c r="A78" s="12">
        <v>238</v>
      </c>
      <c r="B78" s="5">
        <v>73</v>
      </c>
      <c r="C78" s="5">
        <v>104</v>
      </c>
      <c r="D78" s="3" t="s">
        <v>161</v>
      </c>
      <c r="E78" s="3" t="str">
        <f t="array" ref="E78">IF(OR(EXACT(A78,'ESO Dungeon constants'!$D$3:$D$987)),"X","")</f>
        <v/>
      </c>
      <c r="F78" s="3" t="str">
        <f t="shared" si="4"/>
        <v/>
      </c>
      <c r="G78" s="3" t="str">
        <f t="shared" si="5"/>
        <v>Alik'r Desert</v>
      </c>
      <c r="H78" s="17">
        <f t="shared" si="6"/>
        <v>238</v>
      </c>
      <c r="I78" s="17">
        <f t="shared" si="7"/>
        <v>104</v>
      </c>
      <c r="J78">
        <v>0</v>
      </c>
      <c r="K78" s="3" t="str">
        <f>VLOOKUP(J78,'LibSets constants'!$A$4:$B$1012,2,FALSE)</f>
        <v>DLC_BASE_GAME</v>
      </c>
      <c r="L78" s="3" t="str">
        <f>VLOOKUP(J78,'LibSets constants'!$A$4:$C$1012,3,FALSE)</f>
        <v>Included in base game</v>
      </c>
    </row>
    <row r="79" spans="1:12" x14ac:dyDescent="0.25">
      <c r="A79" s="12">
        <v>239</v>
      </c>
      <c r="B79" s="5">
        <v>74</v>
      </c>
      <c r="C79" s="5">
        <v>104</v>
      </c>
      <c r="D79" s="3" t="s">
        <v>162</v>
      </c>
      <c r="E79" s="3" t="str">
        <f t="array" ref="E79">IF(OR(EXACT(A79,'ESO Dungeon constants'!$D$3:$D$987)),"X","")</f>
        <v/>
      </c>
      <c r="F79" s="3" t="str">
        <f t="shared" si="4"/>
        <v/>
      </c>
      <c r="G79" s="3" t="str">
        <f t="shared" si="5"/>
        <v>Alik'r Desert</v>
      </c>
      <c r="H79" s="17">
        <f t="shared" si="6"/>
        <v>239</v>
      </c>
      <c r="I79" s="17">
        <f t="shared" si="7"/>
        <v>104</v>
      </c>
      <c r="J79">
        <v>0</v>
      </c>
      <c r="K79" s="3" t="str">
        <f>VLOOKUP(J79,'LibSets constants'!$A$4:$B$1012,2,FALSE)</f>
        <v>DLC_BASE_GAME</v>
      </c>
      <c r="L79" s="3" t="str">
        <f>VLOOKUP(J79,'LibSets constants'!$A$4:$C$1012,3,FALSE)</f>
        <v>Included in base game</v>
      </c>
    </row>
    <row r="80" spans="1:12" x14ac:dyDescent="0.25">
      <c r="A80" s="12">
        <v>241</v>
      </c>
      <c r="B80" s="5">
        <v>75</v>
      </c>
      <c r="C80" s="5">
        <v>41</v>
      </c>
      <c r="D80" s="3" t="s">
        <v>163</v>
      </c>
      <c r="E80" s="3" t="str">
        <f t="array" ref="E80">IF(OR(EXACT(A80,'ESO Dungeon constants'!$D$3:$D$987)),"X","")</f>
        <v/>
      </c>
      <c r="F80" s="3" t="str">
        <f t="shared" si="4"/>
        <v/>
      </c>
      <c r="G80" s="3" t="str">
        <f t="shared" si="5"/>
        <v>Stonefalls</v>
      </c>
      <c r="H80" s="17">
        <f t="shared" si="6"/>
        <v>241</v>
      </c>
      <c r="I80" s="17">
        <f t="shared" si="7"/>
        <v>41</v>
      </c>
      <c r="J80">
        <v>0</v>
      </c>
      <c r="K80" s="3" t="str">
        <f>VLOOKUP(J80,'LibSets constants'!$A$4:$B$1012,2,FALSE)</f>
        <v>DLC_BASE_GAME</v>
      </c>
      <c r="L80" s="3" t="str">
        <f>VLOOKUP(J80,'LibSets constants'!$A$4:$C$1012,3,FALSE)</f>
        <v>Included in base game</v>
      </c>
    </row>
    <row r="81" spans="1:12" x14ac:dyDescent="0.25">
      <c r="A81" s="12">
        <v>242</v>
      </c>
      <c r="B81" s="5">
        <v>76</v>
      </c>
      <c r="C81" s="5">
        <v>41</v>
      </c>
      <c r="D81" s="3" t="s">
        <v>164</v>
      </c>
      <c r="E81" s="3" t="str">
        <f t="array" ref="E81">IF(OR(EXACT(A81,'ESO Dungeon constants'!$D$3:$D$987)),"X","")</f>
        <v/>
      </c>
      <c r="F81" s="3" t="str">
        <f t="shared" si="4"/>
        <v/>
      </c>
      <c r="G81" s="3" t="str">
        <f t="shared" si="5"/>
        <v>Stonefalls</v>
      </c>
      <c r="H81" s="17">
        <f t="shared" si="6"/>
        <v>242</v>
      </c>
      <c r="I81" s="17">
        <f t="shared" si="7"/>
        <v>41</v>
      </c>
      <c r="J81">
        <v>0</v>
      </c>
      <c r="K81" s="3" t="str">
        <f>VLOOKUP(J81,'LibSets constants'!$A$4:$B$1012,2,FALSE)</f>
        <v>DLC_BASE_GAME</v>
      </c>
      <c r="L81" s="3" t="str">
        <f>VLOOKUP(J81,'LibSets constants'!$A$4:$C$1012,3,FALSE)</f>
        <v>Included in base game</v>
      </c>
    </row>
    <row r="82" spans="1:12" x14ac:dyDescent="0.25">
      <c r="A82" s="12">
        <v>243</v>
      </c>
      <c r="B82" s="5">
        <v>77</v>
      </c>
      <c r="C82" s="5">
        <v>41</v>
      </c>
      <c r="D82" s="3" t="s">
        <v>165</v>
      </c>
      <c r="E82" s="3" t="str">
        <f t="array" ref="E82">IF(OR(EXACT(A82,'ESO Dungeon constants'!$D$3:$D$987)),"X","")</f>
        <v/>
      </c>
      <c r="F82" s="3" t="str">
        <f t="shared" si="4"/>
        <v/>
      </c>
      <c r="G82" s="3" t="str">
        <f t="shared" si="5"/>
        <v>Stonefalls</v>
      </c>
      <c r="H82" s="17">
        <f t="shared" si="6"/>
        <v>243</v>
      </c>
      <c r="I82" s="17">
        <f t="shared" si="7"/>
        <v>41</v>
      </c>
      <c r="J82">
        <v>0</v>
      </c>
      <c r="K82" s="3" t="str">
        <f>VLOOKUP(J82,'LibSets constants'!$A$4:$B$1012,2,FALSE)</f>
        <v>DLC_BASE_GAME</v>
      </c>
      <c r="L82" s="3" t="str">
        <f>VLOOKUP(J82,'LibSets constants'!$A$4:$C$1012,3,FALSE)</f>
        <v>Included in base game</v>
      </c>
    </row>
    <row r="83" spans="1:12" x14ac:dyDescent="0.25">
      <c r="A83" s="12">
        <v>245</v>
      </c>
      <c r="B83" s="5">
        <v>78</v>
      </c>
      <c r="C83" s="5">
        <v>41</v>
      </c>
      <c r="D83" s="3" t="s">
        <v>166</v>
      </c>
      <c r="E83" s="3" t="str">
        <f t="array" ref="E83">IF(OR(EXACT(A83,'ESO Dungeon constants'!$D$3:$D$987)),"X","")</f>
        <v/>
      </c>
      <c r="F83" s="3" t="str">
        <f t="shared" si="4"/>
        <v/>
      </c>
      <c r="G83" s="3" t="str">
        <f t="shared" si="5"/>
        <v>Stonefalls</v>
      </c>
      <c r="H83" s="17">
        <f t="shared" si="6"/>
        <v>245</v>
      </c>
      <c r="I83" s="17">
        <f t="shared" si="7"/>
        <v>41</v>
      </c>
      <c r="J83">
        <v>0</v>
      </c>
      <c r="K83" s="3" t="str">
        <f>VLOOKUP(J83,'LibSets constants'!$A$4:$B$1012,2,FALSE)</f>
        <v>DLC_BASE_GAME</v>
      </c>
      <c r="L83" s="3" t="str">
        <f>VLOOKUP(J83,'LibSets constants'!$A$4:$C$1012,3,FALSE)</f>
        <v>Included in base game</v>
      </c>
    </row>
    <row r="84" spans="1:12" x14ac:dyDescent="0.25">
      <c r="A84" s="12">
        <v>246</v>
      </c>
      <c r="B84" s="5">
        <v>79</v>
      </c>
      <c r="C84" s="5">
        <v>41</v>
      </c>
      <c r="D84" s="3" t="s">
        <v>167</v>
      </c>
      <c r="E84" s="3" t="str">
        <f t="array" ref="E84">IF(OR(EXACT(A84,'ESO Dungeon constants'!$D$3:$D$987)),"X","")</f>
        <v/>
      </c>
      <c r="F84" s="3" t="str">
        <f t="shared" si="4"/>
        <v/>
      </c>
      <c r="G84" s="3" t="str">
        <f t="shared" si="5"/>
        <v>Stonefalls</v>
      </c>
      <c r="H84" s="17">
        <f t="shared" si="6"/>
        <v>246</v>
      </c>
      <c r="I84" s="17">
        <f t="shared" si="7"/>
        <v>41</v>
      </c>
      <c r="J84">
        <v>0</v>
      </c>
      <c r="K84" s="3" t="str">
        <f>VLOOKUP(J84,'LibSets constants'!$A$4:$B$1012,2,FALSE)</f>
        <v>DLC_BASE_GAME</v>
      </c>
      <c r="L84" s="3" t="str">
        <f>VLOOKUP(J84,'LibSets constants'!$A$4:$C$1012,3,FALSE)</f>
        <v>Included in base game</v>
      </c>
    </row>
    <row r="85" spans="1:12" x14ac:dyDescent="0.25">
      <c r="A85" s="12">
        <v>247</v>
      </c>
      <c r="B85" s="5">
        <v>80</v>
      </c>
      <c r="C85" s="5">
        <v>41</v>
      </c>
      <c r="D85" s="3" t="s">
        <v>168</v>
      </c>
      <c r="E85" s="3" t="str">
        <f t="array" ref="E85">IF(OR(EXACT(A85,'ESO Dungeon constants'!$D$3:$D$987)),"X","")</f>
        <v/>
      </c>
      <c r="F85" s="3" t="str">
        <f t="shared" si="4"/>
        <v/>
      </c>
      <c r="G85" s="3" t="str">
        <f t="shared" si="5"/>
        <v>Stonefalls</v>
      </c>
      <c r="H85" s="17">
        <f t="shared" si="6"/>
        <v>247</v>
      </c>
      <c r="I85" s="17">
        <f t="shared" si="7"/>
        <v>41</v>
      </c>
      <c r="J85">
        <v>0</v>
      </c>
      <c r="K85" s="3" t="str">
        <f>VLOOKUP(J85,'LibSets constants'!$A$4:$B$1012,2,FALSE)</f>
        <v>DLC_BASE_GAME</v>
      </c>
      <c r="L85" s="3" t="str">
        <f>VLOOKUP(J85,'LibSets constants'!$A$4:$C$1012,3,FALSE)</f>
        <v>Included in base game</v>
      </c>
    </row>
    <row r="86" spans="1:12" x14ac:dyDescent="0.25">
      <c r="A86" s="12">
        <v>248</v>
      </c>
      <c r="B86" s="5">
        <v>81</v>
      </c>
      <c r="C86" s="5">
        <v>57</v>
      </c>
      <c r="D86" s="3" t="s">
        <v>169</v>
      </c>
      <c r="E86" s="3" t="str">
        <f t="array" ref="E86">IF(OR(EXACT(A86,'ESO Dungeon constants'!$D$3:$D$987)),"X","")</f>
        <v/>
      </c>
      <c r="F86" s="3" t="str">
        <f t="shared" si="4"/>
        <v/>
      </c>
      <c r="G86" s="3" t="str">
        <f t="shared" si="5"/>
        <v>Deshaan</v>
      </c>
      <c r="H86" s="17">
        <f t="shared" si="6"/>
        <v>248</v>
      </c>
      <c r="I86" s="17">
        <f t="shared" si="7"/>
        <v>57</v>
      </c>
      <c r="J86">
        <v>0</v>
      </c>
      <c r="K86" s="3" t="str">
        <f>VLOOKUP(J86,'LibSets constants'!$A$4:$B$1012,2,FALSE)</f>
        <v>DLC_BASE_GAME</v>
      </c>
      <c r="L86" s="3" t="str">
        <f>VLOOKUP(J86,'LibSets constants'!$A$4:$C$1012,3,FALSE)</f>
        <v>Included in base game</v>
      </c>
    </row>
    <row r="87" spans="1:12" x14ac:dyDescent="0.25">
      <c r="A87" s="12">
        <v>249</v>
      </c>
      <c r="B87" s="5">
        <v>82</v>
      </c>
      <c r="C87" s="5">
        <v>57</v>
      </c>
      <c r="D87" s="3" t="s">
        <v>170</v>
      </c>
      <c r="E87" s="3" t="str">
        <f t="array" ref="E87">IF(OR(EXACT(A87,'ESO Dungeon constants'!$D$3:$D$987)),"X","")</f>
        <v/>
      </c>
      <c r="F87" s="3" t="str">
        <f t="shared" si="4"/>
        <v/>
      </c>
      <c r="G87" s="3" t="str">
        <f t="shared" si="5"/>
        <v>Deshaan</v>
      </c>
      <c r="H87" s="17">
        <f t="shared" si="6"/>
        <v>249</v>
      </c>
      <c r="I87" s="17">
        <f t="shared" si="7"/>
        <v>57</v>
      </c>
      <c r="J87">
        <v>0</v>
      </c>
      <c r="K87" s="3" t="str">
        <f>VLOOKUP(J87,'LibSets constants'!$A$4:$B$1012,2,FALSE)</f>
        <v>DLC_BASE_GAME</v>
      </c>
      <c r="L87" s="3" t="str">
        <f>VLOOKUP(J87,'LibSets constants'!$A$4:$C$1012,3,FALSE)</f>
        <v>Included in base game</v>
      </c>
    </row>
    <row r="88" spans="1:12" x14ac:dyDescent="0.25">
      <c r="A88" s="12">
        <v>250</v>
      </c>
      <c r="B88" s="5">
        <v>83</v>
      </c>
      <c r="C88" s="5">
        <v>57</v>
      </c>
      <c r="D88" s="3" t="s">
        <v>171</v>
      </c>
      <c r="E88" s="3" t="str">
        <f t="array" ref="E88">IF(OR(EXACT(A88,'ESO Dungeon constants'!$D$3:$D$987)),"X","")</f>
        <v/>
      </c>
      <c r="F88" s="3" t="str">
        <f t="shared" si="4"/>
        <v/>
      </c>
      <c r="G88" s="3" t="str">
        <f t="shared" si="5"/>
        <v>Deshaan</v>
      </c>
      <c r="H88" s="17">
        <f t="shared" si="6"/>
        <v>250</v>
      </c>
      <c r="I88" s="17">
        <f t="shared" si="7"/>
        <v>57</v>
      </c>
      <c r="J88">
        <v>0</v>
      </c>
      <c r="K88" s="3" t="str">
        <f>VLOOKUP(J88,'LibSets constants'!$A$4:$B$1012,2,FALSE)</f>
        <v>DLC_BASE_GAME</v>
      </c>
      <c r="L88" s="3" t="str">
        <f>VLOOKUP(J88,'LibSets constants'!$A$4:$C$1012,3,FALSE)</f>
        <v>Included in base game</v>
      </c>
    </row>
    <row r="89" spans="1:12" x14ac:dyDescent="0.25">
      <c r="A89" s="12">
        <v>252</v>
      </c>
      <c r="B89" s="5">
        <v>84</v>
      </c>
      <c r="C89" s="5">
        <v>57</v>
      </c>
      <c r="D89" s="3" t="s">
        <v>172</v>
      </c>
      <c r="E89" s="3" t="str">
        <f t="array" ref="E89">IF(OR(EXACT(A89,'ESO Dungeon constants'!$D$3:$D$987)),"X","")</f>
        <v/>
      </c>
      <c r="F89" s="3" t="str">
        <f t="shared" si="4"/>
        <v/>
      </c>
      <c r="G89" s="3" t="str">
        <f t="shared" si="5"/>
        <v>Deshaan</v>
      </c>
      <c r="H89" s="17">
        <f t="shared" si="6"/>
        <v>252</v>
      </c>
      <c r="I89" s="17">
        <f t="shared" si="7"/>
        <v>57</v>
      </c>
      <c r="J89">
        <v>0</v>
      </c>
      <c r="K89" s="3" t="str">
        <f>VLOOKUP(J89,'LibSets constants'!$A$4:$B$1012,2,FALSE)</f>
        <v>DLC_BASE_GAME</v>
      </c>
      <c r="L89" s="3" t="str">
        <f>VLOOKUP(J89,'LibSets constants'!$A$4:$C$1012,3,FALSE)</f>
        <v>Included in base game</v>
      </c>
    </row>
    <row r="90" spans="1:12" x14ac:dyDescent="0.25">
      <c r="A90" s="12">
        <v>253</v>
      </c>
      <c r="B90" s="5">
        <v>85</v>
      </c>
      <c r="C90" s="5">
        <v>57</v>
      </c>
      <c r="D90" s="3" t="s">
        <v>173</v>
      </c>
      <c r="E90" s="3" t="str">
        <f t="array" ref="E90">IF(OR(EXACT(A90,'ESO Dungeon constants'!$D$3:$D$987)),"X","")</f>
        <v/>
      </c>
      <c r="F90" s="3" t="str">
        <f t="shared" si="4"/>
        <v/>
      </c>
      <c r="G90" s="3" t="str">
        <f t="shared" si="5"/>
        <v>Deshaan</v>
      </c>
      <c r="H90" s="17">
        <f t="shared" si="6"/>
        <v>253</v>
      </c>
      <c r="I90" s="17">
        <f t="shared" si="7"/>
        <v>57</v>
      </c>
      <c r="J90">
        <v>0</v>
      </c>
      <c r="K90" s="3" t="str">
        <f>VLOOKUP(J90,'LibSets constants'!$A$4:$B$1012,2,FALSE)</f>
        <v>DLC_BASE_GAME</v>
      </c>
      <c r="L90" s="3" t="str">
        <f>VLOOKUP(J90,'LibSets constants'!$A$4:$C$1012,3,FALSE)</f>
        <v>Included in base game</v>
      </c>
    </row>
    <row r="91" spans="1:12" x14ac:dyDescent="0.25">
      <c r="A91" s="12">
        <v>254</v>
      </c>
      <c r="B91" s="5">
        <v>86</v>
      </c>
      <c r="C91" s="5">
        <v>57</v>
      </c>
      <c r="D91" s="3" t="s">
        <v>174</v>
      </c>
      <c r="E91" s="3" t="str">
        <f t="array" ref="E91">IF(OR(EXACT(A91,'ESO Dungeon constants'!$D$3:$D$987)),"X","")</f>
        <v/>
      </c>
      <c r="F91" s="3" t="str">
        <f t="shared" si="4"/>
        <v/>
      </c>
      <c r="G91" s="3" t="str">
        <f t="shared" si="5"/>
        <v>Deshaan</v>
      </c>
      <c r="H91" s="17">
        <f t="shared" si="6"/>
        <v>254</v>
      </c>
      <c r="I91" s="17">
        <f t="shared" si="7"/>
        <v>57</v>
      </c>
      <c r="J91">
        <v>0</v>
      </c>
      <c r="K91" s="3" t="str">
        <f>VLOOKUP(J91,'LibSets constants'!$A$4:$B$1012,2,FALSE)</f>
        <v>DLC_BASE_GAME</v>
      </c>
      <c r="L91" s="3" t="str">
        <f>VLOOKUP(J91,'LibSets constants'!$A$4:$C$1012,3,FALSE)</f>
        <v>Included in base game</v>
      </c>
    </row>
    <row r="92" spans="1:12" x14ac:dyDescent="0.25">
      <c r="A92" s="12">
        <v>255</v>
      </c>
      <c r="B92" s="5">
        <v>87</v>
      </c>
      <c r="C92" s="5">
        <v>57</v>
      </c>
      <c r="D92" s="3" t="s">
        <v>175</v>
      </c>
      <c r="E92" s="3" t="str">
        <f t="array" ref="E92">IF(OR(EXACT(A92,'ESO Dungeon constants'!$D$3:$D$987)),"X","")</f>
        <v/>
      </c>
      <c r="F92" s="3" t="str">
        <f t="shared" si="4"/>
        <v/>
      </c>
      <c r="G92" s="3" t="str">
        <f t="shared" si="5"/>
        <v>Deshaan</v>
      </c>
      <c r="H92" s="17">
        <f t="shared" si="6"/>
        <v>255</v>
      </c>
      <c r="I92" s="17">
        <f t="shared" si="7"/>
        <v>57</v>
      </c>
      <c r="J92">
        <v>0</v>
      </c>
      <c r="K92" s="3" t="str">
        <f>VLOOKUP(J92,'LibSets constants'!$A$4:$B$1012,2,FALSE)</f>
        <v>DLC_BASE_GAME</v>
      </c>
      <c r="L92" s="3" t="str">
        <f>VLOOKUP(J92,'LibSets constants'!$A$4:$C$1012,3,FALSE)</f>
        <v>Included in base game</v>
      </c>
    </row>
    <row r="93" spans="1:12" x14ac:dyDescent="0.25">
      <c r="A93" s="12">
        <v>256</v>
      </c>
      <c r="B93" s="5">
        <v>88</v>
      </c>
      <c r="C93" s="5">
        <v>3</v>
      </c>
      <c r="D93" s="3" t="s">
        <v>176</v>
      </c>
      <c r="E93" s="3" t="str">
        <f t="array" ref="E93">IF(OR(EXACT(A93,'ESO Dungeon constants'!$D$3:$D$987)),"X","")</f>
        <v/>
      </c>
      <c r="F93" s="3" t="str">
        <f t="shared" si="4"/>
        <v/>
      </c>
      <c r="G93" s="3" t="str">
        <f t="shared" si="5"/>
        <v>Glenumbra</v>
      </c>
      <c r="H93" s="17">
        <f t="shared" si="6"/>
        <v>256</v>
      </c>
      <c r="I93" s="17">
        <f t="shared" si="7"/>
        <v>3</v>
      </c>
      <c r="J93">
        <v>0</v>
      </c>
      <c r="K93" s="3" t="str">
        <f>VLOOKUP(J93,'LibSets constants'!$A$4:$B$1012,2,FALSE)</f>
        <v>DLC_BASE_GAME</v>
      </c>
      <c r="L93" s="3" t="str">
        <f>VLOOKUP(J93,'LibSets constants'!$A$4:$C$1012,3,FALSE)</f>
        <v>Included in base game</v>
      </c>
    </row>
    <row r="94" spans="1:12" x14ac:dyDescent="0.25">
      <c r="A94" s="12">
        <v>257</v>
      </c>
      <c r="B94" s="5">
        <v>89</v>
      </c>
      <c r="C94" s="5">
        <v>103</v>
      </c>
      <c r="D94" s="3" t="s">
        <v>177</v>
      </c>
      <c r="E94" s="3" t="str">
        <f t="array" ref="E94">IF(OR(EXACT(A94,'ESO Dungeon constants'!$D$3:$D$987)),"X","")</f>
        <v/>
      </c>
      <c r="F94" s="3" t="str">
        <f t="shared" si="4"/>
        <v/>
      </c>
      <c r="G94" s="3" t="str">
        <f t="shared" si="5"/>
        <v>The Rift</v>
      </c>
      <c r="H94" s="17">
        <f t="shared" si="6"/>
        <v>257</v>
      </c>
      <c r="I94" s="17">
        <f t="shared" si="7"/>
        <v>103</v>
      </c>
      <c r="J94">
        <v>0</v>
      </c>
      <c r="K94" s="3" t="str">
        <f>VLOOKUP(J94,'LibSets constants'!$A$4:$B$1012,2,FALSE)</f>
        <v>DLC_BASE_GAME</v>
      </c>
      <c r="L94" s="3" t="str">
        <f>VLOOKUP(J94,'LibSets constants'!$A$4:$C$1012,3,FALSE)</f>
        <v>Included in base game</v>
      </c>
    </row>
    <row r="95" spans="1:12" x14ac:dyDescent="0.25">
      <c r="A95" s="12">
        <v>258</v>
      </c>
      <c r="B95" s="5">
        <v>90</v>
      </c>
      <c r="C95" s="5">
        <v>103</v>
      </c>
      <c r="D95" s="3" t="s">
        <v>178</v>
      </c>
      <c r="E95" s="3" t="str">
        <f t="array" ref="E95">IF(OR(EXACT(A95,'ESO Dungeon constants'!$D$3:$D$987)),"X","")</f>
        <v/>
      </c>
      <c r="F95" s="3" t="str">
        <f t="shared" si="4"/>
        <v/>
      </c>
      <c r="G95" s="3" t="str">
        <f t="shared" si="5"/>
        <v>The Rift</v>
      </c>
      <c r="H95" s="17">
        <f t="shared" si="6"/>
        <v>258</v>
      </c>
      <c r="I95" s="17">
        <f t="shared" si="7"/>
        <v>103</v>
      </c>
      <c r="J95">
        <v>0</v>
      </c>
      <c r="K95" s="3" t="str">
        <f>VLOOKUP(J95,'LibSets constants'!$A$4:$B$1012,2,FALSE)</f>
        <v>DLC_BASE_GAME</v>
      </c>
      <c r="L95" s="3" t="str">
        <f>VLOOKUP(J95,'LibSets constants'!$A$4:$C$1012,3,FALSE)</f>
        <v>Included in base game</v>
      </c>
    </row>
    <row r="96" spans="1:12" x14ac:dyDescent="0.25">
      <c r="A96" s="12">
        <v>259</v>
      </c>
      <c r="B96" s="5">
        <v>91</v>
      </c>
      <c r="C96" s="5">
        <v>103</v>
      </c>
      <c r="D96" s="3" t="s">
        <v>179</v>
      </c>
      <c r="E96" s="3" t="str">
        <f t="array" ref="E96">IF(OR(EXACT(A96,'ESO Dungeon constants'!$D$3:$D$987)),"X","")</f>
        <v/>
      </c>
      <c r="F96" s="3" t="str">
        <f t="shared" si="4"/>
        <v/>
      </c>
      <c r="G96" s="3" t="str">
        <f t="shared" si="5"/>
        <v>The Rift</v>
      </c>
      <c r="H96" s="17">
        <f t="shared" si="6"/>
        <v>259</v>
      </c>
      <c r="I96" s="17">
        <f t="shared" si="7"/>
        <v>103</v>
      </c>
      <c r="J96">
        <v>0</v>
      </c>
      <c r="K96" s="3" t="str">
        <f>VLOOKUP(J96,'LibSets constants'!$A$4:$B$1012,2,FALSE)</f>
        <v>DLC_BASE_GAME</v>
      </c>
      <c r="L96" s="3" t="str">
        <f>VLOOKUP(J96,'LibSets constants'!$A$4:$C$1012,3,FALSE)</f>
        <v>Included in base game</v>
      </c>
    </row>
    <row r="97" spans="1:12" x14ac:dyDescent="0.25">
      <c r="A97" s="12">
        <v>260</v>
      </c>
      <c r="B97" s="5">
        <v>92</v>
      </c>
      <c r="C97" s="5">
        <v>101</v>
      </c>
      <c r="D97" s="3" t="s">
        <v>180</v>
      </c>
      <c r="E97" s="3" t="str">
        <f t="array" ref="E97">IF(OR(EXACT(A97,'ESO Dungeon constants'!$D$3:$D$987)),"X","")</f>
        <v/>
      </c>
      <c r="F97" s="3" t="str">
        <f t="shared" si="4"/>
        <v/>
      </c>
      <c r="G97" s="3" t="str">
        <f t="shared" si="5"/>
        <v>Eastmarch</v>
      </c>
      <c r="H97" s="17">
        <f t="shared" si="6"/>
        <v>260</v>
      </c>
      <c r="I97" s="17">
        <f t="shared" si="7"/>
        <v>101</v>
      </c>
      <c r="J97">
        <v>0</v>
      </c>
      <c r="K97" s="3" t="str">
        <f>VLOOKUP(J97,'LibSets constants'!$A$4:$B$1012,2,FALSE)</f>
        <v>DLC_BASE_GAME</v>
      </c>
      <c r="L97" s="3" t="str">
        <f>VLOOKUP(J97,'LibSets constants'!$A$4:$C$1012,3,FALSE)</f>
        <v>Included in base game</v>
      </c>
    </row>
    <row r="98" spans="1:12" x14ac:dyDescent="0.25">
      <c r="A98" s="12">
        <v>261</v>
      </c>
      <c r="B98" s="5">
        <v>93</v>
      </c>
      <c r="C98" s="5">
        <v>101</v>
      </c>
      <c r="D98" s="3" t="s">
        <v>181</v>
      </c>
      <c r="E98" s="3" t="str">
        <f t="array" ref="E98">IF(OR(EXACT(A98,'ESO Dungeon constants'!$D$3:$D$987)),"X","")</f>
        <v/>
      </c>
      <c r="F98" s="3" t="str">
        <f t="shared" si="4"/>
        <v/>
      </c>
      <c r="G98" s="3" t="str">
        <f t="shared" si="5"/>
        <v>Eastmarch</v>
      </c>
      <c r="H98" s="17">
        <f t="shared" si="6"/>
        <v>261</v>
      </c>
      <c r="I98" s="17">
        <f t="shared" si="7"/>
        <v>101</v>
      </c>
      <c r="J98">
        <v>0</v>
      </c>
      <c r="K98" s="3" t="str">
        <f>VLOOKUP(J98,'LibSets constants'!$A$4:$B$1012,2,FALSE)</f>
        <v>DLC_BASE_GAME</v>
      </c>
      <c r="L98" s="3" t="str">
        <f>VLOOKUP(J98,'LibSets constants'!$A$4:$C$1012,3,FALSE)</f>
        <v>Included in base game</v>
      </c>
    </row>
    <row r="99" spans="1:12" x14ac:dyDescent="0.25">
      <c r="A99" s="12">
        <v>262</v>
      </c>
      <c r="B99" s="5">
        <v>94</v>
      </c>
      <c r="C99" s="5">
        <v>101</v>
      </c>
      <c r="D99" s="3" t="s">
        <v>182</v>
      </c>
      <c r="E99" s="3" t="str">
        <f t="array" ref="E99">IF(OR(EXACT(A99,'ESO Dungeon constants'!$D$3:$D$987)),"X","")</f>
        <v/>
      </c>
      <c r="F99" s="3" t="str">
        <f t="shared" si="4"/>
        <v/>
      </c>
      <c r="G99" s="3" t="str">
        <f t="shared" si="5"/>
        <v>Eastmarch</v>
      </c>
      <c r="H99" s="17">
        <f t="shared" si="6"/>
        <v>262</v>
      </c>
      <c r="I99" s="17">
        <f t="shared" si="7"/>
        <v>101</v>
      </c>
      <c r="J99">
        <v>0</v>
      </c>
      <c r="K99" s="3" t="str">
        <f>VLOOKUP(J99,'LibSets constants'!$A$4:$B$1012,2,FALSE)</f>
        <v>DLC_BASE_GAME</v>
      </c>
      <c r="L99" s="3" t="str">
        <f>VLOOKUP(J99,'LibSets constants'!$A$4:$C$1012,3,FALSE)</f>
        <v>Included in base game</v>
      </c>
    </row>
    <row r="100" spans="1:12" x14ac:dyDescent="0.25">
      <c r="A100" s="12">
        <v>263</v>
      </c>
      <c r="B100" s="5">
        <v>95</v>
      </c>
      <c r="C100" s="5">
        <v>101</v>
      </c>
      <c r="D100" s="3" t="s">
        <v>183</v>
      </c>
      <c r="E100" s="3" t="str">
        <f t="array" ref="E100">IF(OR(EXACT(A100,'ESO Dungeon constants'!$D$3:$D$987)),"X","")</f>
        <v/>
      </c>
      <c r="F100" s="3" t="str">
        <f t="shared" si="4"/>
        <v/>
      </c>
      <c r="G100" s="3" t="str">
        <f t="shared" si="5"/>
        <v>Eastmarch</v>
      </c>
      <c r="H100" s="17">
        <f t="shared" si="6"/>
        <v>263</v>
      </c>
      <c r="I100" s="17">
        <f t="shared" si="7"/>
        <v>101</v>
      </c>
      <c r="J100">
        <v>0</v>
      </c>
      <c r="K100" s="3" t="str">
        <f>VLOOKUP(J100,'LibSets constants'!$A$4:$B$1012,2,FALSE)</f>
        <v>DLC_BASE_GAME</v>
      </c>
      <c r="L100" s="3" t="str">
        <f>VLOOKUP(J100,'LibSets constants'!$A$4:$C$1012,3,FALSE)</f>
        <v>Included in base game</v>
      </c>
    </row>
    <row r="101" spans="1:12" x14ac:dyDescent="0.25">
      <c r="A101" s="12">
        <v>264</v>
      </c>
      <c r="B101" s="5">
        <v>96</v>
      </c>
      <c r="C101" s="5">
        <v>101</v>
      </c>
      <c r="D101" s="3" t="s">
        <v>184</v>
      </c>
      <c r="E101" s="3" t="str">
        <f t="array" ref="E101">IF(OR(EXACT(A101,'ESO Dungeon constants'!$D$3:$D$987)),"X","")</f>
        <v/>
      </c>
      <c r="F101" s="3" t="str">
        <f t="shared" si="4"/>
        <v/>
      </c>
      <c r="G101" s="3" t="str">
        <f t="shared" si="5"/>
        <v>Eastmarch</v>
      </c>
      <c r="H101" s="17">
        <f t="shared" si="6"/>
        <v>264</v>
      </c>
      <c r="I101" s="17">
        <f t="shared" si="7"/>
        <v>101</v>
      </c>
      <c r="J101">
        <v>0</v>
      </c>
      <c r="K101" s="3" t="str">
        <f>VLOOKUP(J101,'LibSets constants'!$A$4:$B$1012,2,FALSE)</f>
        <v>DLC_BASE_GAME</v>
      </c>
      <c r="L101" s="3" t="str">
        <f>VLOOKUP(J101,'LibSets constants'!$A$4:$C$1012,3,FALSE)</f>
        <v>Included in base game</v>
      </c>
    </row>
    <row r="102" spans="1:12" x14ac:dyDescent="0.25">
      <c r="A102" s="12">
        <v>265</v>
      </c>
      <c r="B102" s="5">
        <v>97</v>
      </c>
      <c r="C102" s="5">
        <v>101</v>
      </c>
      <c r="D102" s="3" t="s">
        <v>185</v>
      </c>
      <c r="E102" s="3" t="str">
        <f t="array" ref="E102">IF(OR(EXACT(A102,'ESO Dungeon constants'!$D$3:$D$987)),"X","")</f>
        <v/>
      </c>
      <c r="F102" s="3" t="str">
        <f t="shared" si="4"/>
        <v/>
      </c>
      <c r="G102" s="3" t="str">
        <f t="shared" si="5"/>
        <v>Eastmarch</v>
      </c>
      <c r="H102" s="17">
        <f t="shared" si="6"/>
        <v>265</v>
      </c>
      <c r="I102" s="17">
        <f t="shared" si="7"/>
        <v>101</v>
      </c>
      <c r="J102">
        <v>0</v>
      </c>
      <c r="K102" s="3" t="str">
        <f>VLOOKUP(J102,'LibSets constants'!$A$4:$B$1012,2,FALSE)</f>
        <v>DLC_BASE_GAME</v>
      </c>
      <c r="L102" s="3" t="str">
        <f>VLOOKUP(J102,'LibSets constants'!$A$4:$C$1012,3,FALSE)</f>
        <v>Included in base game</v>
      </c>
    </row>
    <row r="103" spans="1:12" x14ac:dyDescent="0.25">
      <c r="A103" s="12">
        <v>266</v>
      </c>
      <c r="B103" s="5">
        <v>98</v>
      </c>
      <c r="C103" s="5">
        <v>101</v>
      </c>
      <c r="D103" s="3" t="s">
        <v>186</v>
      </c>
      <c r="E103" s="3" t="str">
        <f t="array" ref="E103">IF(OR(EXACT(A103,'ESO Dungeon constants'!$D$3:$D$987)),"X","")</f>
        <v/>
      </c>
      <c r="F103" s="3" t="str">
        <f t="shared" si="4"/>
        <v/>
      </c>
      <c r="G103" s="3" t="str">
        <f t="shared" si="5"/>
        <v>Eastmarch</v>
      </c>
      <c r="H103" s="17">
        <f t="shared" si="6"/>
        <v>266</v>
      </c>
      <c r="I103" s="17">
        <f t="shared" si="7"/>
        <v>101</v>
      </c>
      <c r="J103">
        <v>0</v>
      </c>
      <c r="K103" s="3" t="str">
        <f>VLOOKUP(J103,'LibSets constants'!$A$4:$B$1012,2,FALSE)</f>
        <v>DLC_BASE_GAME</v>
      </c>
      <c r="L103" s="3" t="str">
        <f>VLOOKUP(J103,'LibSets constants'!$A$4:$C$1012,3,FALSE)</f>
        <v>Included in base game</v>
      </c>
    </row>
    <row r="104" spans="1:12" x14ac:dyDescent="0.25">
      <c r="A104" s="12">
        <v>267</v>
      </c>
      <c r="B104" s="5">
        <v>99</v>
      </c>
      <c r="C104" s="5">
        <v>267</v>
      </c>
      <c r="D104" s="3" t="s">
        <v>187</v>
      </c>
      <c r="E104" s="3" t="str">
        <f t="array" ref="E104">IF(OR(EXACT(A104,'ESO Dungeon constants'!$D$3:$D$987)),"X","")</f>
        <v/>
      </c>
      <c r="F104" s="3" t="str">
        <f t="shared" si="4"/>
        <v>X</v>
      </c>
      <c r="G104" s="3" t="str">
        <f t="shared" si="5"/>
        <v/>
      </c>
      <c r="H104" s="17">
        <f t="shared" si="6"/>
        <v>267</v>
      </c>
      <c r="I104" s="17">
        <f t="shared" si="7"/>
        <v>267</v>
      </c>
      <c r="J104">
        <v>0</v>
      </c>
      <c r="K104" s="3" t="str">
        <f>VLOOKUP(J104,'LibSets constants'!$A$4:$B$1012,2,FALSE)</f>
        <v>DLC_BASE_GAME</v>
      </c>
      <c r="L104" s="3" t="str">
        <f>VLOOKUP(J104,'LibSets constants'!$A$4:$C$1012,3,FALSE)</f>
        <v>Included in base game</v>
      </c>
    </row>
    <row r="105" spans="1:12" x14ac:dyDescent="0.25">
      <c r="A105" s="12">
        <v>268</v>
      </c>
      <c r="B105" s="5">
        <v>100</v>
      </c>
      <c r="C105" s="5">
        <v>58</v>
      </c>
      <c r="D105" s="3" t="s">
        <v>188</v>
      </c>
      <c r="E105" s="3" t="str">
        <f t="array" ref="E105">IF(OR(EXACT(A105,'ESO Dungeon constants'!$D$3:$D$987)),"X","")</f>
        <v/>
      </c>
      <c r="F105" s="3" t="str">
        <f t="shared" si="4"/>
        <v/>
      </c>
      <c r="G105" s="3" t="str">
        <f t="shared" si="5"/>
        <v>Malabal Tor</v>
      </c>
      <c r="H105" s="17">
        <f t="shared" si="6"/>
        <v>268</v>
      </c>
      <c r="I105" s="17">
        <f t="shared" si="7"/>
        <v>58</v>
      </c>
      <c r="J105">
        <v>0</v>
      </c>
      <c r="K105" s="3" t="str">
        <f>VLOOKUP(J105,'LibSets constants'!$A$4:$B$1012,2,FALSE)</f>
        <v>DLC_BASE_GAME</v>
      </c>
      <c r="L105" s="3" t="str">
        <f>VLOOKUP(J105,'LibSets constants'!$A$4:$C$1012,3,FALSE)</f>
        <v>Included in base game</v>
      </c>
    </row>
    <row r="106" spans="1:12" x14ac:dyDescent="0.25">
      <c r="A106" s="12">
        <v>269</v>
      </c>
      <c r="B106" s="5">
        <v>101</v>
      </c>
      <c r="C106" s="5">
        <v>58</v>
      </c>
      <c r="D106" s="3" t="s">
        <v>189</v>
      </c>
      <c r="E106" s="3" t="str">
        <f t="array" ref="E106">IF(OR(EXACT(A106,'ESO Dungeon constants'!$D$3:$D$987)),"X","")</f>
        <v/>
      </c>
      <c r="F106" s="3" t="str">
        <f t="shared" si="4"/>
        <v/>
      </c>
      <c r="G106" s="3" t="str">
        <f t="shared" si="5"/>
        <v>Malabal Tor</v>
      </c>
      <c r="H106" s="17">
        <f t="shared" si="6"/>
        <v>269</v>
      </c>
      <c r="I106" s="17">
        <f t="shared" si="7"/>
        <v>58</v>
      </c>
      <c r="J106">
        <v>0</v>
      </c>
      <c r="K106" s="3" t="str">
        <f>VLOOKUP(J106,'LibSets constants'!$A$4:$B$1012,2,FALSE)</f>
        <v>DLC_BASE_GAME</v>
      </c>
      <c r="L106" s="3" t="str">
        <f>VLOOKUP(J106,'LibSets constants'!$A$4:$C$1012,3,FALSE)</f>
        <v>Included in base game</v>
      </c>
    </row>
    <row r="107" spans="1:12" x14ac:dyDescent="0.25">
      <c r="A107" s="12">
        <v>270</v>
      </c>
      <c r="B107" s="5">
        <v>102</v>
      </c>
      <c r="C107" s="5">
        <v>117</v>
      </c>
      <c r="D107" s="3" t="s">
        <v>190</v>
      </c>
      <c r="E107" s="3" t="str">
        <f t="array" ref="E107">IF(OR(EXACT(A107,'ESO Dungeon constants'!$D$3:$D$987)),"X","")</f>
        <v/>
      </c>
      <c r="F107" s="3" t="str">
        <f t="shared" si="4"/>
        <v/>
      </c>
      <c r="G107" s="3" t="str">
        <f t="shared" si="5"/>
        <v>Shadowfen</v>
      </c>
      <c r="H107" s="17">
        <f t="shared" si="6"/>
        <v>270</v>
      </c>
      <c r="I107" s="17">
        <f t="shared" si="7"/>
        <v>117</v>
      </c>
      <c r="J107">
        <v>0</v>
      </c>
      <c r="K107" s="3" t="str">
        <f>VLOOKUP(J107,'LibSets constants'!$A$4:$B$1012,2,FALSE)</f>
        <v>DLC_BASE_GAME</v>
      </c>
      <c r="L107" s="3" t="str">
        <f>VLOOKUP(J107,'LibSets constants'!$A$4:$C$1012,3,FALSE)</f>
        <v>Included in base game</v>
      </c>
    </row>
    <row r="108" spans="1:12" x14ac:dyDescent="0.25">
      <c r="A108" s="12">
        <v>271</v>
      </c>
      <c r="B108" s="5">
        <v>103</v>
      </c>
      <c r="C108" s="5">
        <v>117</v>
      </c>
      <c r="D108" s="3" t="s">
        <v>191</v>
      </c>
      <c r="E108" s="3" t="str">
        <f t="array" ref="E108">IF(OR(EXACT(A108,'ESO Dungeon constants'!$D$3:$D$987)),"X","")</f>
        <v/>
      </c>
      <c r="F108" s="3" t="str">
        <f t="shared" si="4"/>
        <v/>
      </c>
      <c r="G108" s="3" t="str">
        <f t="shared" si="5"/>
        <v>Shadowfen</v>
      </c>
      <c r="H108" s="17">
        <f t="shared" si="6"/>
        <v>271</v>
      </c>
      <c r="I108" s="17">
        <f t="shared" si="7"/>
        <v>117</v>
      </c>
      <c r="J108">
        <v>0</v>
      </c>
      <c r="K108" s="3" t="str">
        <f>VLOOKUP(J108,'LibSets constants'!$A$4:$B$1012,2,FALSE)</f>
        <v>DLC_BASE_GAME</v>
      </c>
      <c r="L108" s="3" t="str">
        <f>VLOOKUP(J108,'LibSets constants'!$A$4:$C$1012,3,FALSE)</f>
        <v>Included in base game</v>
      </c>
    </row>
    <row r="109" spans="1:12" x14ac:dyDescent="0.25">
      <c r="A109" s="12">
        <v>272</v>
      </c>
      <c r="B109" s="5">
        <v>104</v>
      </c>
      <c r="C109" s="5">
        <v>117</v>
      </c>
      <c r="D109" s="3" t="s">
        <v>192</v>
      </c>
      <c r="E109" s="3" t="str">
        <f t="array" ref="E109">IF(OR(EXACT(A109,'ESO Dungeon constants'!$D$3:$D$987)),"X","")</f>
        <v/>
      </c>
      <c r="F109" s="3" t="str">
        <f t="shared" si="4"/>
        <v/>
      </c>
      <c r="G109" s="3" t="str">
        <f t="shared" si="5"/>
        <v>Shadowfen</v>
      </c>
      <c r="H109" s="17">
        <f t="shared" si="6"/>
        <v>272</v>
      </c>
      <c r="I109" s="17">
        <f t="shared" si="7"/>
        <v>117</v>
      </c>
      <c r="J109">
        <v>0</v>
      </c>
      <c r="K109" s="3" t="str">
        <f>VLOOKUP(J109,'LibSets constants'!$A$4:$B$1012,2,FALSE)</f>
        <v>DLC_BASE_GAME</v>
      </c>
      <c r="L109" s="3" t="str">
        <f>VLOOKUP(J109,'LibSets constants'!$A$4:$C$1012,3,FALSE)</f>
        <v>Included in base game</v>
      </c>
    </row>
    <row r="110" spans="1:12" x14ac:dyDescent="0.25">
      <c r="A110" s="12">
        <v>273</v>
      </c>
      <c r="B110" s="5">
        <v>105</v>
      </c>
      <c r="C110" s="5">
        <v>117</v>
      </c>
      <c r="D110" s="3" t="s">
        <v>193</v>
      </c>
      <c r="E110" s="3" t="str">
        <f t="array" ref="E110">IF(OR(EXACT(A110,'ESO Dungeon constants'!$D$3:$D$987)),"X","")</f>
        <v/>
      </c>
      <c r="F110" s="3" t="str">
        <f t="shared" si="4"/>
        <v/>
      </c>
      <c r="G110" s="3" t="str">
        <f t="shared" si="5"/>
        <v>Shadowfen</v>
      </c>
      <c r="H110" s="17">
        <f t="shared" si="6"/>
        <v>273</v>
      </c>
      <c r="I110" s="17">
        <f t="shared" si="7"/>
        <v>117</v>
      </c>
      <c r="J110">
        <v>0</v>
      </c>
      <c r="K110" s="3" t="str">
        <f>VLOOKUP(J110,'LibSets constants'!$A$4:$B$1012,2,FALSE)</f>
        <v>DLC_BASE_GAME</v>
      </c>
      <c r="L110" s="3" t="str">
        <f>VLOOKUP(J110,'LibSets constants'!$A$4:$C$1012,3,FALSE)</f>
        <v>Included in base game</v>
      </c>
    </row>
    <row r="111" spans="1:12" x14ac:dyDescent="0.25">
      <c r="A111" s="12">
        <v>274</v>
      </c>
      <c r="B111" s="5">
        <v>106</v>
      </c>
      <c r="C111" s="5">
        <v>117</v>
      </c>
      <c r="D111" s="41" t="s">
        <v>194</v>
      </c>
      <c r="E111" s="3" t="str">
        <f t="array" ref="E111">IF(OR(EXACT(A111,'ESO Dungeon constants'!$D$3:$D$987)),"X","")</f>
        <v/>
      </c>
      <c r="F111" s="3" t="str">
        <f t="shared" si="4"/>
        <v/>
      </c>
      <c r="G111" s="3" t="str">
        <f t="shared" si="5"/>
        <v>Shadowfen</v>
      </c>
      <c r="H111" s="17">
        <f t="shared" si="6"/>
        <v>274</v>
      </c>
      <c r="I111" s="17">
        <f t="shared" si="7"/>
        <v>117</v>
      </c>
      <c r="J111">
        <v>0</v>
      </c>
      <c r="K111" s="3" t="str">
        <f>VLOOKUP(J111,'LibSets constants'!$A$4:$B$1012,2,FALSE)</f>
        <v>DLC_BASE_GAME</v>
      </c>
      <c r="L111" s="3" t="str">
        <f>VLOOKUP(J111,'LibSets constants'!$A$4:$C$1012,3,FALSE)</f>
        <v>Included in base game</v>
      </c>
    </row>
    <row r="112" spans="1:12" x14ac:dyDescent="0.25">
      <c r="A112" s="12">
        <v>275</v>
      </c>
      <c r="B112" s="5">
        <v>107</v>
      </c>
      <c r="C112" s="5">
        <v>117</v>
      </c>
      <c r="D112" s="3" t="s">
        <v>195</v>
      </c>
      <c r="E112" s="3" t="str">
        <f t="array" ref="E112">IF(OR(EXACT(A112,'ESO Dungeon constants'!$D$3:$D$987)),"X","")</f>
        <v/>
      </c>
      <c r="F112" s="3" t="str">
        <f t="shared" si="4"/>
        <v/>
      </c>
      <c r="G112" s="3" t="str">
        <f t="shared" si="5"/>
        <v>Shadowfen</v>
      </c>
      <c r="H112" s="17">
        <f t="shared" si="6"/>
        <v>275</v>
      </c>
      <c r="I112" s="17">
        <f t="shared" si="7"/>
        <v>117</v>
      </c>
      <c r="J112">
        <v>0</v>
      </c>
      <c r="K112" s="3" t="str">
        <f>VLOOKUP(J112,'LibSets constants'!$A$4:$B$1012,2,FALSE)</f>
        <v>DLC_BASE_GAME</v>
      </c>
      <c r="L112" s="3" t="str">
        <f>VLOOKUP(J112,'LibSets constants'!$A$4:$C$1012,3,FALSE)</f>
        <v>Included in base game</v>
      </c>
    </row>
    <row r="113" spans="1:12" x14ac:dyDescent="0.25">
      <c r="A113" s="12">
        <v>279</v>
      </c>
      <c r="B113" s="5">
        <v>108</v>
      </c>
      <c r="C113" s="5">
        <v>279</v>
      </c>
      <c r="D113" s="3" t="s">
        <v>196</v>
      </c>
      <c r="E113" s="3" t="str">
        <f t="array" ref="E113">IF(OR(EXACT(A113,'ESO Dungeon constants'!$D$3:$D$987)),"X","")</f>
        <v/>
      </c>
      <c r="F113" s="3" t="str">
        <f t="shared" si="4"/>
        <v>X</v>
      </c>
      <c r="G113" s="3" t="str">
        <f t="shared" si="5"/>
        <v/>
      </c>
      <c r="H113" s="17">
        <f t="shared" si="6"/>
        <v>279</v>
      </c>
      <c r="I113" s="17">
        <f t="shared" si="7"/>
        <v>279</v>
      </c>
      <c r="J113">
        <v>0</v>
      </c>
      <c r="K113" s="3" t="str">
        <f>VLOOKUP(J113,'LibSets constants'!$A$4:$B$1012,2,FALSE)</f>
        <v>DLC_BASE_GAME</v>
      </c>
      <c r="L113" s="3" t="str">
        <f>VLOOKUP(J113,'LibSets constants'!$A$4:$C$1012,3,FALSE)</f>
        <v>Included in base game</v>
      </c>
    </row>
    <row r="114" spans="1:12" x14ac:dyDescent="0.25">
      <c r="A114" s="12">
        <v>280</v>
      </c>
      <c r="B114" s="5">
        <v>109</v>
      </c>
      <c r="C114" s="5">
        <v>280</v>
      </c>
      <c r="D114" s="3" t="s">
        <v>197</v>
      </c>
      <c r="E114" s="3" t="str">
        <f t="array" ref="E114">IF(OR(EXACT(A114,'ESO Dungeon constants'!$D$3:$D$987)),"X","")</f>
        <v/>
      </c>
      <c r="F114" s="3" t="str">
        <f t="shared" si="4"/>
        <v>X</v>
      </c>
      <c r="G114" s="3" t="str">
        <f t="shared" si="5"/>
        <v/>
      </c>
      <c r="H114" s="17">
        <f t="shared" si="6"/>
        <v>280</v>
      </c>
      <c r="I114" s="17">
        <f t="shared" si="7"/>
        <v>280</v>
      </c>
      <c r="J114">
        <v>0</v>
      </c>
      <c r="K114" s="3" t="str">
        <f>VLOOKUP(J114,'LibSets constants'!$A$4:$B$1012,2,FALSE)</f>
        <v>DLC_BASE_GAME</v>
      </c>
      <c r="L114" s="3" t="str">
        <f>VLOOKUP(J114,'LibSets constants'!$A$4:$C$1012,3,FALSE)</f>
        <v>Included in base game</v>
      </c>
    </row>
    <row r="115" spans="1:12" x14ac:dyDescent="0.25">
      <c r="A115" s="12">
        <v>281</v>
      </c>
      <c r="B115" s="5">
        <v>110</v>
      </c>
      <c r="C115" s="5">
        <v>281</v>
      </c>
      <c r="D115" s="3" t="s">
        <v>198</v>
      </c>
      <c r="E115" s="3" t="str">
        <f t="array" ref="E115">IF(OR(EXACT(A115,'ESO Dungeon constants'!$D$3:$D$987)),"X","")</f>
        <v/>
      </c>
      <c r="F115" s="3" t="str">
        <f t="shared" si="4"/>
        <v>X</v>
      </c>
      <c r="G115" s="3" t="str">
        <f t="shared" si="5"/>
        <v/>
      </c>
      <c r="H115" s="17">
        <f t="shared" si="6"/>
        <v>281</v>
      </c>
      <c r="I115" s="17">
        <f t="shared" si="7"/>
        <v>281</v>
      </c>
      <c r="J115">
        <v>0</v>
      </c>
      <c r="K115" s="3" t="str">
        <f>VLOOKUP(J115,'LibSets constants'!$A$4:$B$1012,2,FALSE)</f>
        <v>DLC_BASE_GAME</v>
      </c>
      <c r="L115" s="3" t="str">
        <f>VLOOKUP(J115,'LibSets constants'!$A$4:$C$1012,3,FALSE)</f>
        <v>Included in base game</v>
      </c>
    </row>
    <row r="116" spans="1:12" x14ac:dyDescent="0.25">
      <c r="A116" s="12">
        <v>283</v>
      </c>
      <c r="B116" s="5">
        <v>111</v>
      </c>
      <c r="C116" s="5">
        <v>41</v>
      </c>
      <c r="D116" s="3" t="s">
        <v>51</v>
      </c>
      <c r="E116" s="3" t="str">
        <f t="array" ref="E116">IF(OR(EXACT(A116,'ESO Dungeon constants'!$D$3:$D$987)),"X","")</f>
        <v>X</v>
      </c>
      <c r="F116" s="3" t="str">
        <f t="shared" si="4"/>
        <v/>
      </c>
      <c r="G116" s="3" t="str">
        <f t="shared" si="5"/>
        <v>Stonefalls</v>
      </c>
      <c r="H116" s="17">
        <f t="shared" si="6"/>
        <v>283</v>
      </c>
      <c r="I116" s="17">
        <f t="shared" si="7"/>
        <v>41</v>
      </c>
      <c r="J116">
        <v>0</v>
      </c>
      <c r="K116" s="3" t="str">
        <f>VLOOKUP(J116,'LibSets constants'!$A$4:$B$1012,2,FALSE)</f>
        <v>DLC_BASE_GAME</v>
      </c>
      <c r="L116" s="3" t="str">
        <f>VLOOKUP(J116,'LibSets constants'!$A$4:$C$1012,3,FALSE)</f>
        <v>Included in base game</v>
      </c>
    </row>
    <row r="117" spans="1:12" x14ac:dyDescent="0.25">
      <c r="A117" s="12">
        <v>284</v>
      </c>
      <c r="B117" s="5">
        <v>112</v>
      </c>
      <c r="C117" s="5">
        <v>3</v>
      </c>
      <c r="D117" s="3" t="s">
        <v>199</v>
      </c>
      <c r="E117" s="3" t="str">
        <f t="array" ref="E117">IF(OR(EXACT(A117,'ESO Dungeon constants'!$D$3:$D$987)),"X","")</f>
        <v/>
      </c>
      <c r="F117" s="3" t="str">
        <f t="shared" si="4"/>
        <v/>
      </c>
      <c r="G117" s="3" t="str">
        <f t="shared" si="5"/>
        <v>Glenumbra</v>
      </c>
      <c r="H117" s="17">
        <f t="shared" si="6"/>
        <v>284</v>
      </c>
      <c r="I117" s="17">
        <f t="shared" si="7"/>
        <v>3</v>
      </c>
      <c r="J117">
        <v>0</v>
      </c>
      <c r="K117" s="3" t="str">
        <f>VLOOKUP(J117,'LibSets constants'!$A$4:$B$1012,2,FALSE)</f>
        <v>DLC_BASE_GAME</v>
      </c>
      <c r="L117" s="3" t="str">
        <f>VLOOKUP(J117,'LibSets constants'!$A$4:$C$1012,3,FALSE)</f>
        <v>Included in base game</v>
      </c>
    </row>
    <row r="118" spans="1:12" x14ac:dyDescent="0.25">
      <c r="A118" s="12">
        <v>287</v>
      </c>
      <c r="B118" s="5">
        <v>113</v>
      </c>
      <c r="C118" s="5">
        <v>41</v>
      </c>
      <c r="D118" s="3" t="s">
        <v>200</v>
      </c>
      <c r="E118" s="3" t="str">
        <f t="array" ref="E118">IF(OR(EXACT(A118,'ESO Dungeon constants'!$D$3:$D$987)),"X","")</f>
        <v/>
      </c>
      <c r="F118" s="3" t="str">
        <f t="shared" si="4"/>
        <v/>
      </c>
      <c r="G118" s="3" t="str">
        <f t="shared" si="5"/>
        <v>Stonefalls</v>
      </c>
      <c r="H118" s="17">
        <f t="shared" si="6"/>
        <v>287</v>
      </c>
      <c r="I118" s="17">
        <f t="shared" si="7"/>
        <v>41</v>
      </c>
      <c r="J118">
        <v>0</v>
      </c>
      <c r="K118" s="3" t="str">
        <f>VLOOKUP(J118,'LibSets constants'!$A$4:$B$1012,2,FALSE)</f>
        <v>DLC_BASE_GAME</v>
      </c>
      <c r="L118" s="3" t="str">
        <f>VLOOKUP(J118,'LibSets constants'!$A$4:$C$1012,3,FALSE)</f>
        <v>Included in base game</v>
      </c>
    </row>
    <row r="119" spans="1:12" x14ac:dyDescent="0.25">
      <c r="A119" s="12">
        <v>288</v>
      </c>
      <c r="B119" s="5">
        <v>114</v>
      </c>
      <c r="C119" s="5">
        <v>41</v>
      </c>
      <c r="D119" s="3" t="s">
        <v>201</v>
      </c>
      <c r="E119" s="3" t="str">
        <f t="array" ref="E119">IF(OR(EXACT(A119,'ESO Dungeon constants'!$D$3:$D$987)),"X","")</f>
        <v/>
      </c>
      <c r="F119" s="3" t="str">
        <f t="shared" si="4"/>
        <v/>
      </c>
      <c r="G119" s="3" t="str">
        <f t="shared" si="5"/>
        <v>Stonefalls</v>
      </c>
      <c r="H119" s="17">
        <f t="shared" si="6"/>
        <v>288</v>
      </c>
      <c r="I119" s="17">
        <f t="shared" si="7"/>
        <v>41</v>
      </c>
      <c r="J119">
        <v>0</v>
      </c>
      <c r="K119" s="3" t="str">
        <f>VLOOKUP(J119,'LibSets constants'!$A$4:$B$1012,2,FALSE)</f>
        <v>DLC_BASE_GAME</v>
      </c>
      <c r="L119" s="3" t="str">
        <f>VLOOKUP(J119,'LibSets constants'!$A$4:$C$1012,3,FALSE)</f>
        <v>Included in base game</v>
      </c>
    </row>
    <row r="120" spans="1:12" x14ac:dyDescent="0.25">
      <c r="A120" s="12">
        <v>289</v>
      </c>
      <c r="B120" s="5">
        <v>115</v>
      </c>
      <c r="C120" s="5">
        <v>41</v>
      </c>
      <c r="D120" s="41" t="s">
        <v>202</v>
      </c>
      <c r="E120" s="3" t="str">
        <f t="array" ref="E120">IF(OR(EXACT(A120,'ESO Dungeon constants'!$D$3:$D$987)),"X","")</f>
        <v/>
      </c>
      <c r="F120" s="3" t="str">
        <f t="shared" si="4"/>
        <v/>
      </c>
      <c r="G120" s="3" t="str">
        <f t="shared" si="5"/>
        <v>Stonefalls</v>
      </c>
      <c r="H120" s="17">
        <f t="shared" si="6"/>
        <v>289</v>
      </c>
      <c r="I120" s="17">
        <f t="shared" si="7"/>
        <v>41</v>
      </c>
      <c r="J120">
        <v>0</v>
      </c>
      <c r="K120" s="3" t="str">
        <f>VLOOKUP(J120,'LibSets constants'!$A$4:$B$1012,2,FALSE)</f>
        <v>DLC_BASE_GAME</v>
      </c>
      <c r="L120" s="3" t="str">
        <f>VLOOKUP(J120,'LibSets constants'!$A$4:$C$1012,3,FALSE)</f>
        <v>Included in base game</v>
      </c>
    </row>
    <row r="121" spans="1:12" x14ac:dyDescent="0.25">
      <c r="A121" s="12">
        <v>290</v>
      </c>
      <c r="B121" s="5">
        <v>116</v>
      </c>
      <c r="C121" s="5">
        <v>41</v>
      </c>
      <c r="D121" s="3" t="s">
        <v>203</v>
      </c>
      <c r="E121" s="3" t="str">
        <f t="array" ref="E121">IF(OR(EXACT(A121,'ESO Dungeon constants'!$D$3:$D$987)),"X","")</f>
        <v/>
      </c>
      <c r="F121" s="3" t="str">
        <f t="shared" si="4"/>
        <v/>
      </c>
      <c r="G121" s="3" t="str">
        <f t="shared" si="5"/>
        <v>Stonefalls</v>
      </c>
      <c r="H121" s="17">
        <f t="shared" si="6"/>
        <v>290</v>
      </c>
      <c r="I121" s="17">
        <f t="shared" si="7"/>
        <v>41</v>
      </c>
      <c r="J121">
        <v>0</v>
      </c>
      <c r="K121" s="3" t="str">
        <f>VLOOKUP(J121,'LibSets constants'!$A$4:$B$1012,2,FALSE)</f>
        <v>DLC_BASE_GAME</v>
      </c>
      <c r="L121" s="3" t="str">
        <f>VLOOKUP(J121,'LibSets constants'!$A$4:$C$1012,3,FALSE)</f>
        <v>Included in base game</v>
      </c>
    </row>
    <row r="122" spans="1:12" x14ac:dyDescent="0.25">
      <c r="A122" s="12">
        <v>291</v>
      </c>
      <c r="B122" s="5">
        <v>117</v>
      </c>
      <c r="C122" s="5">
        <v>41</v>
      </c>
      <c r="D122" s="3" t="s">
        <v>204</v>
      </c>
      <c r="E122" s="3" t="str">
        <f t="array" ref="E122">IF(OR(EXACT(A122,'ESO Dungeon constants'!$D$3:$D$987)),"X","")</f>
        <v/>
      </c>
      <c r="F122" s="3" t="str">
        <f t="shared" si="4"/>
        <v/>
      </c>
      <c r="G122" s="3" t="str">
        <f t="shared" si="5"/>
        <v>Stonefalls</v>
      </c>
      <c r="H122" s="17">
        <f t="shared" si="6"/>
        <v>291</v>
      </c>
      <c r="I122" s="17">
        <f t="shared" si="7"/>
        <v>41</v>
      </c>
      <c r="J122">
        <v>0</v>
      </c>
      <c r="K122" s="3" t="str">
        <f>VLOOKUP(J122,'LibSets constants'!$A$4:$B$1012,2,FALSE)</f>
        <v>DLC_BASE_GAME</v>
      </c>
      <c r="L122" s="3" t="str">
        <f>VLOOKUP(J122,'LibSets constants'!$A$4:$C$1012,3,FALSE)</f>
        <v>Included in base game</v>
      </c>
    </row>
    <row r="123" spans="1:12" x14ac:dyDescent="0.25">
      <c r="A123" s="12">
        <v>296</v>
      </c>
      <c r="B123" s="5">
        <v>118</v>
      </c>
      <c r="C123" s="5">
        <v>41</v>
      </c>
      <c r="D123" s="3" t="s">
        <v>205</v>
      </c>
      <c r="E123" s="3" t="str">
        <f t="array" ref="E123">IF(OR(EXACT(A123,'ESO Dungeon constants'!$D$3:$D$987)),"X","")</f>
        <v/>
      </c>
      <c r="F123" s="3" t="str">
        <f t="shared" si="4"/>
        <v/>
      </c>
      <c r="G123" s="3" t="str">
        <f t="shared" si="5"/>
        <v>Stonefalls</v>
      </c>
      <c r="H123" s="17">
        <f t="shared" si="6"/>
        <v>296</v>
      </c>
      <c r="I123" s="17">
        <f t="shared" si="7"/>
        <v>41</v>
      </c>
      <c r="J123">
        <v>0</v>
      </c>
      <c r="K123" s="3" t="str">
        <f>VLOOKUP(J123,'LibSets constants'!$A$4:$B$1012,2,FALSE)</f>
        <v>DLC_BASE_GAME</v>
      </c>
      <c r="L123" s="3" t="str">
        <f>VLOOKUP(J123,'LibSets constants'!$A$4:$C$1012,3,FALSE)</f>
        <v>Included in base game</v>
      </c>
    </row>
    <row r="124" spans="1:12" x14ac:dyDescent="0.25">
      <c r="A124" s="12">
        <v>306</v>
      </c>
      <c r="B124" s="5">
        <v>119</v>
      </c>
      <c r="C124" s="5">
        <v>57</v>
      </c>
      <c r="D124" s="3" t="s">
        <v>206</v>
      </c>
      <c r="E124" s="3" t="str">
        <f t="array" ref="E124">IF(OR(EXACT(A124,'ESO Dungeon constants'!$D$3:$D$987)),"X","")</f>
        <v/>
      </c>
      <c r="F124" s="3" t="str">
        <f t="shared" si="4"/>
        <v/>
      </c>
      <c r="G124" s="3" t="str">
        <f t="shared" si="5"/>
        <v>Deshaan</v>
      </c>
      <c r="H124" s="17">
        <f t="shared" si="6"/>
        <v>306</v>
      </c>
      <c r="I124" s="17">
        <f t="shared" si="7"/>
        <v>57</v>
      </c>
      <c r="J124">
        <v>0</v>
      </c>
      <c r="K124" s="3" t="str">
        <f>VLOOKUP(J124,'LibSets constants'!$A$4:$B$1012,2,FALSE)</f>
        <v>DLC_BASE_GAME</v>
      </c>
      <c r="L124" s="3" t="str">
        <f>VLOOKUP(J124,'LibSets constants'!$A$4:$C$1012,3,FALSE)</f>
        <v>Included in base game</v>
      </c>
    </row>
    <row r="125" spans="1:12" x14ac:dyDescent="0.25">
      <c r="A125" s="12">
        <v>308</v>
      </c>
      <c r="B125" s="5">
        <v>120</v>
      </c>
      <c r="C125" s="5">
        <v>104</v>
      </c>
      <c r="D125" s="3" t="s">
        <v>207</v>
      </c>
      <c r="E125" s="3" t="str">
        <f t="array" ref="E125">IF(OR(EXACT(A125,'ESO Dungeon constants'!$D$3:$D$987)),"X","")</f>
        <v/>
      </c>
      <c r="F125" s="3" t="str">
        <f t="shared" si="4"/>
        <v/>
      </c>
      <c r="G125" s="3" t="str">
        <f t="shared" si="5"/>
        <v>Alik'r Desert</v>
      </c>
      <c r="H125" s="17">
        <f t="shared" si="6"/>
        <v>308</v>
      </c>
      <c r="I125" s="17">
        <f t="shared" si="7"/>
        <v>104</v>
      </c>
      <c r="J125">
        <v>0</v>
      </c>
      <c r="K125" s="3" t="str">
        <f>VLOOKUP(J125,'LibSets constants'!$A$4:$B$1012,2,FALSE)</f>
        <v>DLC_BASE_GAME</v>
      </c>
      <c r="L125" s="3" t="str">
        <f>VLOOKUP(J125,'LibSets constants'!$A$4:$C$1012,3,FALSE)</f>
        <v>Included in base game</v>
      </c>
    </row>
    <row r="126" spans="1:12" x14ac:dyDescent="0.25">
      <c r="A126" s="12">
        <v>309</v>
      </c>
      <c r="B126" s="5">
        <v>121</v>
      </c>
      <c r="C126" s="5">
        <v>3</v>
      </c>
      <c r="D126" s="3" t="s">
        <v>208</v>
      </c>
      <c r="E126" s="3" t="str">
        <f t="array" ref="E126">IF(OR(EXACT(A126,'ESO Dungeon constants'!$D$3:$D$987)),"X","")</f>
        <v/>
      </c>
      <c r="F126" s="3" t="str">
        <f t="shared" si="4"/>
        <v/>
      </c>
      <c r="G126" s="3" t="str">
        <f t="shared" si="5"/>
        <v>Glenumbra</v>
      </c>
      <c r="H126" s="17">
        <f t="shared" si="6"/>
        <v>309</v>
      </c>
      <c r="I126" s="17">
        <f t="shared" si="7"/>
        <v>3</v>
      </c>
      <c r="J126">
        <v>0</v>
      </c>
      <c r="K126" s="3" t="str">
        <f>VLOOKUP(J126,'LibSets constants'!$A$4:$B$1012,2,FALSE)</f>
        <v>DLC_BASE_GAME</v>
      </c>
      <c r="L126" s="3" t="str">
        <f>VLOOKUP(J126,'LibSets constants'!$A$4:$C$1012,3,FALSE)</f>
        <v>Included in base game</v>
      </c>
    </row>
    <row r="127" spans="1:12" x14ac:dyDescent="0.25">
      <c r="A127" s="12">
        <v>310</v>
      </c>
      <c r="B127" s="5">
        <v>122</v>
      </c>
      <c r="C127" s="5">
        <v>3</v>
      </c>
      <c r="D127" s="3" t="s">
        <v>209</v>
      </c>
      <c r="E127" s="3" t="str">
        <f t="array" ref="E127">IF(OR(EXACT(A127,'ESO Dungeon constants'!$D$3:$D$987)),"X","")</f>
        <v/>
      </c>
      <c r="F127" s="3" t="str">
        <f t="shared" si="4"/>
        <v/>
      </c>
      <c r="G127" s="3" t="str">
        <f t="shared" si="5"/>
        <v>Glenumbra</v>
      </c>
      <c r="H127" s="17">
        <f t="shared" si="6"/>
        <v>310</v>
      </c>
      <c r="I127" s="17">
        <f t="shared" si="7"/>
        <v>3</v>
      </c>
      <c r="J127">
        <v>0</v>
      </c>
      <c r="K127" s="3" t="str">
        <f>VLOOKUP(J127,'LibSets constants'!$A$4:$B$1012,2,FALSE)</f>
        <v>DLC_BASE_GAME</v>
      </c>
      <c r="L127" s="3" t="str">
        <f>VLOOKUP(J127,'LibSets constants'!$A$4:$C$1012,3,FALSE)</f>
        <v>Included in base game</v>
      </c>
    </row>
    <row r="128" spans="1:12" x14ac:dyDescent="0.25">
      <c r="A128" s="12">
        <v>311</v>
      </c>
      <c r="B128" s="5">
        <v>123</v>
      </c>
      <c r="C128" s="5">
        <v>3</v>
      </c>
      <c r="D128" s="3" t="s">
        <v>210</v>
      </c>
      <c r="E128" s="3" t="str">
        <f t="array" ref="E128">IF(OR(EXACT(A128,'ESO Dungeon constants'!$D$3:$D$987)),"X","")</f>
        <v/>
      </c>
      <c r="F128" s="3" t="str">
        <f t="shared" si="4"/>
        <v/>
      </c>
      <c r="G128" s="3" t="str">
        <f t="shared" si="5"/>
        <v>Glenumbra</v>
      </c>
      <c r="H128" s="17">
        <f t="shared" si="6"/>
        <v>311</v>
      </c>
      <c r="I128" s="17">
        <f t="shared" si="7"/>
        <v>3</v>
      </c>
      <c r="J128">
        <v>0</v>
      </c>
      <c r="K128" s="3" t="str">
        <f>VLOOKUP(J128,'LibSets constants'!$A$4:$B$1012,2,FALSE)</f>
        <v>DLC_BASE_GAME</v>
      </c>
      <c r="L128" s="3" t="str">
        <f>VLOOKUP(J128,'LibSets constants'!$A$4:$C$1012,3,FALSE)</f>
        <v>Included in base game</v>
      </c>
    </row>
    <row r="129" spans="1:12" x14ac:dyDescent="0.25">
      <c r="A129" s="12">
        <v>312</v>
      </c>
      <c r="B129" s="5">
        <v>124</v>
      </c>
      <c r="C129" s="5">
        <v>3</v>
      </c>
      <c r="D129" s="3" t="s">
        <v>211</v>
      </c>
      <c r="E129" s="3" t="str">
        <f t="array" ref="E129">IF(OR(EXACT(A129,'ESO Dungeon constants'!$D$3:$D$987)),"X","")</f>
        <v/>
      </c>
      <c r="F129" s="3" t="str">
        <f t="shared" si="4"/>
        <v/>
      </c>
      <c r="G129" s="3" t="str">
        <f t="shared" si="5"/>
        <v>Glenumbra</v>
      </c>
      <c r="H129" s="17">
        <f t="shared" si="6"/>
        <v>312</v>
      </c>
      <c r="I129" s="17">
        <f t="shared" si="7"/>
        <v>3</v>
      </c>
      <c r="J129">
        <v>0</v>
      </c>
      <c r="K129" s="3" t="str">
        <f>VLOOKUP(J129,'LibSets constants'!$A$4:$B$1012,2,FALSE)</f>
        <v>DLC_BASE_GAME</v>
      </c>
      <c r="L129" s="3" t="str">
        <f>VLOOKUP(J129,'LibSets constants'!$A$4:$C$1012,3,FALSE)</f>
        <v>Included in base game</v>
      </c>
    </row>
    <row r="130" spans="1:12" x14ac:dyDescent="0.25">
      <c r="A130" s="12">
        <v>313</v>
      </c>
      <c r="B130" s="5">
        <v>125</v>
      </c>
      <c r="C130" s="5">
        <v>3</v>
      </c>
      <c r="D130" s="3" t="s">
        <v>212</v>
      </c>
      <c r="E130" s="3" t="str">
        <f t="array" ref="E130">IF(OR(EXACT(A130,'ESO Dungeon constants'!$D$3:$D$987)),"X","")</f>
        <v/>
      </c>
      <c r="F130" s="3" t="str">
        <f t="shared" si="4"/>
        <v/>
      </c>
      <c r="G130" s="3" t="str">
        <f t="shared" si="5"/>
        <v>Glenumbra</v>
      </c>
      <c r="H130" s="17">
        <f t="shared" si="6"/>
        <v>313</v>
      </c>
      <c r="I130" s="17">
        <f t="shared" si="7"/>
        <v>3</v>
      </c>
      <c r="J130">
        <v>0</v>
      </c>
      <c r="K130" s="3" t="str">
        <f>VLOOKUP(J130,'LibSets constants'!$A$4:$B$1012,2,FALSE)</f>
        <v>DLC_BASE_GAME</v>
      </c>
      <c r="L130" s="3" t="str">
        <f>VLOOKUP(J130,'LibSets constants'!$A$4:$C$1012,3,FALSE)</f>
        <v>Included in base game</v>
      </c>
    </row>
    <row r="131" spans="1:12" x14ac:dyDescent="0.25">
      <c r="A131" s="12">
        <v>314</v>
      </c>
      <c r="B131" s="5">
        <v>126</v>
      </c>
      <c r="C131" s="5">
        <v>3</v>
      </c>
      <c r="D131" s="3" t="s">
        <v>213</v>
      </c>
      <c r="E131" s="3" t="str">
        <f t="array" ref="E131">IF(OR(EXACT(A131,'ESO Dungeon constants'!$D$3:$D$987)),"X","")</f>
        <v/>
      </c>
      <c r="F131" s="3" t="str">
        <f t="shared" si="4"/>
        <v/>
      </c>
      <c r="G131" s="3" t="str">
        <f t="shared" si="5"/>
        <v>Glenumbra</v>
      </c>
      <c r="H131" s="17">
        <f t="shared" si="6"/>
        <v>314</v>
      </c>
      <c r="I131" s="17">
        <f t="shared" si="7"/>
        <v>3</v>
      </c>
      <c r="J131">
        <v>0</v>
      </c>
      <c r="K131" s="3" t="str">
        <f>VLOOKUP(J131,'LibSets constants'!$A$4:$B$1012,2,FALSE)</f>
        <v>DLC_BASE_GAME</v>
      </c>
      <c r="L131" s="3" t="str">
        <f>VLOOKUP(J131,'LibSets constants'!$A$4:$C$1012,3,FALSE)</f>
        <v>Included in base game</v>
      </c>
    </row>
    <row r="132" spans="1:12" x14ac:dyDescent="0.25">
      <c r="A132" s="12">
        <v>315</v>
      </c>
      <c r="B132" s="5">
        <v>127</v>
      </c>
      <c r="C132" s="5">
        <v>19</v>
      </c>
      <c r="D132" s="3" t="s">
        <v>214</v>
      </c>
      <c r="E132" s="3" t="str">
        <f t="array" ref="E132">IF(OR(EXACT(A132,'ESO Dungeon constants'!$D$3:$D$987)),"X","")</f>
        <v/>
      </c>
      <c r="F132" s="3" t="str">
        <f t="shared" si="4"/>
        <v/>
      </c>
      <c r="G132" s="3" t="str">
        <f t="shared" si="5"/>
        <v>Stormhaven</v>
      </c>
      <c r="H132" s="17">
        <f t="shared" si="6"/>
        <v>315</v>
      </c>
      <c r="I132" s="17">
        <f t="shared" si="7"/>
        <v>19</v>
      </c>
      <c r="J132">
        <v>0</v>
      </c>
      <c r="K132" s="3" t="str">
        <f>VLOOKUP(J132,'LibSets constants'!$A$4:$B$1012,2,FALSE)</f>
        <v>DLC_BASE_GAME</v>
      </c>
      <c r="L132" s="3" t="str">
        <f>VLOOKUP(J132,'LibSets constants'!$A$4:$C$1012,3,FALSE)</f>
        <v>Included in base game</v>
      </c>
    </row>
    <row r="133" spans="1:12" x14ac:dyDescent="0.25">
      <c r="A133" s="12">
        <v>316</v>
      </c>
      <c r="B133" s="5">
        <v>128</v>
      </c>
      <c r="C133" s="5">
        <v>19</v>
      </c>
      <c r="D133" s="3" t="s">
        <v>215</v>
      </c>
      <c r="E133" s="3" t="str">
        <f t="array" ref="E133">IF(OR(EXACT(A133,'ESO Dungeon constants'!$D$3:$D$987)),"X","")</f>
        <v/>
      </c>
      <c r="F133" s="3" t="str">
        <f t="shared" ref="F133:F196" si="8">IF(EXACT(A133,C133),"X","")</f>
        <v/>
      </c>
      <c r="G133" s="3" t="str">
        <f t="shared" ref="G133:G196" si="9">IF(A133&lt;&gt;C133,VLOOKUP(C133,$A$5:$D$9954,4,FALSE),"")</f>
        <v>Stormhaven</v>
      </c>
      <c r="H133" s="17">
        <f t="shared" ref="H133:H196" si="10">A133</f>
        <v>316</v>
      </c>
      <c r="I133" s="17">
        <f t="shared" ref="I133:I196" si="11">C133</f>
        <v>19</v>
      </c>
      <c r="J133">
        <v>0</v>
      </c>
      <c r="K133" s="3" t="str">
        <f>VLOOKUP(J133,'LibSets constants'!$A$4:$B$1012,2,FALSE)</f>
        <v>DLC_BASE_GAME</v>
      </c>
      <c r="L133" s="3" t="str">
        <f>VLOOKUP(J133,'LibSets constants'!$A$4:$C$1012,3,FALSE)</f>
        <v>Included in base game</v>
      </c>
    </row>
    <row r="134" spans="1:12" x14ac:dyDescent="0.25">
      <c r="A134" s="12">
        <v>317</v>
      </c>
      <c r="B134" s="5">
        <v>129</v>
      </c>
      <c r="C134" s="5">
        <v>19</v>
      </c>
      <c r="D134" s="3" t="s">
        <v>216</v>
      </c>
      <c r="E134" s="3" t="str">
        <f t="array" ref="E134">IF(OR(EXACT(A134,'ESO Dungeon constants'!$D$3:$D$987)),"X","")</f>
        <v/>
      </c>
      <c r="F134" s="3" t="str">
        <f t="shared" si="8"/>
        <v/>
      </c>
      <c r="G134" s="3" t="str">
        <f t="shared" si="9"/>
        <v>Stormhaven</v>
      </c>
      <c r="H134" s="17">
        <f t="shared" si="10"/>
        <v>317</v>
      </c>
      <c r="I134" s="17">
        <f t="shared" si="11"/>
        <v>19</v>
      </c>
      <c r="J134">
        <v>0</v>
      </c>
      <c r="K134" s="3" t="str">
        <f>VLOOKUP(J134,'LibSets constants'!$A$4:$B$1012,2,FALSE)</f>
        <v>DLC_BASE_GAME</v>
      </c>
      <c r="L134" s="3" t="str">
        <f>VLOOKUP(J134,'LibSets constants'!$A$4:$C$1012,3,FALSE)</f>
        <v>Included in base game</v>
      </c>
    </row>
    <row r="135" spans="1:12" x14ac:dyDescent="0.25">
      <c r="A135" s="12">
        <v>318</v>
      </c>
      <c r="B135" s="5">
        <v>130</v>
      </c>
      <c r="C135" s="5">
        <v>19</v>
      </c>
      <c r="D135" s="3" t="s">
        <v>217</v>
      </c>
      <c r="E135" s="3" t="str">
        <f t="array" ref="E135">IF(OR(EXACT(A135,'ESO Dungeon constants'!$D$3:$D$987)),"X","")</f>
        <v/>
      </c>
      <c r="F135" s="3" t="str">
        <f t="shared" si="8"/>
        <v/>
      </c>
      <c r="G135" s="3" t="str">
        <f t="shared" si="9"/>
        <v>Stormhaven</v>
      </c>
      <c r="H135" s="17">
        <f t="shared" si="10"/>
        <v>318</v>
      </c>
      <c r="I135" s="17">
        <f t="shared" si="11"/>
        <v>19</v>
      </c>
      <c r="J135">
        <v>0</v>
      </c>
      <c r="K135" s="3" t="str">
        <f>VLOOKUP(J135,'LibSets constants'!$A$4:$B$1012,2,FALSE)</f>
        <v>DLC_BASE_GAME</v>
      </c>
      <c r="L135" s="3" t="str">
        <f>VLOOKUP(J135,'LibSets constants'!$A$4:$C$1012,3,FALSE)</f>
        <v>Included in base game</v>
      </c>
    </row>
    <row r="136" spans="1:12" x14ac:dyDescent="0.25">
      <c r="A136" s="12">
        <v>319</v>
      </c>
      <c r="B136" s="5">
        <v>131</v>
      </c>
      <c r="C136" s="5">
        <v>19</v>
      </c>
      <c r="D136" s="3" t="s">
        <v>218</v>
      </c>
      <c r="E136" s="3" t="str">
        <f t="array" ref="E136">IF(OR(EXACT(A136,'ESO Dungeon constants'!$D$3:$D$987)),"X","")</f>
        <v/>
      </c>
      <c r="F136" s="3" t="str">
        <f t="shared" si="8"/>
        <v/>
      </c>
      <c r="G136" s="3" t="str">
        <f t="shared" si="9"/>
        <v>Stormhaven</v>
      </c>
      <c r="H136" s="17">
        <f t="shared" si="10"/>
        <v>319</v>
      </c>
      <c r="I136" s="17">
        <f t="shared" si="11"/>
        <v>19</v>
      </c>
      <c r="J136">
        <v>0</v>
      </c>
      <c r="K136" s="3" t="str">
        <f>VLOOKUP(J136,'LibSets constants'!$A$4:$B$1012,2,FALSE)</f>
        <v>DLC_BASE_GAME</v>
      </c>
      <c r="L136" s="3" t="str">
        <f>VLOOKUP(J136,'LibSets constants'!$A$4:$C$1012,3,FALSE)</f>
        <v>Included in base game</v>
      </c>
    </row>
    <row r="137" spans="1:12" x14ac:dyDescent="0.25">
      <c r="A137" s="12">
        <v>320</v>
      </c>
      <c r="B137" s="5">
        <v>132</v>
      </c>
      <c r="C137" s="5">
        <v>19</v>
      </c>
      <c r="D137" s="3" t="s">
        <v>219</v>
      </c>
      <c r="E137" s="3" t="str">
        <f t="array" ref="E137">IF(OR(EXACT(A137,'ESO Dungeon constants'!$D$3:$D$987)),"X","")</f>
        <v/>
      </c>
      <c r="F137" s="3" t="str">
        <f t="shared" si="8"/>
        <v/>
      </c>
      <c r="G137" s="3" t="str">
        <f t="shared" si="9"/>
        <v>Stormhaven</v>
      </c>
      <c r="H137" s="17">
        <f t="shared" si="10"/>
        <v>320</v>
      </c>
      <c r="I137" s="17">
        <f t="shared" si="11"/>
        <v>19</v>
      </c>
      <c r="J137">
        <v>0</v>
      </c>
      <c r="K137" s="3" t="str">
        <f>VLOOKUP(J137,'LibSets constants'!$A$4:$B$1012,2,FALSE)</f>
        <v>DLC_BASE_GAME</v>
      </c>
      <c r="L137" s="3" t="str">
        <f>VLOOKUP(J137,'LibSets constants'!$A$4:$C$1012,3,FALSE)</f>
        <v>Included in base game</v>
      </c>
    </row>
    <row r="138" spans="1:12" x14ac:dyDescent="0.25">
      <c r="A138" s="12">
        <v>321</v>
      </c>
      <c r="B138" s="5">
        <v>133</v>
      </c>
      <c r="C138" s="5">
        <v>20</v>
      </c>
      <c r="D138" s="3" t="s">
        <v>220</v>
      </c>
      <c r="E138" s="3" t="str">
        <f t="array" ref="E138">IF(OR(EXACT(A138,'ESO Dungeon constants'!$D$3:$D$987)),"X","")</f>
        <v/>
      </c>
      <c r="F138" s="3" t="str">
        <f t="shared" si="8"/>
        <v/>
      </c>
      <c r="G138" s="3" t="str">
        <f t="shared" si="9"/>
        <v>Rivenspire</v>
      </c>
      <c r="H138" s="17">
        <f t="shared" si="10"/>
        <v>321</v>
      </c>
      <c r="I138" s="17">
        <f t="shared" si="11"/>
        <v>20</v>
      </c>
      <c r="J138">
        <v>0</v>
      </c>
      <c r="K138" s="3" t="str">
        <f>VLOOKUP(J138,'LibSets constants'!$A$4:$B$1012,2,FALSE)</f>
        <v>DLC_BASE_GAME</v>
      </c>
      <c r="L138" s="3" t="str">
        <f>VLOOKUP(J138,'LibSets constants'!$A$4:$C$1012,3,FALSE)</f>
        <v>Included in base game</v>
      </c>
    </row>
    <row r="139" spans="1:12" x14ac:dyDescent="0.25">
      <c r="A139" s="12">
        <v>322</v>
      </c>
      <c r="B139" s="5">
        <v>134</v>
      </c>
      <c r="C139" s="5">
        <v>20</v>
      </c>
      <c r="D139" s="3" t="s">
        <v>221</v>
      </c>
      <c r="E139" s="3" t="str">
        <f t="array" ref="E139">IF(OR(EXACT(A139,'ESO Dungeon constants'!$D$3:$D$987)),"X","")</f>
        <v/>
      </c>
      <c r="F139" s="3" t="str">
        <f t="shared" si="8"/>
        <v/>
      </c>
      <c r="G139" s="3" t="str">
        <f t="shared" si="9"/>
        <v>Rivenspire</v>
      </c>
      <c r="H139" s="17">
        <f t="shared" si="10"/>
        <v>322</v>
      </c>
      <c r="I139" s="17">
        <f t="shared" si="11"/>
        <v>20</v>
      </c>
      <c r="J139">
        <v>0</v>
      </c>
      <c r="K139" s="3" t="str">
        <f>VLOOKUP(J139,'LibSets constants'!$A$4:$B$1012,2,FALSE)</f>
        <v>DLC_BASE_GAME</v>
      </c>
      <c r="L139" s="3" t="str">
        <f>VLOOKUP(J139,'LibSets constants'!$A$4:$C$1012,3,FALSE)</f>
        <v>Included in base game</v>
      </c>
    </row>
    <row r="140" spans="1:12" x14ac:dyDescent="0.25">
      <c r="A140" s="12">
        <v>323</v>
      </c>
      <c r="B140" s="5">
        <v>135</v>
      </c>
      <c r="C140" s="5">
        <v>20</v>
      </c>
      <c r="D140" s="3" t="s">
        <v>222</v>
      </c>
      <c r="E140" s="3" t="str">
        <f t="array" ref="E140">IF(OR(EXACT(A140,'ESO Dungeon constants'!$D$3:$D$987)),"X","")</f>
        <v/>
      </c>
      <c r="F140" s="3" t="str">
        <f t="shared" si="8"/>
        <v/>
      </c>
      <c r="G140" s="3" t="str">
        <f t="shared" si="9"/>
        <v>Rivenspire</v>
      </c>
      <c r="H140" s="17">
        <f t="shared" si="10"/>
        <v>323</v>
      </c>
      <c r="I140" s="17">
        <f t="shared" si="11"/>
        <v>20</v>
      </c>
      <c r="J140">
        <v>0</v>
      </c>
      <c r="K140" s="3" t="str">
        <f>VLOOKUP(J140,'LibSets constants'!$A$4:$B$1012,2,FALSE)</f>
        <v>DLC_BASE_GAME</v>
      </c>
      <c r="L140" s="3" t="str">
        <f>VLOOKUP(J140,'LibSets constants'!$A$4:$C$1012,3,FALSE)</f>
        <v>Included in base game</v>
      </c>
    </row>
    <row r="141" spans="1:12" x14ac:dyDescent="0.25">
      <c r="A141" s="12">
        <v>324</v>
      </c>
      <c r="B141" s="5">
        <v>136</v>
      </c>
      <c r="C141" s="5">
        <v>20</v>
      </c>
      <c r="D141" s="3" t="s">
        <v>223</v>
      </c>
      <c r="E141" s="3" t="str">
        <f t="array" ref="E141">IF(OR(EXACT(A141,'ESO Dungeon constants'!$D$3:$D$987)),"X","")</f>
        <v/>
      </c>
      <c r="F141" s="3" t="str">
        <f t="shared" si="8"/>
        <v/>
      </c>
      <c r="G141" s="3" t="str">
        <f t="shared" si="9"/>
        <v>Rivenspire</v>
      </c>
      <c r="H141" s="17">
        <f t="shared" si="10"/>
        <v>324</v>
      </c>
      <c r="I141" s="17">
        <f t="shared" si="11"/>
        <v>20</v>
      </c>
      <c r="J141">
        <v>0</v>
      </c>
      <c r="K141" s="3" t="str">
        <f>VLOOKUP(J141,'LibSets constants'!$A$4:$B$1012,2,FALSE)</f>
        <v>DLC_BASE_GAME</v>
      </c>
      <c r="L141" s="3" t="str">
        <f>VLOOKUP(J141,'LibSets constants'!$A$4:$C$1012,3,FALSE)</f>
        <v>Included in base game</v>
      </c>
    </row>
    <row r="142" spans="1:12" x14ac:dyDescent="0.25">
      <c r="A142" s="12">
        <v>325</v>
      </c>
      <c r="B142" s="5">
        <v>137</v>
      </c>
      <c r="C142" s="5">
        <v>20</v>
      </c>
      <c r="D142" s="3" t="s">
        <v>224</v>
      </c>
      <c r="E142" s="3" t="str">
        <f t="array" ref="E142">IF(OR(EXACT(A142,'ESO Dungeon constants'!$D$3:$D$987)),"X","")</f>
        <v/>
      </c>
      <c r="F142" s="3" t="str">
        <f t="shared" si="8"/>
        <v/>
      </c>
      <c r="G142" s="3" t="str">
        <f t="shared" si="9"/>
        <v>Rivenspire</v>
      </c>
      <c r="H142" s="17">
        <f t="shared" si="10"/>
        <v>325</v>
      </c>
      <c r="I142" s="17">
        <f t="shared" si="11"/>
        <v>20</v>
      </c>
      <c r="J142">
        <v>0</v>
      </c>
      <c r="K142" s="3" t="str">
        <f>VLOOKUP(J142,'LibSets constants'!$A$4:$B$1012,2,FALSE)</f>
        <v>DLC_BASE_GAME</v>
      </c>
      <c r="L142" s="3" t="str">
        <f>VLOOKUP(J142,'LibSets constants'!$A$4:$C$1012,3,FALSE)</f>
        <v>Included in base game</v>
      </c>
    </row>
    <row r="143" spans="1:12" x14ac:dyDescent="0.25">
      <c r="A143" s="12">
        <v>326</v>
      </c>
      <c r="B143" s="5">
        <v>138</v>
      </c>
      <c r="C143" s="5">
        <v>20</v>
      </c>
      <c r="D143" s="3" t="s">
        <v>225</v>
      </c>
      <c r="E143" s="3" t="str">
        <f t="array" ref="E143">IF(OR(EXACT(A143,'ESO Dungeon constants'!$D$3:$D$987)),"X","")</f>
        <v/>
      </c>
      <c r="F143" s="3" t="str">
        <f t="shared" si="8"/>
        <v/>
      </c>
      <c r="G143" s="3" t="str">
        <f t="shared" si="9"/>
        <v>Rivenspire</v>
      </c>
      <c r="H143" s="17">
        <f t="shared" si="10"/>
        <v>326</v>
      </c>
      <c r="I143" s="17">
        <f t="shared" si="11"/>
        <v>20</v>
      </c>
      <c r="J143">
        <v>0</v>
      </c>
      <c r="K143" s="3" t="str">
        <f>VLOOKUP(J143,'LibSets constants'!$A$4:$B$1012,2,FALSE)</f>
        <v>DLC_BASE_GAME</v>
      </c>
      <c r="L143" s="3" t="str">
        <f>VLOOKUP(J143,'LibSets constants'!$A$4:$C$1012,3,FALSE)</f>
        <v>Included in base game</v>
      </c>
    </row>
    <row r="144" spans="1:12" x14ac:dyDescent="0.25">
      <c r="A144" s="12">
        <v>327</v>
      </c>
      <c r="B144" s="5">
        <v>139</v>
      </c>
      <c r="C144" s="5">
        <v>104</v>
      </c>
      <c r="D144" s="3" t="s">
        <v>226</v>
      </c>
      <c r="E144" s="3" t="str">
        <f t="array" ref="E144">IF(OR(EXACT(A144,'ESO Dungeon constants'!$D$3:$D$987)),"X","")</f>
        <v/>
      </c>
      <c r="F144" s="3" t="str">
        <f t="shared" si="8"/>
        <v/>
      </c>
      <c r="G144" s="3" t="str">
        <f t="shared" si="9"/>
        <v>Alik'r Desert</v>
      </c>
      <c r="H144" s="17">
        <f t="shared" si="10"/>
        <v>327</v>
      </c>
      <c r="I144" s="17">
        <f t="shared" si="11"/>
        <v>104</v>
      </c>
      <c r="J144">
        <v>0</v>
      </c>
      <c r="K144" s="3" t="str">
        <f>VLOOKUP(J144,'LibSets constants'!$A$4:$B$1012,2,FALSE)</f>
        <v>DLC_BASE_GAME</v>
      </c>
      <c r="L144" s="3" t="str">
        <f>VLOOKUP(J144,'LibSets constants'!$A$4:$C$1012,3,FALSE)</f>
        <v>Included in base game</v>
      </c>
    </row>
    <row r="145" spans="1:12" x14ac:dyDescent="0.25">
      <c r="A145" s="12">
        <v>328</v>
      </c>
      <c r="B145" s="5">
        <v>140</v>
      </c>
      <c r="C145" s="5">
        <v>104</v>
      </c>
      <c r="D145" s="3" t="s">
        <v>227</v>
      </c>
      <c r="E145" s="3" t="str">
        <f t="array" ref="E145">IF(OR(EXACT(A145,'ESO Dungeon constants'!$D$3:$D$987)),"X","")</f>
        <v/>
      </c>
      <c r="F145" s="3" t="str">
        <f t="shared" si="8"/>
        <v/>
      </c>
      <c r="G145" s="3" t="str">
        <f t="shared" si="9"/>
        <v>Alik'r Desert</v>
      </c>
      <c r="H145" s="17">
        <f t="shared" si="10"/>
        <v>328</v>
      </c>
      <c r="I145" s="17">
        <f t="shared" si="11"/>
        <v>104</v>
      </c>
      <c r="J145">
        <v>0</v>
      </c>
      <c r="K145" s="3" t="str">
        <f>VLOOKUP(J145,'LibSets constants'!$A$4:$B$1012,2,FALSE)</f>
        <v>DLC_BASE_GAME</v>
      </c>
      <c r="L145" s="3" t="str">
        <f>VLOOKUP(J145,'LibSets constants'!$A$4:$C$1012,3,FALSE)</f>
        <v>Included in base game</v>
      </c>
    </row>
    <row r="146" spans="1:12" x14ac:dyDescent="0.25">
      <c r="A146" s="12">
        <v>329</v>
      </c>
      <c r="B146" s="5">
        <v>141</v>
      </c>
      <c r="C146" s="5">
        <v>104</v>
      </c>
      <c r="D146" s="3" t="s">
        <v>228</v>
      </c>
      <c r="E146" s="3" t="str">
        <f t="array" ref="E146">IF(OR(EXACT(A146,'ESO Dungeon constants'!$D$3:$D$987)),"X","")</f>
        <v/>
      </c>
      <c r="F146" s="3" t="str">
        <f t="shared" si="8"/>
        <v/>
      </c>
      <c r="G146" s="3" t="str">
        <f t="shared" si="9"/>
        <v>Alik'r Desert</v>
      </c>
      <c r="H146" s="17">
        <f t="shared" si="10"/>
        <v>329</v>
      </c>
      <c r="I146" s="17">
        <f t="shared" si="11"/>
        <v>104</v>
      </c>
      <c r="J146">
        <v>0</v>
      </c>
      <c r="K146" s="3" t="str">
        <f>VLOOKUP(J146,'LibSets constants'!$A$4:$B$1012,2,FALSE)</f>
        <v>DLC_BASE_GAME</v>
      </c>
      <c r="L146" s="3" t="str">
        <f>VLOOKUP(J146,'LibSets constants'!$A$4:$C$1012,3,FALSE)</f>
        <v>Included in base game</v>
      </c>
    </row>
    <row r="147" spans="1:12" x14ac:dyDescent="0.25">
      <c r="A147" s="12">
        <v>330</v>
      </c>
      <c r="B147" s="5">
        <v>142</v>
      </c>
      <c r="C147" s="5">
        <v>104</v>
      </c>
      <c r="D147" s="3" t="s">
        <v>229</v>
      </c>
      <c r="E147" s="3" t="str">
        <f t="array" ref="E147">IF(OR(EXACT(A147,'ESO Dungeon constants'!$D$3:$D$987)),"X","")</f>
        <v/>
      </c>
      <c r="F147" s="3" t="str">
        <f t="shared" si="8"/>
        <v/>
      </c>
      <c r="G147" s="3" t="str">
        <f t="shared" si="9"/>
        <v>Alik'r Desert</v>
      </c>
      <c r="H147" s="17">
        <f t="shared" si="10"/>
        <v>330</v>
      </c>
      <c r="I147" s="17">
        <f t="shared" si="11"/>
        <v>104</v>
      </c>
      <c r="J147">
        <v>0</v>
      </c>
      <c r="K147" s="3" t="str">
        <f>VLOOKUP(J147,'LibSets constants'!$A$4:$B$1012,2,FALSE)</f>
        <v>DLC_BASE_GAME</v>
      </c>
      <c r="L147" s="3" t="str">
        <f>VLOOKUP(J147,'LibSets constants'!$A$4:$C$1012,3,FALSE)</f>
        <v>Included in base game</v>
      </c>
    </row>
    <row r="148" spans="1:12" x14ac:dyDescent="0.25">
      <c r="A148" s="12">
        <v>331</v>
      </c>
      <c r="B148" s="5">
        <v>143</v>
      </c>
      <c r="C148" s="5">
        <v>104</v>
      </c>
      <c r="D148" s="3" t="s">
        <v>230</v>
      </c>
      <c r="E148" s="3" t="str">
        <f t="array" ref="E148">IF(OR(EXACT(A148,'ESO Dungeon constants'!$D$3:$D$987)),"X","")</f>
        <v/>
      </c>
      <c r="F148" s="3" t="str">
        <f t="shared" si="8"/>
        <v/>
      </c>
      <c r="G148" s="3" t="str">
        <f t="shared" si="9"/>
        <v>Alik'r Desert</v>
      </c>
      <c r="H148" s="17">
        <f t="shared" si="10"/>
        <v>331</v>
      </c>
      <c r="I148" s="17">
        <f t="shared" si="11"/>
        <v>104</v>
      </c>
      <c r="J148">
        <v>0</v>
      </c>
      <c r="K148" s="3" t="str">
        <f>VLOOKUP(J148,'LibSets constants'!$A$4:$B$1012,2,FALSE)</f>
        <v>DLC_BASE_GAME</v>
      </c>
      <c r="L148" s="3" t="str">
        <f>VLOOKUP(J148,'LibSets constants'!$A$4:$C$1012,3,FALSE)</f>
        <v>Included in base game</v>
      </c>
    </row>
    <row r="149" spans="1:12" x14ac:dyDescent="0.25">
      <c r="A149" s="12">
        <v>332</v>
      </c>
      <c r="B149" s="5">
        <v>144</v>
      </c>
      <c r="C149" s="5">
        <v>104</v>
      </c>
      <c r="D149" s="3" t="s">
        <v>231</v>
      </c>
      <c r="E149" s="3" t="str">
        <f t="array" ref="E149">IF(OR(EXACT(A149,'ESO Dungeon constants'!$D$3:$D$987)),"X","")</f>
        <v/>
      </c>
      <c r="F149" s="3" t="str">
        <f t="shared" si="8"/>
        <v/>
      </c>
      <c r="G149" s="3" t="str">
        <f t="shared" si="9"/>
        <v>Alik'r Desert</v>
      </c>
      <c r="H149" s="17">
        <f t="shared" si="10"/>
        <v>332</v>
      </c>
      <c r="I149" s="17">
        <f t="shared" si="11"/>
        <v>104</v>
      </c>
      <c r="J149">
        <v>0</v>
      </c>
      <c r="K149" s="3" t="str">
        <f>VLOOKUP(J149,'LibSets constants'!$A$4:$B$1012,2,FALSE)</f>
        <v>DLC_BASE_GAME</v>
      </c>
      <c r="L149" s="3" t="str">
        <f>VLOOKUP(J149,'LibSets constants'!$A$4:$C$1012,3,FALSE)</f>
        <v>Included in base game</v>
      </c>
    </row>
    <row r="150" spans="1:12" x14ac:dyDescent="0.25">
      <c r="A150" s="12">
        <v>333</v>
      </c>
      <c r="B150" s="5">
        <v>145</v>
      </c>
      <c r="C150" s="5">
        <v>92</v>
      </c>
      <c r="D150" s="3" t="s">
        <v>232</v>
      </c>
      <c r="E150" s="3" t="str">
        <f t="array" ref="E150">IF(OR(EXACT(A150,'ESO Dungeon constants'!$D$3:$D$987)),"X","")</f>
        <v/>
      </c>
      <c r="F150" s="3" t="str">
        <f t="shared" si="8"/>
        <v/>
      </c>
      <c r="G150" s="3" t="str">
        <f t="shared" si="9"/>
        <v>Bangkorai</v>
      </c>
      <c r="H150" s="17">
        <f t="shared" si="10"/>
        <v>333</v>
      </c>
      <c r="I150" s="17">
        <f t="shared" si="11"/>
        <v>92</v>
      </c>
      <c r="J150">
        <v>0</v>
      </c>
      <c r="K150" s="3" t="str">
        <f>VLOOKUP(J150,'LibSets constants'!$A$4:$B$1012,2,FALSE)</f>
        <v>DLC_BASE_GAME</v>
      </c>
      <c r="L150" s="3" t="str">
        <f>VLOOKUP(J150,'LibSets constants'!$A$4:$C$1012,3,FALSE)</f>
        <v>Included in base game</v>
      </c>
    </row>
    <row r="151" spans="1:12" x14ac:dyDescent="0.25">
      <c r="A151" s="12">
        <v>334</v>
      </c>
      <c r="B151" s="5">
        <v>146</v>
      </c>
      <c r="C151" s="5">
        <v>92</v>
      </c>
      <c r="D151" s="3" t="s">
        <v>233</v>
      </c>
      <c r="E151" s="3" t="str">
        <f t="array" ref="E151">IF(OR(EXACT(A151,'ESO Dungeon constants'!$D$3:$D$987)),"X","")</f>
        <v/>
      </c>
      <c r="F151" s="3" t="str">
        <f t="shared" si="8"/>
        <v/>
      </c>
      <c r="G151" s="3" t="str">
        <f t="shared" si="9"/>
        <v>Bangkorai</v>
      </c>
      <c r="H151" s="17">
        <f t="shared" si="10"/>
        <v>334</v>
      </c>
      <c r="I151" s="17">
        <f t="shared" si="11"/>
        <v>92</v>
      </c>
      <c r="J151">
        <v>0</v>
      </c>
      <c r="K151" s="3" t="str">
        <f>VLOOKUP(J151,'LibSets constants'!$A$4:$B$1012,2,FALSE)</f>
        <v>DLC_BASE_GAME</v>
      </c>
      <c r="L151" s="3" t="str">
        <f>VLOOKUP(J151,'LibSets constants'!$A$4:$C$1012,3,FALSE)</f>
        <v>Included in base game</v>
      </c>
    </row>
    <row r="152" spans="1:12" x14ac:dyDescent="0.25">
      <c r="A152" s="12">
        <v>335</v>
      </c>
      <c r="B152" s="5">
        <v>147</v>
      </c>
      <c r="C152" s="5">
        <v>92</v>
      </c>
      <c r="D152" s="3" t="s">
        <v>234</v>
      </c>
      <c r="E152" s="3" t="str">
        <f t="array" ref="E152">IF(OR(EXACT(A152,'ESO Dungeon constants'!$D$3:$D$987)),"X","")</f>
        <v/>
      </c>
      <c r="F152" s="3" t="str">
        <f t="shared" si="8"/>
        <v/>
      </c>
      <c r="G152" s="3" t="str">
        <f t="shared" si="9"/>
        <v>Bangkorai</v>
      </c>
      <c r="H152" s="17">
        <f t="shared" si="10"/>
        <v>335</v>
      </c>
      <c r="I152" s="17">
        <f t="shared" si="11"/>
        <v>92</v>
      </c>
      <c r="J152">
        <v>0</v>
      </c>
      <c r="K152" s="3" t="str">
        <f>VLOOKUP(J152,'LibSets constants'!$A$4:$B$1012,2,FALSE)</f>
        <v>DLC_BASE_GAME</v>
      </c>
      <c r="L152" s="3" t="str">
        <f>VLOOKUP(J152,'LibSets constants'!$A$4:$C$1012,3,FALSE)</f>
        <v>Included in base game</v>
      </c>
    </row>
    <row r="153" spans="1:12" x14ac:dyDescent="0.25">
      <c r="A153" s="12">
        <v>336</v>
      </c>
      <c r="B153" s="5">
        <v>148</v>
      </c>
      <c r="C153" s="5">
        <v>92</v>
      </c>
      <c r="D153" s="3" t="s">
        <v>235</v>
      </c>
      <c r="E153" s="3" t="str">
        <f t="array" ref="E153">IF(OR(EXACT(A153,'ESO Dungeon constants'!$D$3:$D$987)),"X","")</f>
        <v/>
      </c>
      <c r="F153" s="3" t="str">
        <f t="shared" si="8"/>
        <v/>
      </c>
      <c r="G153" s="3" t="str">
        <f t="shared" si="9"/>
        <v>Bangkorai</v>
      </c>
      <c r="H153" s="17">
        <f t="shared" si="10"/>
        <v>336</v>
      </c>
      <c r="I153" s="17">
        <f t="shared" si="11"/>
        <v>92</v>
      </c>
      <c r="J153">
        <v>0</v>
      </c>
      <c r="K153" s="3" t="str">
        <f>VLOOKUP(J153,'LibSets constants'!$A$4:$B$1012,2,FALSE)</f>
        <v>DLC_BASE_GAME</v>
      </c>
      <c r="L153" s="3" t="str">
        <f>VLOOKUP(J153,'LibSets constants'!$A$4:$C$1012,3,FALSE)</f>
        <v>Included in base game</v>
      </c>
    </row>
    <row r="154" spans="1:12" x14ac:dyDescent="0.25">
      <c r="A154" s="12">
        <v>337</v>
      </c>
      <c r="B154" s="5">
        <v>149</v>
      </c>
      <c r="C154" s="5">
        <v>92</v>
      </c>
      <c r="D154" s="3" t="s">
        <v>236</v>
      </c>
      <c r="E154" s="3" t="str">
        <f t="array" ref="E154">IF(OR(EXACT(A154,'ESO Dungeon constants'!$D$3:$D$987)),"X","")</f>
        <v/>
      </c>
      <c r="F154" s="3" t="str">
        <f t="shared" si="8"/>
        <v/>
      </c>
      <c r="G154" s="3" t="str">
        <f t="shared" si="9"/>
        <v>Bangkorai</v>
      </c>
      <c r="H154" s="17">
        <f t="shared" si="10"/>
        <v>337</v>
      </c>
      <c r="I154" s="17">
        <f t="shared" si="11"/>
        <v>92</v>
      </c>
      <c r="J154">
        <v>0</v>
      </c>
      <c r="K154" s="3" t="str">
        <f>VLOOKUP(J154,'LibSets constants'!$A$4:$B$1012,2,FALSE)</f>
        <v>DLC_BASE_GAME</v>
      </c>
      <c r="L154" s="3" t="str">
        <f>VLOOKUP(J154,'LibSets constants'!$A$4:$C$1012,3,FALSE)</f>
        <v>Included in base game</v>
      </c>
    </row>
    <row r="155" spans="1:12" x14ac:dyDescent="0.25">
      <c r="A155" s="12">
        <v>338</v>
      </c>
      <c r="B155" s="5">
        <v>150</v>
      </c>
      <c r="C155" s="5">
        <v>92</v>
      </c>
      <c r="D155" s="3" t="s">
        <v>237</v>
      </c>
      <c r="E155" s="3" t="str">
        <f t="array" ref="E155">IF(OR(EXACT(A155,'ESO Dungeon constants'!$D$3:$D$987)),"X","")</f>
        <v/>
      </c>
      <c r="F155" s="3" t="str">
        <f t="shared" si="8"/>
        <v/>
      </c>
      <c r="G155" s="3" t="str">
        <f t="shared" si="9"/>
        <v>Bangkorai</v>
      </c>
      <c r="H155" s="17">
        <f t="shared" si="10"/>
        <v>338</v>
      </c>
      <c r="I155" s="17">
        <f t="shared" si="11"/>
        <v>92</v>
      </c>
      <c r="J155">
        <v>0</v>
      </c>
      <c r="K155" s="3" t="str">
        <f>VLOOKUP(J155,'LibSets constants'!$A$4:$B$1012,2,FALSE)</f>
        <v>DLC_BASE_GAME</v>
      </c>
      <c r="L155" s="3" t="str">
        <f>VLOOKUP(J155,'LibSets constants'!$A$4:$C$1012,3,FALSE)</f>
        <v>Included in base game</v>
      </c>
    </row>
    <row r="156" spans="1:12" x14ac:dyDescent="0.25">
      <c r="A156" s="12">
        <v>339</v>
      </c>
      <c r="B156" s="5">
        <v>151</v>
      </c>
      <c r="C156" s="5">
        <v>101</v>
      </c>
      <c r="D156" s="3" t="s">
        <v>238</v>
      </c>
      <c r="E156" s="3" t="str">
        <f t="array" ref="E156">IF(OR(EXACT(A156,'ESO Dungeon constants'!$D$3:$D$987)),"X","")</f>
        <v/>
      </c>
      <c r="F156" s="3" t="str">
        <f t="shared" si="8"/>
        <v/>
      </c>
      <c r="G156" s="3" t="str">
        <f t="shared" si="9"/>
        <v>Eastmarch</v>
      </c>
      <c r="H156" s="17">
        <f t="shared" si="10"/>
        <v>339</v>
      </c>
      <c r="I156" s="17">
        <f t="shared" si="11"/>
        <v>101</v>
      </c>
      <c r="J156">
        <v>0</v>
      </c>
      <c r="K156" s="3" t="str">
        <f>VLOOKUP(J156,'LibSets constants'!$A$4:$B$1012,2,FALSE)</f>
        <v>DLC_BASE_GAME</v>
      </c>
      <c r="L156" s="3" t="str">
        <f>VLOOKUP(J156,'LibSets constants'!$A$4:$C$1012,3,FALSE)</f>
        <v>Included in base game</v>
      </c>
    </row>
    <row r="157" spans="1:12" x14ac:dyDescent="0.25">
      <c r="A157" s="12">
        <v>341</v>
      </c>
      <c r="B157" s="5">
        <v>152</v>
      </c>
      <c r="C157" s="5">
        <v>103</v>
      </c>
      <c r="D157" s="3" t="s">
        <v>239</v>
      </c>
      <c r="E157" s="3" t="str">
        <f t="array" ref="E157">IF(OR(EXACT(A157,'ESO Dungeon constants'!$D$3:$D$987)),"X","")</f>
        <v/>
      </c>
      <c r="F157" s="3" t="str">
        <f t="shared" si="8"/>
        <v/>
      </c>
      <c r="G157" s="3" t="str">
        <f t="shared" si="9"/>
        <v>The Rift</v>
      </c>
      <c r="H157" s="17">
        <f t="shared" si="10"/>
        <v>341</v>
      </c>
      <c r="I157" s="17">
        <f t="shared" si="11"/>
        <v>103</v>
      </c>
      <c r="J157">
        <v>0</v>
      </c>
      <c r="K157" s="3" t="str">
        <f>VLOOKUP(J157,'LibSets constants'!$A$4:$B$1012,2,FALSE)</f>
        <v>DLC_BASE_GAME</v>
      </c>
      <c r="L157" s="3" t="str">
        <f>VLOOKUP(J157,'LibSets constants'!$A$4:$C$1012,3,FALSE)</f>
        <v>Included in base game</v>
      </c>
    </row>
    <row r="158" spans="1:12" x14ac:dyDescent="0.25">
      <c r="A158" s="12">
        <v>346</v>
      </c>
      <c r="B158" s="5">
        <v>153</v>
      </c>
      <c r="C158" s="5">
        <v>101</v>
      </c>
      <c r="D158" s="3" t="s">
        <v>240</v>
      </c>
      <c r="E158" s="3" t="str">
        <f t="array" ref="E158">IF(OR(EXACT(A158,'ESO Dungeon constants'!$D$3:$D$987)),"X","")</f>
        <v/>
      </c>
      <c r="F158" s="3" t="str">
        <f t="shared" si="8"/>
        <v/>
      </c>
      <c r="G158" s="3" t="str">
        <f t="shared" si="9"/>
        <v>Eastmarch</v>
      </c>
      <c r="H158" s="17">
        <f t="shared" si="10"/>
        <v>346</v>
      </c>
      <c r="I158" s="17">
        <f t="shared" si="11"/>
        <v>101</v>
      </c>
      <c r="J158">
        <v>0</v>
      </c>
      <c r="K158" s="3" t="str">
        <f>VLOOKUP(J158,'LibSets constants'!$A$4:$B$1012,2,FALSE)</f>
        <v>DLC_BASE_GAME</v>
      </c>
      <c r="L158" s="3" t="str">
        <f>VLOOKUP(J158,'LibSets constants'!$A$4:$C$1012,3,FALSE)</f>
        <v>Included in base game</v>
      </c>
    </row>
    <row r="159" spans="1:12" x14ac:dyDescent="0.25">
      <c r="A159" s="12">
        <v>347</v>
      </c>
      <c r="B159" s="5">
        <v>154</v>
      </c>
      <c r="C159" s="5">
        <v>347</v>
      </c>
      <c r="D159" s="3" t="s">
        <v>241</v>
      </c>
      <c r="E159" s="3" t="str">
        <f t="array" ref="E159">IF(OR(EXACT(A159,'ESO Dungeon constants'!$D$3:$D$987)),"X","")</f>
        <v/>
      </c>
      <c r="F159" s="3" t="str">
        <f t="shared" si="8"/>
        <v>X</v>
      </c>
      <c r="G159" s="3" t="str">
        <f t="shared" si="9"/>
        <v/>
      </c>
      <c r="H159" s="17">
        <f t="shared" si="10"/>
        <v>347</v>
      </c>
      <c r="I159" s="17">
        <f t="shared" si="11"/>
        <v>347</v>
      </c>
      <c r="J159">
        <v>0</v>
      </c>
      <c r="K159" s="3" t="str">
        <f>VLOOKUP(J159,'LibSets constants'!$A$4:$B$1012,2,FALSE)</f>
        <v>DLC_BASE_GAME</v>
      </c>
      <c r="L159" s="3" t="str">
        <f>VLOOKUP(J159,'LibSets constants'!$A$4:$C$1012,3,FALSE)</f>
        <v>Included in base game</v>
      </c>
    </row>
    <row r="160" spans="1:12" x14ac:dyDescent="0.25">
      <c r="A160" s="12">
        <v>353</v>
      </c>
      <c r="B160" s="5">
        <v>155</v>
      </c>
      <c r="C160" s="5">
        <v>101</v>
      </c>
      <c r="D160" s="3" t="s">
        <v>242</v>
      </c>
      <c r="E160" s="3" t="str">
        <f t="array" ref="E160">IF(OR(EXACT(A160,'ESO Dungeon constants'!$D$3:$D$987)),"X","")</f>
        <v/>
      </c>
      <c r="F160" s="3" t="str">
        <f t="shared" si="8"/>
        <v/>
      </c>
      <c r="G160" s="3" t="str">
        <f t="shared" si="9"/>
        <v>Eastmarch</v>
      </c>
      <c r="H160" s="17">
        <f t="shared" si="10"/>
        <v>353</v>
      </c>
      <c r="I160" s="17">
        <f t="shared" si="11"/>
        <v>101</v>
      </c>
      <c r="J160">
        <v>0</v>
      </c>
      <c r="K160" s="3" t="str">
        <f>VLOOKUP(J160,'LibSets constants'!$A$4:$B$1012,2,FALSE)</f>
        <v>DLC_BASE_GAME</v>
      </c>
      <c r="L160" s="3" t="str">
        <f>VLOOKUP(J160,'LibSets constants'!$A$4:$C$1012,3,FALSE)</f>
        <v>Included in base game</v>
      </c>
    </row>
    <row r="161" spans="1:12" x14ac:dyDescent="0.25">
      <c r="A161" s="12">
        <v>354</v>
      </c>
      <c r="B161" s="5">
        <v>156</v>
      </c>
      <c r="C161" s="5">
        <v>101</v>
      </c>
      <c r="D161" s="3" t="s">
        <v>243</v>
      </c>
      <c r="E161" s="3" t="str">
        <f t="array" ref="E161">IF(OR(EXACT(A161,'ESO Dungeon constants'!$D$3:$D$987)),"X","")</f>
        <v/>
      </c>
      <c r="F161" s="3" t="str">
        <f t="shared" si="8"/>
        <v/>
      </c>
      <c r="G161" s="3" t="str">
        <f t="shared" si="9"/>
        <v>Eastmarch</v>
      </c>
      <c r="H161" s="17">
        <f t="shared" si="10"/>
        <v>354</v>
      </c>
      <c r="I161" s="17">
        <f t="shared" si="11"/>
        <v>101</v>
      </c>
      <c r="J161">
        <v>0</v>
      </c>
      <c r="K161" s="3" t="str">
        <f>VLOOKUP(J161,'LibSets constants'!$A$4:$B$1012,2,FALSE)</f>
        <v>DLC_BASE_GAME</v>
      </c>
      <c r="L161" s="3" t="str">
        <f>VLOOKUP(J161,'LibSets constants'!$A$4:$C$1012,3,FALSE)</f>
        <v>Included in base game</v>
      </c>
    </row>
    <row r="162" spans="1:12" x14ac:dyDescent="0.25">
      <c r="A162" s="12">
        <v>359</v>
      </c>
      <c r="B162" s="5">
        <v>157</v>
      </c>
      <c r="C162" s="5">
        <v>101</v>
      </c>
      <c r="D162" s="3" t="s">
        <v>244</v>
      </c>
      <c r="E162" s="3" t="str">
        <f t="array" ref="E162">IF(OR(EXACT(A162,'ESO Dungeon constants'!$D$3:$D$987)),"X","")</f>
        <v/>
      </c>
      <c r="F162" s="3" t="str">
        <f t="shared" si="8"/>
        <v/>
      </c>
      <c r="G162" s="3" t="str">
        <f t="shared" si="9"/>
        <v>Eastmarch</v>
      </c>
      <c r="H162" s="17">
        <f t="shared" si="10"/>
        <v>359</v>
      </c>
      <c r="I162" s="17">
        <f t="shared" si="11"/>
        <v>101</v>
      </c>
      <c r="J162">
        <v>0</v>
      </c>
      <c r="K162" s="3" t="str">
        <f>VLOOKUP(J162,'LibSets constants'!$A$4:$B$1012,2,FALSE)</f>
        <v>DLC_BASE_GAME</v>
      </c>
      <c r="L162" s="3" t="str">
        <f>VLOOKUP(J162,'LibSets constants'!$A$4:$C$1012,3,FALSE)</f>
        <v>Included in base game</v>
      </c>
    </row>
    <row r="163" spans="1:12" x14ac:dyDescent="0.25">
      <c r="A163" s="12">
        <v>360</v>
      </c>
      <c r="B163" s="5">
        <v>158</v>
      </c>
      <c r="C163" s="5">
        <v>101</v>
      </c>
      <c r="D163" s="3" t="s">
        <v>245</v>
      </c>
      <c r="E163" s="3" t="str">
        <f t="array" ref="E163">IF(OR(EXACT(A163,'ESO Dungeon constants'!$D$3:$D$987)),"X","")</f>
        <v/>
      </c>
      <c r="F163" s="3" t="str">
        <f t="shared" si="8"/>
        <v/>
      </c>
      <c r="G163" s="3" t="str">
        <f t="shared" si="9"/>
        <v>Eastmarch</v>
      </c>
      <c r="H163" s="17">
        <f t="shared" si="10"/>
        <v>360</v>
      </c>
      <c r="I163" s="17">
        <f t="shared" si="11"/>
        <v>101</v>
      </c>
      <c r="J163">
        <v>0</v>
      </c>
      <c r="K163" s="3" t="str">
        <f>VLOOKUP(J163,'LibSets constants'!$A$4:$B$1012,2,FALSE)</f>
        <v>DLC_BASE_GAME</v>
      </c>
      <c r="L163" s="3" t="str">
        <f>VLOOKUP(J163,'LibSets constants'!$A$4:$C$1012,3,FALSE)</f>
        <v>Included in base game</v>
      </c>
    </row>
    <row r="164" spans="1:12" x14ac:dyDescent="0.25">
      <c r="A164" s="12">
        <v>361</v>
      </c>
      <c r="B164" s="5">
        <v>159</v>
      </c>
      <c r="C164" s="5">
        <v>101</v>
      </c>
      <c r="D164" s="3" t="s">
        <v>246</v>
      </c>
      <c r="E164" s="3" t="str">
        <f t="array" ref="E164">IF(OR(EXACT(A164,'ESO Dungeon constants'!$D$3:$D$987)),"X","")</f>
        <v/>
      </c>
      <c r="F164" s="3" t="str">
        <f t="shared" si="8"/>
        <v/>
      </c>
      <c r="G164" s="3" t="str">
        <f t="shared" si="9"/>
        <v>Eastmarch</v>
      </c>
      <c r="H164" s="17">
        <f t="shared" si="10"/>
        <v>361</v>
      </c>
      <c r="I164" s="17">
        <f t="shared" si="11"/>
        <v>101</v>
      </c>
      <c r="J164">
        <v>0</v>
      </c>
      <c r="K164" s="3" t="str">
        <f>VLOOKUP(J164,'LibSets constants'!$A$4:$B$1012,2,FALSE)</f>
        <v>DLC_BASE_GAME</v>
      </c>
      <c r="L164" s="3" t="str">
        <f>VLOOKUP(J164,'LibSets constants'!$A$4:$C$1012,3,FALSE)</f>
        <v>Included in base game</v>
      </c>
    </row>
    <row r="165" spans="1:12" x14ac:dyDescent="0.25">
      <c r="A165" s="12">
        <v>362</v>
      </c>
      <c r="B165" s="5">
        <v>160</v>
      </c>
      <c r="C165" s="5">
        <v>101</v>
      </c>
      <c r="D165" s="3" t="s">
        <v>247</v>
      </c>
      <c r="E165" s="3" t="str">
        <f t="array" ref="E165">IF(OR(EXACT(A165,'ESO Dungeon constants'!$D$3:$D$987)),"X","")</f>
        <v/>
      </c>
      <c r="F165" s="3" t="str">
        <f t="shared" si="8"/>
        <v/>
      </c>
      <c r="G165" s="3" t="str">
        <f t="shared" si="9"/>
        <v>Eastmarch</v>
      </c>
      <c r="H165" s="17">
        <f t="shared" si="10"/>
        <v>362</v>
      </c>
      <c r="I165" s="17">
        <f t="shared" si="11"/>
        <v>101</v>
      </c>
      <c r="J165">
        <v>0</v>
      </c>
      <c r="K165" s="3" t="str">
        <f>VLOOKUP(J165,'LibSets constants'!$A$4:$B$1012,2,FALSE)</f>
        <v>DLC_BASE_GAME</v>
      </c>
      <c r="L165" s="3" t="str">
        <f>VLOOKUP(J165,'LibSets constants'!$A$4:$C$1012,3,FALSE)</f>
        <v>Included in base game</v>
      </c>
    </row>
    <row r="166" spans="1:12" x14ac:dyDescent="0.25">
      <c r="A166" s="12">
        <v>363</v>
      </c>
      <c r="B166" s="5">
        <v>161</v>
      </c>
      <c r="C166" s="5">
        <v>101</v>
      </c>
      <c r="D166" s="3" t="s">
        <v>248</v>
      </c>
      <c r="E166" s="3" t="str">
        <f t="array" ref="E166">IF(OR(EXACT(A166,'ESO Dungeon constants'!$D$3:$D$987)),"X","")</f>
        <v/>
      </c>
      <c r="F166" s="3" t="str">
        <f t="shared" si="8"/>
        <v/>
      </c>
      <c r="G166" s="3" t="str">
        <f t="shared" si="9"/>
        <v>Eastmarch</v>
      </c>
      <c r="H166" s="17">
        <f t="shared" si="10"/>
        <v>363</v>
      </c>
      <c r="I166" s="17">
        <f t="shared" si="11"/>
        <v>101</v>
      </c>
      <c r="J166">
        <v>0</v>
      </c>
      <c r="K166" s="3" t="str">
        <f>VLOOKUP(J166,'LibSets constants'!$A$4:$B$1012,2,FALSE)</f>
        <v>DLC_BASE_GAME</v>
      </c>
      <c r="L166" s="3" t="str">
        <f>VLOOKUP(J166,'LibSets constants'!$A$4:$C$1012,3,FALSE)</f>
        <v>Included in base game</v>
      </c>
    </row>
    <row r="167" spans="1:12" x14ac:dyDescent="0.25">
      <c r="A167" s="12">
        <v>364</v>
      </c>
      <c r="B167" s="5">
        <v>162</v>
      </c>
      <c r="C167" s="5">
        <v>101</v>
      </c>
      <c r="D167" s="3" t="s">
        <v>249</v>
      </c>
      <c r="E167" s="3" t="str">
        <f t="array" ref="E167">IF(OR(EXACT(A167,'ESO Dungeon constants'!$D$3:$D$987)),"X","")</f>
        <v/>
      </c>
      <c r="F167" s="3" t="str">
        <f t="shared" si="8"/>
        <v/>
      </c>
      <c r="G167" s="3" t="str">
        <f t="shared" si="9"/>
        <v>Eastmarch</v>
      </c>
      <c r="H167" s="17">
        <f t="shared" si="10"/>
        <v>364</v>
      </c>
      <c r="I167" s="17">
        <f t="shared" si="11"/>
        <v>101</v>
      </c>
      <c r="J167">
        <v>0</v>
      </c>
      <c r="K167" s="3" t="str">
        <f>VLOOKUP(J167,'LibSets constants'!$A$4:$B$1012,2,FALSE)</f>
        <v>DLC_BASE_GAME</v>
      </c>
      <c r="L167" s="3" t="str">
        <f>VLOOKUP(J167,'LibSets constants'!$A$4:$C$1012,3,FALSE)</f>
        <v>Included in base game</v>
      </c>
    </row>
    <row r="168" spans="1:12" x14ac:dyDescent="0.25">
      <c r="A168" s="12">
        <v>365</v>
      </c>
      <c r="B168" s="5">
        <v>163</v>
      </c>
      <c r="C168" s="5">
        <v>347</v>
      </c>
      <c r="D168" s="3" t="s">
        <v>250</v>
      </c>
      <c r="E168" s="3" t="str">
        <f t="array" ref="E168">IF(OR(EXACT(A168,'ESO Dungeon constants'!$D$3:$D$987)),"X","")</f>
        <v/>
      </c>
      <c r="F168" s="3" t="str">
        <f t="shared" si="8"/>
        <v/>
      </c>
      <c r="G168" s="3" t="str">
        <f t="shared" si="9"/>
        <v>Coldharbour</v>
      </c>
      <c r="H168" s="17">
        <f t="shared" si="10"/>
        <v>365</v>
      </c>
      <c r="I168" s="17">
        <f t="shared" si="11"/>
        <v>347</v>
      </c>
      <c r="J168">
        <v>0</v>
      </c>
      <c r="K168" s="3" t="str">
        <f>VLOOKUP(J168,'LibSets constants'!$A$4:$B$1012,2,FALSE)</f>
        <v>DLC_BASE_GAME</v>
      </c>
      <c r="L168" s="3" t="str">
        <f>VLOOKUP(J168,'LibSets constants'!$A$4:$C$1012,3,FALSE)</f>
        <v>Included in base game</v>
      </c>
    </row>
    <row r="169" spans="1:12" x14ac:dyDescent="0.25">
      <c r="A169" s="12">
        <v>366</v>
      </c>
      <c r="B169" s="5">
        <v>164</v>
      </c>
      <c r="C169" s="5">
        <v>347</v>
      </c>
      <c r="D169" s="3" t="s">
        <v>251</v>
      </c>
      <c r="E169" s="3" t="str">
        <f t="array" ref="E169">IF(OR(EXACT(A169,'ESO Dungeon constants'!$D$3:$D$987)),"X","")</f>
        <v/>
      </c>
      <c r="F169" s="3" t="str">
        <f t="shared" si="8"/>
        <v/>
      </c>
      <c r="G169" s="3" t="str">
        <f t="shared" si="9"/>
        <v>Coldharbour</v>
      </c>
      <c r="H169" s="17">
        <f t="shared" si="10"/>
        <v>366</v>
      </c>
      <c r="I169" s="17">
        <f t="shared" si="11"/>
        <v>347</v>
      </c>
      <c r="J169">
        <v>0</v>
      </c>
      <c r="K169" s="3" t="str">
        <f>VLOOKUP(J169,'LibSets constants'!$A$4:$B$1012,2,FALSE)</f>
        <v>DLC_BASE_GAME</v>
      </c>
      <c r="L169" s="3" t="str">
        <f>VLOOKUP(J169,'LibSets constants'!$A$4:$C$1012,3,FALSE)</f>
        <v>Included in base game</v>
      </c>
    </row>
    <row r="170" spans="1:12" x14ac:dyDescent="0.25">
      <c r="A170" s="12">
        <v>367</v>
      </c>
      <c r="B170" s="5">
        <v>165</v>
      </c>
      <c r="C170" s="5">
        <v>347</v>
      </c>
      <c r="D170" s="3" t="s">
        <v>252</v>
      </c>
      <c r="E170" s="3" t="str">
        <f t="array" ref="E170">IF(OR(EXACT(A170,'ESO Dungeon constants'!$D$3:$D$987)),"X","")</f>
        <v/>
      </c>
      <c r="F170" s="3" t="str">
        <f t="shared" si="8"/>
        <v/>
      </c>
      <c r="G170" s="3" t="str">
        <f t="shared" si="9"/>
        <v>Coldharbour</v>
      </c>
      <c r="H170" s="17">
        <f t="shared" si="10"/>
        <v>367</v>
      </c>
      <c r="I170" s="17">
        <f t="shared" si="11"/>
        <v>347</v>
      </c>
      <c r="J170">
        <v>0</v>
      </c>
      <c r="K170" s="3" t="str">
        <f>VLOOKUP(J170,'LibSets constants'!$A$4:$B$1012,2,FALSE)</f>
        <v>DLC_BASE_GAME</v>
      </c>
      <c r="L170" s="3" t="str">
        <f>VLOOKUP(J170,'LibSets constants'!$A$4:$C$1012,3,FALSE)</f>
        <v>Included in base game</v>
      </c>
    </row>
    <row r="171" spans="1:12" x14ac:dyDescent="0.25">
      <c r="A171" s="12">
        <v>368</v>
      </c>
      <c r="B171" s="5">
        <v>166</v>
      </c>
      <c r="C171" s="5">
        <v>347</v>
      </c>
      <c r="D171" s="3" t="s">
        <v>253</v>
      </c>
      <c r="E171" s="3" t="str">
        <f t="array" ref="E171">IF(OR(EXACT(A171,'ESO Dungeon constants'!$D$3:$D$987)),"X","")</f>
        <v/>
      </c>
      <c r="F171" s="3" t="str">
        <f t="shared" si="8"/>
        <v/>
      </c>
      <c r="G171" s="3" t="str">
        <f t="shared" si="9"/>
        <v>Coldharbour</v>
      </c>
      <c r="H171" s="17">
        <f t="shared" si="10"/>
        <v>368</v>
      </c>
      <c r="I171" s="17">
        <f t="shared" si="11"/>
        <v>347</v>
      </c>
      <c r="J171">
        <v>0</v>
      </c>
      <c r="K171" s="3" t="str">
        <f>VLOOKUP(J171,'LibSets constants'!$A$4:$B$1012,2,FALSE)</f>
        <v>DLC_BASE_GAME</v>
      </c>
      <c r="L171" s="3" t="str">
        <f>VLOOKUP(J171,'LibSets constants'!$A$4:$C$1012,3,FALSE)</f>
        <v>Included in base game</v>
      </c>
    </row>
    <row r="172" spans="1:12" x14ac:dyDescent="0.25">
      <c r="A172" s="12">
        <v>369</v>
      </c>
      <c r="B172" s="5">
        <v>167</v>
      </c>
      <c r="C172" s="5">
        <v>347</v>
      </c>
      <c r="D172" s="41" t="s">
        <v>254</v>
      </c>
      <c r="E172" s="3" t="str">
        <f t="array" ref="E172">IF(OR(EXACT(A172,'ESO Dungeon constants'!$D$3:$D$987)),"X","")</f>
        <v/>
      </c>
      <c r="F172" s="3" t="str">
        <f t="shared" si="8"/>
        <v/>
      </c>
      <c r="G172" s="3" t="str">
        <f t="shared" si="9"/>
        <v>Coldharbour</v>
      </c>
      <c r="H172" s="17">
        <f t="shared" si="10"/>
        <v>369</v>
      </c>
      <c r="I172" s="17">
        <f t="shared" si="11"/>
        <v>347</v>
      </c>
      <c r="J172">
        <v>0</v>
      </c>
      <c r="K172" s="3" t="str">
        <f>VLOOKUP(J172,'LibSets constants'!$A$4:$B$1012,2,FALSE)</f>
        <v>DLC_BASE_GAME</v>
      </c>
      <c r="L172" s="3" t="str">
        <f>VLOOKUP(J172,'LibSets constants'!$A$4:$C$1012,3,FALSE)</f>
        <v>Included in base game</v>
      </c>
    </row>
    <row r="173" spans="1:12" x14ac:dyDescent="0.25">
      <c r="A173" s="12">
        <v>370</v>
      </c>
      <c r="B173" s="5">
        <v>168</v>
      </c>
      <c r="C173" s="5">
        <v>347</v>
      </c>
      <c r="D173" s="3" t="s">
        <v>255</v>
      </c>
      <c r="E173" s="3" t="str">
        <f t="array" ref="E173">IF(OR(EXACT(A173,'ESO Dungeon constants'!$D$3:$D$987)),"X","")</f>
        <v/>
      </c>
      <c r="F173" s="3" t="str">
        <f t="shared" si="8"/>
        <v/>
      </c>
      <c r="G173" s="3" t="str">
        <f t="shared" si="9"/>
        <v>Coldharbour</v>
      </c>
      <c r="H173" s="17">
        <f t="shared" si="10"/>
        <v>370</v>
      </c>
      <c r="I173" s="17">
        <f t="shared" si="11"/>
        <v>347</v>
      </c>
      <c r="J173">
        <v>0</v>
      </c>
      <c r="K173" s="3" t="str">
        <f>VLOOKUP(J173,'LibSets constants'!$A$4:$B$1012,2,FALSE)</f>
        <v>DLC_BASE_GAME</v>
      </c>
      <c r="L173" s="3" t="str">
        <f>VLOOKUP(J173,'LibSets constants'!$A$4:$C$1012,3,FALSE)</f>
        <v>Included in base game</v>
      </c>
    </row>
    <row r="174" spans="1:12" x14ac:dyDescent="0.25">
      <c r="A174" s="12">
        <v>371</v>
      </c>
      <c r="B174" s="5">
        <v>169</v>
      </c>
      <c r="C174" s="5">
        <v>347</v>
      </c>
      <c r="D174" s="3" t="s">
        <v>256</v>
      </c>
      <c r="E174" s="3" t="str">
        <f t="array" ref="E174">IF(OR(EXACT(A174,'ESO Dungeon constants'!$D$3:$D$987)),"X","")</f>
        <v/>
      </c>
      <c r="F174" s="3" t="str">
        <f t="shared" si="8"/>
        <v/>
      </c>
      <c r="G174" s="3" t="str">
        <f t="shared" si="9"/>
        <v>Coldharbour</v>
      </c>
      <c r="H174" s="17">
        <f t="shared" si="10"/>
        <v>371</v>
      </c>
      <c r="I174" s="17">
        <f t="shared" si="11"/>
        <v>347</v>
      </c>
      <c r="J174">
        <v>0</v>
      </c>
      <c r="K174" s="3" t="str">
        <f>VLOOKUP(J174,'LibSets constants'!$A$4:$B$1012,2,FALSE)</f>
        <v>DLC_BASE_GAME</v>
      </c>
      <c r="L174" s="3" t="str">
        <f>VLOOKUP(J174,'LibSets constants'!$A$4:$C$1012,3,FALSE)</f>
        <v>Included in base game</v>
      </c>
    </row>
    <row r="175" spans="1:12" x14ac:dyDescent="0.25">
      <c r="A175" s="12">
        <v>372</v>
      </c>
      <c r="B175" s="5">
        <v>170</v>
      </c>
      <c r="C175" s="5">
        <v>347</v>
      </c>
      <c r="D175" s="3" t="s">
        <v>257</v>
      </c>
      <c r="E175" s="3" t="str">
        <f t="array" ref="E175">IF(OR(EXACT(A175,'ESO Dungeon constants'!$D$3:$D$987)),"X","")</f>
        <v/>
      </c>
      <c r="F175" s="3" t="str">
        <f t="shared" si="8"/>
        <v/>
      </c>
      <c r="G175" s="3" t="str">
        <f t="shared" si="9"/>
        <v>Coldharbour</v>
      </c>
      <c r="H175" s="17">
        <f t="shared" si="10"/>
        <v>372</v>
      </c>
      <c r="I175" s="17">
        <f t="shared" si="11"/>
        <v>347</v>
      </c>
      <c r="J175">
        <v>0</v>
      </c>
      <c r="K175" s="3" t="str">
        <f>VLOOKUP(J175,'LibSets constants'!$A$4:$B$1012,2,FALSE)</f>
        <v>DLC_BASE_GAME</v>
      </c>
      <c r="L175" s="3" t="str">
        <f>VLOOKUP(J175,'LibSets constants'!$A$4:$C$1012,3,FALSE)</f>
        <v>Included in base game</v>
      </c>
    </row>
    <row r="176" spans="1:12" x14ac:dyDescent="0.25">
      <c r="A176" s="12">
        <v>374</v>
      </c>
      <c r="B176" s="5">
        <v>171</v>
      </c>
      <c r="C176" s="5">
        <v>347</v>
      </c>
      <c r="D176" s="3" t="s">
        <v>258</v>
      </c>
      <c r="E176" s="3" t="str">
        <f t="array" ref="E176">IF(OR(EXACT(A176,'ESO Dungeon constants'!$D$3:$D$987)),"X","")</f>
        <v/>
      </c>
      <c r="F176" s="3" t="str">
        <f t="shared" si="8"/>
        <v/>
      </c>
      <c r="G176" s="3" t="str">
        <f t="shared" si="9"/>
        <v>Coldharbour</v>
      </c>
      <c r="H176" s="17">
        <f t="shared" si="10"/>
        <v>374</v>
      </c>
      <c r="I176" s="17">
        <f t="shared" si="11"/>
        <v>347</v>
      </c>
      <c r="J176">
        <v>0</v>
      </c>
      <c r="K176" s="3" t="str">
        <f>VLOOKUP(J176,'LibSets constants'!$A$4:$B$1012,2,FALSE)</f>
        <v>DLC_BASE_GAME</v>
      </c>
      <c r="L176" s="3" t="str">
        <f>VLOOKUP(J176,'LibSets constants'!$A$4:$C$1012,3,FALSE)</f>
        <v>Included in base game</v>
      </c>
    </row>
    <row r="177" spans="1:12" x14ac:dyDescent="0.25">
      <c r="A177" s="12">
        <v>375</v>
      </c>
      <c r="B177" s="5">
        <v>172</v>
      </c>
      <c r="C177" s="5">
        <v>347</v>
      </c>
      <c r="D177" s="3" t="s">
        <v>259</v>
      </c>
      <c r="E177" s="3" t="str">
        <f t="array" ref="E177">IF(OR(EXACT(A177,'ESO Dungeon constants'!$D$3:$D$987)),"X","")</f>
        <v/>
      </c>
      <c r="F177" s="3" t="str">
        <f t="shared" si="8"/>
        <v/>
      </c>
      <c r="G177" s="3" t="str">
        <f t="shared" si="9"/>
        <v>Coldharbour</v>
      </c>
      <c r="H177" s="17">
        <f t="shared" si="10"/>
        <v>375</v>
      </c>
      <c r="I177" s="17">
        <f t="shared" si="11"/>
        <v>347</v>
      </c>
      <c r="J177">
        <v>0</v>
      </c>
      <c r="K177" s="3" t="str">
        <f>VLOOKUP(J177,'LibSets constants'!$A$4:$B$1012,2,FALSE)</f>
        <v>DLC_BASE_GAME</v>
      </c>
      <c r="L177" s="3" t="str">
        <f>VLOOKUP(J177,'LibSets constants'!$A$4:$C$1012,3,FALSE)</f>
        <v>Included in base game</v>
      </c>
    </row>
    <row r="178" spans="1:12" x14ac:dyDescent="0.25">
      <c r="A178" s="12">
        <v>376</v>
      </c>
      <c r="B178" s="5">
        <v>173</v>
      </c>
      <c r="C178" s="5">
        <v>347</v>
      </c>
      <c r="D178" s="3" t="s">
        <v>260</v>
      </c>
      <c r="E178" s="3" t="str">
        <f t="array" ref="E178">IF(OR(EXACT(A178,'ESO Dungeon constants'!$D$3:$D$987)),"X","")</f>
        <v/>
      </c>
      <c r="F178" s="3" t="str">
        <f t="shared" si="8"/>
        <v/>
      </c>
      <c r="G178" s="3" t="str">
        <f t="shared" si="9"/>
        <v>Coldharbour</v>
      </c>
      <c r="H178" s="17">
        <f t="shared" si="10"/>
        <v>376</v>
      </c>
      <c r="I178" s="17">
        <f t="shared" si="11"/>
        <v>347</v>
      </c>
      <c r="J178">
        <v>0</v>
      </c>
      <c r="K178" s="3" t="str">
        <f>VLOOKUP(J178,'LibSets constants'!$A$4:$B$1012,2,FALSE)</f>
        <v>DLC_BASE_GAME</v>
      </c>
      <c r="L178" s="3" t="str">
        <f>VLOOKUP(J178,'LibSets constants'!$A$4:$C$1012,3,FALSE)</f>
        <v>Included in base game</v>
      </c>
    </row>
    <row r="179" spans="1:12" x14ac:dyDescent="0.25">
      <c r="A179" s="12">
        <v>377</v>
      </c>
      <c r="B179" s="5">
        <v>174</v>
      </c>
      <c r="C179" s="5">
        <v>58</v>
      </c>
      <c r="D179" s="3" t="s">
        <v>261</v>
      </c>
      <c r="E179" s="3" t="str">
        <f t="array" ref="E179">IF(OR(EXACT(A179,'ESO Dungeon constants'!$D$3:$D$987)),"X","")</f>
        <v/>
      </c>
      <c r="F179" s="3" t="str">
        <f t="shared" si="8"/>
        <v/>
      </c>
      <c r="G179" s="3" t="str">
        <f t="shared" si="9"/>
        <v>Malabal Tor</v>
      </c>
      <c r="H179" s="17">
        <f t="shared" si="10"/>
        <v>377</v>
      </c>
      <c r="I179" s="17">
        <f t="shared" si="11"/>
        <v>58</v>
      </c>
      <c r="J179">
        <v>0</v>
      </c>
      <c r="K179" s="3" t="str">
        <f>VLOOKUP(J179,'LibSets constants'!$A$4:$B$1012,2,FALSE)</f>
        <v>DLC_BASE_GAME</v>
      </c>
      <c r="L179" s="3" t="str">
        <f>VLOOKUP(J179,'LibSets constants'!$A$4:$C$1012,3,FALSE)</f>
        <v>Included in base game</v>
      </c>
    </row>
    <row r="180" spans="1:12" x14ac:dyDescent="0.25">
      <c r="A180" s="12">
        <v>378</v>
      </c>
      <c r="B180" s="5">
        <v>175</v>
      </c>
      <c r="C180" s="5">
        <v>58</v>
      </c>
      <c r="D180" s="3" t="s">
        <v>262</v>
      </c>
      <c r="E180" s="3" t="str">
        <f t="array" ref="E180">IF(OR(EXACT(A180,'ESO Dungeon constants'!$D$3:$D$987)),"X","")</f>
        <v/>
      </c>
      <c r="F180" s="3" t="str">
        <f t="shared" si="8"/>
        <v/>
      </c>
      <c r="G180" s="3" t="str">
        <f t="shared" si="9"/>
        <v>Malabal Tor</v>
      </c>
      <c r="H180" s="17">
        <f t="shared" si="10"/>
        <v>378</v>
      </c>
      <c r="I180" s="17">
        <f t="shared" si="11"/>
        <v>58</v>
      </c>
      <c r="J180">
        <v>0</v>
      </c>
      <c r="K180" s="3" t="str">
        <f>VLOOKUP(J180,'LibSets constants'!$A$4:$B$1012,2,FALSE)</f>
        <v>DLC_BASE_GAME</v>
      </c>
      <c r="L180" s="3" t="str">
        <f>VLOOKUP(J180,'LibSets constants'!$A$4:$C$1012,3,FALSE)</f>
        <v>Included in base game</v>
      </c>
    </row>
    <row r="181" spans="1:12" x14ac:dyDescent="0.25">
      <c r="A181" s="12">
        <v>379</v>
      </c>
      <c r="B181" s="5">
        <v>176</v>
      </c>
      <c r="C181" s="5">
        <v>58</v>
      </c>
      <c r="D181" s="3" t="s">
        <v>263</v>
      </c>
      <c r="E181" s="3" t="str">
        <f t="array" ref="E181">IF(OR(EXACT(A181,'ESO Dungeon constants'!$D$3:$D$987)),"X","")</f>
        <v/>
      </c>
      <c r="F181" s="3" t="str">
        <f t="shared" si="8"/>
        <v/>
      </c>
      <c r="G181" s="3" t="str">
        <f t="shared" si="9"/>
        <v>Malabal Tor</v>
      </c>
      <c r="H181" s="17">
        <f t="shared" si="10"/>
        <v>379</v>
      </c>
      <c r="I181" s="17">
        <f t="shared" si="11"/>
        <v>58</v>
      </c>
      <c r="J181">
        <v>0</v>
      </c>
      <c r="K181" s="3" t="str">
        <f>VLOOKUP(J181,'LibSets constants'!$A$4:$B$1012,2,FALSE)</f>
        <v>DLC_BASE_GAME</v>
      </c>
      <c r="L181" s="3" t="str">
        <f>VLOOKUP(J181,'LibSets constants'!$A$4:$C$1012,3,FALSE)</f>
        <v>Included in base game</v>
      </c>
    </row>
    <row r="182" spans="1:12" x14ac:dyDescent="0.25">
      <c r="A182" s="12">
        <v>380</v>
      </c>
      <c r="B182" s="5">
        <v>177</v>
      </c>
      <c r="C182" s="5">
        <v>381</v>
      </c>
      <c r="D182" s="3" t="s">
        <v>96</v>
      </c>
      <c r="E182" s="3" t="str">
        <f t="array" ref="E182">IF(OR(EXACT(A182,'ESO Dungeon constants'!$D$3:$D$987)),"X","")</f>
        <v>X</v>
      </c>
      <c r="F182" s="3" t="str">
        <f t="shared" si="8"/>
        <v/>
      </c>
      <c r="G182" s="3" t="str">
        <f t="shared" si="9"/>
        <v>Auridon</v>
      </c>
      <c r="H182" s="17">
        <f t="shared" si="10"/>
        <v>380</v>
      </c>
      <c r="I182" s="17">
        <f t="shared" si="11"/>
        <v>381</v>
      </c>
      <c r="J182">
        <v>0</v>
      </c>
      <c r="K182" s="3" t="str">
        <f>VLOOKUP(J182,'LibSets constants'!$A$4:$B$1012,2,FALSE)</f>
        <v>DLC_BASE_GAME</v>
      </c>
      <c r="L182" s="3" t="str">
        <f>VLOOKUP(J182,'LibSets constants'!$A$4:$C$1012,3,FALSE)</f>
        <v>Included in base game</v>
      </c>
    </row>
    <row r="183" spans="1:12" x14ac:dyDescent="0.25">
      <c r="A183" s="12">
        <v>381</v>
      </c>
      <c r="B183" s="5">
        <v>178</v>
      </c>
      <c r="C183" s="5">
        <v>381</v>
      </c>
      <c r="D183" s="3" t="s">
        <v>264</v>
      </c>
      <c r="E183" s="3" t="str">
        <f t="array" ref="E183">IF(OR(EXACT(A183,'ESO Dungeon constants'!$D$3:$D$987)),"X","")</f>
        <v/>
      </c>
      <c r="F183" s="3" t="str">
        <f t="shared" si="8"/>
        <v>X</v>
      </c>
      <c r="G183" s="3" t="str">
        <f t="shared" si="9"/>
        <v/>
      </c>
      <c r="H183" s="17">
        <f t="shared" si="10"/>
        <v>381</v>
      </c>
      <c r="I183" s="17">
        <f t="shared" si="11"/>
        <v>381</v>
      </c>
      <c r="J183">
        <v>0</v>
      </c>
      <c r="K183" s="3" t="str">
        <f>VLOOKUP(J183,'LibSets constants'!$A$4:$B$1012,2,FALSE)</f>
        <v>DLC_BASE_GAME</v>
      </c>
      <c r="L183" s="3" t="str">
        <f>VLOOKUP(J183,'LibSets constants'!$A$4:$C$1012,3,FALSE)</f>
        <v>Included in base game</v>
      </c>
    </row>
    <row r="184" spans="1:12" x14ac:dyDescent="0.25">
      <c r="A184" s="12">
        <v>382</v>
      </c>
      <c r="B184" s="5">
        <v>179</v>
      </c>
      <c r="C184" s="5">
        <v>382</v>
      </c>
      <c r="D184" s="3" t="s">
        <v>265</v>
      </c>
      <c r="E184" s="3" t="str">
        <f t="array" ref="E184">IF(OR(EXACT(A184,'ESO Dungeon constants'!$D$3:$D$987)),"X","")</f>
        <v/>
      </c>
      <c r="F184" s="3" t="str">
        <f t="shared" si="8"/>
        <v>X</v>
      </c>
      <c r="G184" s="3" t="str">
        <f t="shared" si="9"/>
        <v/>
      </c>
      <c r="H184" s="17">
        <f t="shared" si="10"/>
        <v>382</v>
      </c>
      <c r="I184" s="17">
        <f t="shared" si="11"/>
        <v>382</v>
      </c>
      <c r="J184">
        <v>0</v>
      </c>
      <c r="K184" s="3" t="str">
        <f>VLOOKUP(J184,'LibSets constants'!$A$4:$B$1012,2,FALSE)</f>
        <v>DLC_BASE_GAME</v>
      </c>
      <c r="L184" s="3" t="str">
        <f>VLOOKUP(J184,'LibSets constants'!$A$4:$C$1012,3,FALSE)</f>
        <v>Included in base game</v>
      </c>
    </row>
    <row r="185" spans="1:12" x14ac:dyDescent="0.25">
      <c r="A185" s="12">
        <v>383</v>
      </c>
      <c r="B185" s="5">
        <v>180</v>
      </c>
      <c r="C185" s="5">
        <v>383</v>
      </c>
      <c r="D185" s="3" t="s">
        <v>266</v>
      </c>
      <c r="E185" s="3" t="str">
        <f t="array" ref="E185">IF(OR(EXACT(A185,'ESO Dungeon constants'!$D$3:$D$987)),"X","")</f>
        <v/>
      </c>
      <c r="F185" s="3" t="str">
        <f t="shared" si="8"/>
        <v>X</v>
      </c>
      <c r="G185" s="3" t="str">
        <f t="shared" si="9"/>
        <v/>
      </c>
      <c r="H185" s="17">
        <f t="shared" si="10"/>
        <v>383</v>
      </c>
      <c r="I185" s="17">
        <f t="shared" si="11"/>
        <v>383</v>
      </c>
      <c r="J185">
        <v>0</v>
      </c>
      <c r="K185" s="3" t="str">
        <f>VLOOKUP(J185,'LibSets constants'!$A$4:$B$1012,2,FALSE)</f>
        <v>DLC_BASE_GAME</v>
      </c>
      <c r="L185" s="3" t="str">
        <f>VLOOKUP(J185,'LibSets constants'!$A$4:$C$1012,3,FALSE)</f>
        <v>Included in base game</v>
      </c>
    </row>
    <row r="186" spans="1:12" x14ac:dyDescent="0.25">
      <c r="A186" s="12">
        <v>385</v>
      </c>
      <c r="B186" s="5">
        <v>181</v>
      </c>
      <c r="C186" s="5">
        <v>208</v>
      </c>
      <c r="D186" s="3" t="s">
        <v>267</v>
      </c>
      <c r="E186" s="3" t="str">
        <f t="array" ref="E186">IF(OR(EXACT(A186,'ESO Dungeon constants'!$D$3:$D$987)),"X","")</f>
        <v/>
      </c>
      <c r="F186" s="3" t="str">
        <f t="shared" si="8"/>
        <v/>
      </c>
      <c r="G186" s="3" t="str">
        <f t="shared" si="9"/>
        <v>The Earth Forge</v>
      </c>
      <c r="H186" s="17">
        <f t="shared" si="10"/>
        <v>385</v>
      </c>
      <c r="I186" s="17">
        <f t="shared" si="11"/>
        <v>208</v>
      </c>
      <c r="J186">
        <v>0</v>
      </c>
      <c r="K186" s="3" t="str">
        <f>VLOOKUP(J186,'LibSets constants'!$A$4:$B$1012,2,FALSE)</f>
        <v>DLC_BASE_GAME</v>
      </c>
      <c r="L186" s="3" t="str">
        <f>VLOOKUP(J186,'LibSets constants'!$A$4:$C$1012,3,FALSE)</f>
        <v>Included in base game</v>
      </c>
    </row>
    <row r="187" spans="1:12" x14ac:dyDescent="0.25">
      <c r="A187" s="12">
        <v>386</v>
      </c>
      <c r="B187" s="5">
        <v>182</v>
      </c>
      <c r="C187" s="5">
        <v>41</v>
      </c>
      <c r="D187" s="3" t="s">
        <v>268</v>
      </c>
      <c r="E187" s="3" t="str">
        <f t="array" ref="E187">IF(OR(EXACT(A187,'ESO Dungeon constants'!$D$3:$D$987)),"X","")</f>
        <v/>
      </c>
      <c r="F187" s="3" t="str">
        <f t="shared" si="8"/>
        <v/>
      </c>
      <c r="G187" s="3" t="str">
        <f t="shared" si="9"/>
        <v>Stonefalls</v>
      </c>
      <c r="H187" s="17">
        <f t="shared" si="10"/>
        <v>386</v>
      </c>
      <c r="I187" s="17">
        <f t="shared" si="11"/>
        <v>41</v>
      </c>
      <c r="J187">
        <v>0</v>
      </c>
      <c r="K187" s="3" t="str">
        <f>VLOOKUP(J187,'LibSets constants'!$A$4:$B$1012,2,FALSE)</f>
        <v>DLC_BASE_GAME</v>
      </c>
      <c r="L187" s="3" t="str">
        <f>VLOOKUP(J187,'LibSets constants'!$A$4:$C$1012,3,FALSE)</f>
        <v>Included in base game</v>
      </c>
    </row>
    <row r="188" spans="1:12" x14ac:dyDescent="0.25">
      <c r="A188" s="12">
        <v>387</v>
      </c>
      <c r="B188" s="5">
        <v>183</v>
      </c>
      <c r="C188" s="5">
        <v>381</v>
      </c>
      <c r="D188" s="3" t="s">
        <v>269</v>
      </c>
      <c r="E188" s="3" t="str">
        <f t="array" ref="E188">IF(OR(EXACT(A188,'ESO Dungeon constants'!$D$3:$D$987)),"X","")</f>
        <v/>
      </c>
      <c r="F188" s="3" t="str">
        <f t="shared" si="8"/>
        <v/>
      </c>
      <c r="G188" s="3" t="str">
        <f t="shared" si="9"/>
        <v>Auridon</v>
      </c>
      <c r="H188" s="17">
        <f t="shared" si="10"/>
        <v>387</v>
      </c>
      <c r="I188" s="17">
        <f t="shared" si="11"/>
        <v>381</v>
      </c>
      <c r="J188">
        <v>0</v>
      </c>
      <c r="K188" s="3" t="str">
        <f>VLOOKUP(J188,'LibSets constants'!$A$4:$B$1012,2,FALSE)</f>
        <v>DLC_BASE_GAME</v>
      </c>
      <c r="L188" s="3" t="str">
        <f>VLOOKUP(J188,'LibSets constants'!$A$4:$C$1012,3,FALSE)</f>
        <v>Included in base game</v>
      </c>
    </row>
    <row r="189" spans="1:12" x14ac:dyDescent="0.25">
      <c r="A189" s="12">
        <v>388</v>
      </c>
      <c r="B189" s="5">
        <v>184</v>
      </c>
      <c r="C189" s="5">
        <v>381</v>
      </c>
      <c r="D189" s="3" t="s">
        <v>270</v>
      </c>
      <c r="E189" s="3" t="str">
        <f t="array" ref="E189">IF(OR(EXACT(A189,'ESO Dungeon constants'!$D$3:$D$987)),"X","")</f>
        <v/>
      </c>
      <c r="F189" s="3" t="str">
        <f t="shared" si="8"/>
        <v/>
      </c>
      <c r="G189" s="3" t="str">
        <f t="shared" si="9"/>
        <v>Auridon</v>
      </c>
      <c r="H189" s="17">
        <f t="shared" si="10"/>
        <v>388</v>
      </c>
      <c r="I189" s="17">
        <f t="shared" si="11"/>
        <v>381</v>
      </c>
      <c r="J189">
        <v>0</v>
      </c>
      <c r="K189" s="3" t="str">
        <f>VLOOKUP(J189,'LibSets constants'!$A$4:$B$1012,2,FALSE)</f>
        <v>DLC_BASE_GAME</v>
      </c>
      <c r="L189" s="3" t="str">
        <f>VLOOKUP(J189,'LibSets constants'!$A$4:$C$1012,3,FALSE)</f>
        <v>Included in base game</v>
      </c>
    </row>
    <row r="190" spans="1:12" x14ac:dyDescent="0.25">
      <c r="A190" s="12">
        <v>389</v>
      </c>
      <c r="B190" s="5">
        <v>185</v>
      </c>
      <c r="C190" s="5">
        <v>383</v>
      </c>
      <c r="D190" s="3" t="s">
        <v>271</v>
      </c>
      <c r="E190" s="3" t="str">
        <f t="array" ref="E190">IF(OR(EXACT(A190,'ESO Dungeon constants'!$D$3:$D$987)),"X","")</f>
        <v/>
      </c>
      <c r="F190" s="3" t="str">
        <f t="shared" si="8"/>
        <v/>
      </c>
      <c r="G190" s="3" t="str">
        <f t="shared" si="9"/>
        <v>Grahtwood</v>
      </c>
      <c r="H190" s="17">
        <f t="shared" si="10"/>
        <v>389</v>
      </c>
      <c r="I190" s="17">
        <f t="shared" si="11"/>
        <v>383</v>
      </c>
      <c r="J190">
        <v>0</v>
      </c>
      <c r="K190" s="3" t="str">
        <f>VLOOKUP(J190,'LibSets constants'!$A$4:$B$1012,2,FALSE)</f>
        <v>DLC_BASE_GAME</v>
      </c>
      <c r="L190" s="3" t="str">
        <f>VLOOKUP(J190,'LibSets constants'!$A$4:$C$1012,3,FALSE)</f>
        <v>Included in base game</v>
      </c>
    </row>
    <row r="191" spans="1:12" x14ac:dyDescent="0.25">
      <c r="A191" s="12">
        <v>390</v>
      </c>
      <c r="B191" s="5">
        <v>186</v>
      </c>
      <c r="C191" s="5">
        <v>381</v>
      </c>
      <c r="D191" s="3" t="s">
        <v>272</v>
      </c>
      <c r="E191" s="3" t="str">
        <f t="array" ref="E191">IF(OR(EXACT(A191,'ESO Dungeon constants'!$D$3:$D$987)),"X","")</f>
        <v/>
      </c>
      <c r="F191" s="3" t="str">
        <f t="shared" si="8"/>
        <v/>
      </c>
      <c r="G191" s="3" t="str">
        <f t="shared" si="9"/>
        <v>Auridon</v>
      </c>
      <c r="H191" s="17">
        <f t="shared" si="10"/>
        <v>390</v>
      </c>
      <c r="I191" s="17">
        <f t="shared" si="11"/>
        <v>381</v>
      </c>
      <c r="J191">
        <v>0</v>
      </c>
      <c r="K191" s="3" t="str">
        <f>VLOOKUP(J191,'LibSets constants'!$A$4:$B$1012,2,FALSE)</f>
        <v>DLC_BASE_GAME</v>
      </c>
      <c r="L191" s="3" t="str">
        <f>VLOOKUP(J191,'LibSets constants'!$A$4:$C$1012,3,FALSE)</f>
        <v>Included in base game</v>
      </c>
    </row>
    <row r="192" spans="1:12" x14ac:dyDescent="0.25">
      <c r="A192" s="12">
        <v>392</v>
      </c>
      <c r="B192" s="5">
        <v>187</v>
      </c>
      <c r="C192" s="5">
        <v>381</v>
      </c>
      <c r="D192" s="3" t="s">
        <v>273</v>
      </c>
      <c r="E192" s="3" t="str">
        <f t="array" ref="E192">IF(OR(EXACT(A192,'ESO Dungeon constants'!$D$3:$D$987)),"X","")</f>
        <v/>
      </c>
      <c r="F192" s="3" t="str">
        <f t="shared" si="8"/>
        <v/>
      </c>
      <c r="G192" s="3" t="str">
        <f t="shared" si="9"/>
        <v>Auridon</v>
      </c>
      <c r="H192" s="17">
        <f t="shared" si="10"/>
        <v>392</v>
      </c>
      <c r="I192" s="17">
        <f t="shared" si="11"/>
        <v>381</v>
      </c>
      <c r="J192">
        <v>0</v>
      </c>
      <c r="K192" s="3" t="str">
        <f>VLOOKUP(J192,'LibSets constants'!$A$4:$B$1012,2,FALSE)</f>
        <v>DLC_BASE_GAME</v>
      </c>
      <c r="L192" s="3" t="str">
        <f>VLOOKUP(J192,'LibSets constants'!$A$4:$C$1012,3,FALSE)</f>
        <v>Included in base game</v>
      </c>
    </row>
    <row r="193" spans="1:12" x14ac:dyDescent="0.25">
      <c r="A193" s="12">
        <v>393</v>
      </c>
      <c r="B193" s="5">
        <v>188</v>
      </c>
      <c r="C193" s="5">
        <v>381</v>
      </c>
      <c r="D193" s="3" t="s">
        <v>274</v>
      </c>
      <c r="E193" s="3" t="str">
        <f t="array" ref="E193">IF(OR(EXACT(A193,'ESO Dungeon constants'!$D$3:$D$987)),"X","")</f>
        <v/>
      </c>
      <c r="F193" s="3" t="str">
        <f t="shared" si="8"/>
        <v/>
      </c>
      <c r="G193" s="3" t="str">
        <f t="shared" si="9"/>
        <v>Auridon</v>
      </c>
      <c r="H193" s="17">
        <f t="shared" si="10"/>
        <v>393</v>
      </c>
      <c r="I193" s="17">
        <f t="shared" si="11"/>
        <v>381</v>
      </c>
      <c r="J193">
        <v>0</v>
      </c>
      <c r="K193" s="3" t="str">
        <f>VLOOKUP(J193,'LibSets constants'!$A$4:$B$1012,2,FALSE)</f>
        <v>DLC_BASE_GAME</v>
      </c>
      <c r="L193" s="3" t="str">
        <f>VLOOKUP(J193,'LibSets constants'!$A$4:$C$1012,3,FALSE)</f>
        <v>Included in base game</v>
      </c>
    </row>
    <row r="194" spans="1:12" x14ac:dyDescent="0.25">
      <c r="A194" s="12">
        <v>394</v>
      </c>
      <c r="B194" s="5">
        <v>189</v>
      </c>
      <c r="C194" s="5">
        <v>381</v>
      </c>
      <c r="D194" s="3" t="s">
        <v>275</v>
      </c>
      <c r="E194" s="3" t="str">
        <f t="array" ref="E194">IF(OR(EXACT(A194,'ESO Dungeon constants'!$D$3:$D$987)),"X","")</f>
        <v/>
      </c>
      <c r="F194" s="3" t="str">
        <f t="shared" si="8"/>
        <v/>
      </c>
      <c r="G194" s="3" t="str">
        <f t="shared" si="9"/>
        <v>Auridon</v>
      </c>
      <c r="H194" s="17">
        <f t="shared" si="10"/>
        <v>394</v>
      </c>
      <c r="I194" s="17">
        <f t="shared" si="11"/>
        <v>381</v>
      </c>
      <c r="J194">
        <v>0</v>
      </c>
      <c r="K194" s="3" t="str">
        <f>VLOOKUP(J194,'LibSets constants'!$A$4:$B$1012,2,FALSE)</f>
        <v>DLC_BASE_GAME</v>
      </c>
      <c r="L194" s="3" t="str">
        <f>VLOOKUP(J194,'LibSets constants'!$A$4:$C$1012,3,FALSE)</f>
        <v>Included in base game</v>
      </c>
    </row>
    <row r="195" spans="1:12" x14ac:dyDescent="0.25">
      <c r="A195" s="12">
        <v>395</v>
      </c>
      <c r="B195" s="5">
        <v>190</v>
      </c>
      <c r="C195" s="5">
        <v>381</v>
      </c>
      <c r="D195" s="3" t="s">
        <v>276</v>
      </c>
      <c r="E195" s="3" t="str">
        <f t="array" ref="E195">IF(OR(EXACT(A195,'ESO Dungeon constants'!$D$3:$D$987)),"X","")</f>
        <v/>
      </c>
      <c r="F195" s="3" t="str">
        <f t="shared" si="8"/>
        <v/>
      </c>
      <c r="G195" s="3" t="str">
        <f t="shared" si="9"/>
        <v>Auridon</v>
      </c>
      <c r="H195" s="17">
        <f t="shared" si="10"/>
        <v>395</v>
      </c>
      <c r="I195" s="17">
        <f t="shared" si="11"/>
        <v>381</v>
      </c>
      <c r="J195">
        <v>0</v>
      </c>
      <c r="K195" s="3" t="str">
        <f>VLOOKUP(J195,'LibSets constants'!$A$4:$B$1012,2,FALSE)</f>
        <v>DLC_BASE_GAME</v>
      </c>
      <c r="L195" s="3" t="str">
        <f>VLOOKUP(J195,'LibSets constants'!$A$4:$C$1012,3,FALSE)</f>
        <v>Included in base game</v>
      </c>
    </row>
    <row r="196" spans="1:12" x14ac:dyDescent="0.25">
      <c r="A196" s="12">
        <v>396</v>
      </c>
      <c r="B196" s="5">
        <v>191</v>
      </c>
      <c r="C196" s="5">
        <v>381</v>
      </c>
      <c r="D196" s="3" t="s">
        <v>277</v>
      </c>
      <c r="E196" s="3" t="str">
        <f t="array" ref="E196">IF(OR(EXACT(A196,'ESO Dungeon constants'!$D$3:$D$987)),"X","")</f>
        <v/>
      </c>
      <c r="F196" s="3" t="str">
        <f t="shared" si="8"/>
        <v/>
      </c>
      <c r="G196" s="3" t="str">
        <f t="shared" si="9"/>
        <v>Auridon</v>
      </c>
      <c r="H196" s="17">
        <f t="shared" si="10"/>
        <v>396</v>
      </c>
      <c r="I196" s="17">
        <f t="shared" si="11"/>
        <v>381</v>
      </c>
      <c r="J196">
        <v>0</v>
      </c>
      <c r="K196" s="3" t="str">
        <f>VLOOKUP(J196,'LibSets constants'!$A$4:$B$1012,2,FALSE)</f>
        <v>DLC_BASE_GAME</v>
      </c>
      <c r="L196" s="3" t="str">
        <f>VLOOKUP(J196,'LibSets constants'!$A$4:$C$1012,3,FALSE)</f>
        <v>Included in base game</v>
      </c>
    </row>
    <row r="197" spans="1:12" x14ac:dyDescent="0.25">
      <c r="A197" s="12">
        <v>397</v>
      </c>
      <c r="B197" s="5">
        <v>192</v>
      </c>
      <c r="C197" s="5">
        <v>381</v>
      </c>
      <c r="D197" s="3" t="s">
        <v>278</v>
      </c>
      <c r="E197" s="3" t="str">
        <f t="array" ref="E197">IF(OR(EXACT(A197,'ESO Dungeon constants'!$D$3:$D$987)),"X","")</f>
        <v/>
      </c>
      <c r="F197" s="3" t="str">
        <f t="shared" ref="F197:F260" si="12">IF(EXACT(A197,C197),"X","")</f>
        <v/>
      </c>
      <c r="G197" s="3" t="str">
        <f t="shared" ref="G197:G260" si="13">IF(A197&lt;&gt;C197,VLOOKUP(C197,$A$5:$D$9954,4,FALSE),"")</f>
        <v>Auridon</v>
      </c>
      <c r="H197" s="17">
        <f t="shared" ref="H197:H260" si="14">A197</f>
        <v>397</v>
      </c>
      <c r="I197" s="17">
        <f t="shared" ref="I197:I260" si="15">C197</f>
        <v>381</v>
      </c>
      <c r="J197">
        <v>0</v>
      </c>
      <c r="K197" s="3" t="str">
        <f>VLOOKUP(J197,'LibSets constants'!$A$4:$B$1012,2,FALSE)</f>
        <v>DLC_BASE_GAME</v>
      </c>
      <c r="L197" s="3" t="str">
        <f>VLOOKUP(J197,'LibSets constants'!$A$4:$C$1012,3,FALSE)</f>
        <v>Included in base game</v>
      </c>
    </row>
    <row r="198" spans="1:12" x14ac:dyDescent="0.25">
      <c r="A198" s="12">
        <v>398</v>
      </c>
      <c r="B198" s="5">
        <v>193</v>
      </c>
      <c r="C198" s="5">
        <v>381</v>
      </c>
      <c r="D198" s="3" t="s">
        <v>279</v>
      </c>
      <c r="E198" s="3" t="str">
        <f t="array" ref="E198">IF(OR(EXACT(A198,'ESO Dungeon constants'!$D$3:$D$987)),"X","")</f>
        <v/>
      </c>
      <c r="F198" s="3" t="str">
        <f t="shared" si="12"/>
        <v/>
      </c>
      <c r="G198" s="3" t="str">
        <f t="shared" si="13"/>
        <v>Auridon</v>
      </c>
      <c r="H198" s="17">
        <f t="shared" si="14"/>
        <v>398</v>
      </c>
      <c r="I198" s="17">
        <f t="shared" si="15"/>
        <v>381</v>
      </c>
      <c r="J198">
        <v>0</v>
      </c>
      <c r="K198" s="3" t="str">
        <f>VLOOKUP(J198,'LibSets constants'!$A$4:$B$1012,2,FALSE)</f>
        <v>DLC_BASE_GAME</v>
      </c>
      <c r="L198" s="3" t="str">
        <f>VLOOKUP(J198,'LibSets constants'!$A$4:$C$1012,3,FALSE)</f>
        <v>Included in base game</v>
      </c>
    </row>
    <row r="199" spans="1:12" x14ac:dyDescent="0.25">
      <c r="A199" s="12">
        <v>399</v>
      </c>
      <c r="B199" s="5">
        <v>194</v>
      </c>
      <c r="C199" s="5">
        <v>381</v>
      </c>
      <c r="D199" s="3" t="s">
        <v>280</v>
      </c>
      <c r="E199" s="3" t="str">
        <f t="array" ref="E199">IF(OR(EXACT(A199,'ESO Dungeon constants'!$D$3:$D$987)),"X","")</f>
        <v/>
      </c>
      <c r="F199" s="3" t="str">
        <f t="shared" si="12"/>
        <v/>
      </c>
      <c r="G199" s="3" t="str">
        <f t="shared" si="13"/>
        <v>Auridon</v>
      </c>
      <c r="H199" s="17">
        <f t="shared" si="14"/>
        <v>399</v>
      </c>
      <c r="I199" s="17">
        <f t="shared" si="15"/>
        <v>381</v>
      </c>
      <c r="J199">
        <v>0</v>
      </c>
      <c r="K199" s="3" t="str">
        <f>VLOOKUP(J199,'LibSets constants'!$A$4:$B$1012,2,FALSE)</f>
        <v>DLC_BASE_GAME</v>
      </c>
      <c r="L199" s="3" t="str">
        <f>VLOOKUP(J199,'LibSets constants'!$A$4:$C$1012,3,FALSE)</f>
        <v>Included in base game</v>
      </c>
    </row>
    <row r="200" spans="1:12" x14ac:dyDescent="0.25">
      <c r="A200" s="12">
        <v>400</v>
      </c>
      <c r="B200" s="5">
        <v>195</v>
      </c>
      <c r="C200" s="5">
        <v>381</v>
      </c>
      <c r="D200" s="3" t="s">
        <v>281</v>
      </c>
      <c r="E200" s="3" t="str">
        <f t="array" ref="E200">IF(OR(EXACT(A200,'ESO Dungeon constants'!$D$3:$D$987)),"X","")</f>
        <v/>
      </c>
      <c r="F200" s="3" t="str">
        <f t="shared" si="12"/>
        <v/>
      </c>
      <c r="G200" s="3" t="str">
        <f t="shared" si="13"/>
        <v>Auridon</v>
      </c>
      <c r="H200" s="17">
        <f t="shared" si="14"/>
        <v>400</v>
      </c>
      <c r="I200" s="17">
        <f t="shared" si="15"/>
        <v>381</v>
      </c>
      <c r="J200">
        <v>0</v>
      </c>
      <c r="K200" s="3" t="str">
        <f>VLOOKUP(J200,'LibSets constants'!$A$4:$B$1012,2,FALSE)</f>
        <v>DLC_BASE_GAME</v>
      </c>
      <c r="L200" s="3" t="str">
        <f>VLOOKUP(J200,'LibSets constants'!$A$4:$C$1012,3,FALSE)</f>
        <v>Included in base game</v>
      </c>
    </row>
    <row r="201" spans="1:12" x14ac:dyDescent="0.25">
      <c r="A201" s="12">
        <v>401</v>
      </c>
      <c r="B201" s="5">
        <v>196</v>
      </c>
      <c r="C201" s="5">
        <v>381</v>
      </c>
      <c r="D201" s="3" t="s">
        <v>282</v>
      </c>
      <c r="E201" s="3" t="str">
        <f t="array" ref="E201">IF(OR(EXACT(A201,'ESO Dungeon constants'!$D$3:$D$987)),"X","")</f>
        <v/>
      </c>
      <c r="F201" s="3" t="str">
        <f t="shared" si="12"/>
        <v/>
      </c>
      <c r="G201" s="3" t="str">
        <f t="shared" si="13"/>
        <v>Auridon</v>
      </c>
      <c r="H201" s="17">
        <f t="shared" si="14"/>
        <v>401</v>
      </c>
      <c r="I201" s="17">
        <f t="shared" si="15"/>
        <v>381</v>
      </c>
      <c r="J201">
        <v>0</v>
      </c>
      <c r="K201" s="3" t="str">
        <f>VLOOKUP(J201,'LibSets constants'!$A$4:$B$1012,2,FALSE)</f>
        <v>DLC_BASE_GAME</v>
      </c>
      <c r="L201" s="3" t="str">
        <f>VLOOKUP(J201,'LibSets constants'!$A$4:$C$1012,3,FALSE)</f>
        <v>Included in base game</v>
      </c>
    </row>
    <row r="202" spans="1:12" x14ac:dyDescent="0.25">
      <c r="A202" s="12">
        <v>402</v>
      </c>
      <c r="B202" s="5">
        <v>197</v>
      </c>
      <c r="C202" s="5">
        <v>103</v>
      </c>
      <c r="D202" s="3" t="s">
        <v>283</v>
      </c>
      <c r="E202" s="3" t="str">
        <f t="array" ref="E202">IF(OR(EXACT(A202,'ESO Dungeon constants'!$D$3:$D$987)),"X","")</f>
        <v/>
      </c>
      <c r="F202" s="3" t="str">
        <f t="shared" si="12"/>
        <v/>
      </c>
      <c r="G202" s="3" t="str">
        <f t="shared" si="13"/>
        <v>The Rift</v>
      </c>
      <c r="H202" s="17">
        <f t="shared" si="14"/>
        <v>402</v>
      </c>
      <c r="I202" s="17">
        <f t="shared" si="15"/>
        <v>103</v>
      </c>
      <c r="J202">
        <v>0</v>
      </c>
      <c r="K202" s="3" t="str">
        <f>VLOOKUP(J202,'LibSets constants'!$A$4:$B$1012,2,FALSE)</f>
        <v>DLC_BASE_GAME</v>
      </c>
      <c r="L202" s="3" t="str">
        <f>VLOOKUP(J202,'LibSets constants'!$A$4:$C$1012,3,FALSE)</f>
        <v>Included in base game</v>
      </c>
    </row>
    <row r="203" spans="1:12" x14ac:dyDescent="0.25">
      <c r="A203" s="12">
        <v>403</v>
      </c>
      <c r="B203" s="5">
        <v>198</v>
      </c>
      <c r="C203" s="5">
        <v>103</v>
      </c>
      <c r="D203" s="3" t="s">
        <v>284</v>
      </c>
      <c r="E203" s="3" t="str">
        <f t="array" ref="E203">IF(OR(EXACT(A203,'ESO Dungeon constants'!$D$3:$D$987)),"X","")</f>
        <v/>
      </c>
      <c r="F203" s="3" t="str">
        <f t="shared" si="12"/>
        <v/>
      </c>
      <c r="G203" s="3" t="str">
        <f t="shared" si="13"/>
        <v>The Rift</v>
      </c>
      <c r="H203" s="17">
        <f t="shared" si="14"/>
        <v>403</v>
      </c>
      <c r="I203" s="17">
        <f t="shared" si="15"/>
        <v>103</v>
      </c>
      <c r="J203">
        <v>0</v>
      </c>
      <c r="K203" s="3" t="str">
        <f>VLOOKUP(J203,'LibSets constants'!$A$4:$B$1012,2,FALSE)</f>
        <v>DLC_BASE_GAME</v>
      </c>
      <c r="L203" s="3" t="str">
        <f>VLOOKUP(J203,'LibSets constants'!$A$4:$C$1012,3,FALSE)</f>
        <v>Included in base game</v>
      </c>
    </row>
    <row r="204" spans="1:12" x14ac:dyDescent="0.25">
      <c r="A204" s="12">
        <v>404</v>
      </c>
      <c r="B204" s="5">
        <v>199</v>
      </c>
      <c r="C204" s="5">
        <v>103</v>
      </c>
      <c r="D204" s="3" t="s">
        <v>285</v>
      </c>
      <c r="E204" s="3" t="str">
        <f t="array" ref="E204">IF(OR(EXACT(A204,'ESO Dungeon constants'!$D$3:$D$987)),"X","")</f>
        <v/>
      </c>
      <c r="F204" s="3" t="str">
        <f t="shared" si="12"/>
        <v/>
      </c>
      <c r="G204" s="3" t="str">
        <f t="shared" si="13"/>
        <v>The Rift</v>
      </c>
      <c r="H204" s="17">
        <f t="shared" si="14"/>
        <v>404</v>
      </c>
      <c r="I204" s="17">
        <f t="shared" si="15"/>
        <v>103</v>
      </c>
      <c r="J204">
        <v>0</v>
      </c>
      <c r="K204" s="3" t="str">
        <f>VLOOKUP(J204,'LibSets constants'!$A$4:$B$1012,2,FALSE)</f>
        <v>DLC_BASE_GAME</v>
      </c>
      <c r="L204" s="3" t="str">
        <f>VLOOKUP(J204,'LibSets constants'!$A$4:$C$1012,3,FALSE)</f>
        <v>Included in base game</v>
      </c>
    </row>
    <row r="205" spans="1:12" x14ac:dyDescent="0.25">
      <c r="A205" s="12">
        <v>405</v>
      </c>
      <c r="B205" s="5">
        <v>200</v>
      </c>
      <c r="C205" s="5">
        <v>57</v>
      </c>
      <c r="D205" s="3" t="s">
        <v>286</v>
      </c>
      <c r="E205" s="3" t="str">
        <f t="array" ref="E205">IF(OR(EXACT(A205,'ESO Dungeon constants'!$D$3:$D$987)),"X","")</f>
        <v/>
      </c>
      <c r="F205" s="3" t="str">
        <f t="shared" si="12"/>
        <v/>
      </c>
      <c r="G205" s="3" t="str">
        <f t="shared" si="13"/>
        <v>Deshaan</v>
      </c>
      <c r="H205" s="17">
        <f t="shared" si="14"/>
        <v>405</v>
      </c>
      <c r="I205" s="17">
        <f t="shared" si="15"/>
        <v>57</v>
      </c>
      <c r="J205">
        <v>0</v>
      </c>
      <c r="K205" s="3" t="str">
        <f>VLOOKUP(J205,'LibSets constants'!$A$4:$B$1012,2,FALSE)</f>
        <v>DLC_BASE_GAME</v>
      </c>
      <c r="L205" s="3" t="str">
        <f>VLOOKUP(J205,'LibSets constants'!$A$4:$C$1012,3,FALSE)</f>
        <v>Included in base game</v>
      </c>
    </row>
    <row r="206" spans="1:12" x14ac:dyDescent="0.25">
      <c r="A206" s="12">
        <v>406</v>
      </c>
      <c r="B206" s="5">
        <v>201</v>
      </c>
      <c r="C206" s="5">
        <v>57</v>
      </c>
      <c r="D206" s="3" t="s">
        <v>287</v>
      </c>
      <c r="E206" s="3" t="str">
        <f t="array" ref="E206">IF(OR(EXACT(A206,'ESO Dungeon constants'!$D$3:$D$987)),"X","")</f>
        <v/>
      </c>
      <c r="F206" s="3" t="str">
        <f t="shared" si="12"/>
        <v/>
      </c>
      <c r="G206" s="3" t="str">
        <f t="shared" si="13"/>
        <v>Deshaan</v>
      </c>
      <c r="H206" s="17">
        <f t="shared" si="14"/>
        <v>406</v>
      </c>
      <c r="I206" s="17">
        <f t="shared" si="15"/>
        <v>57</v>
      </c>
      <c r="J206">
        <v>0</v>
      </c>
      <c r="K206" s="3" t="str">
        <f>VLOOKUP(J206,'LibSets constants'!$A$4:$B$1012,2,FALSE)</f>
        <v>DLC_BASE_GAME</v>
      </c>
      <c r="L206" s="3" t="str">
        <f>VLOOKUP(J206,'LibSets constants'!$A$4:$C$1012,3,FALSE)</f>
        <v>Included in base game</v>
      </c>
    </row>
    <row r="207" spans="1:12" x14ac:dyDescent="0.25">
      <c r="A207" s="12">
        <v>407</v>
      </c>
      <c r="B207" s="5">
        <v>202</v>
      </c>
      <c r="C207" s="5">
        <v>57</v>
      </c>
      <c r="D207" s="3" t="s">
        <v>288</v>
      </c>
      <c r="E207" s="3" t="str">
        <f t="array" ref="E207">IF(OR(EXACT(A207,'ESO Dungeon constants'!$D$3:$D$987)),"X","")</f>
        <v/>
      </c>
      <c r="F207" s="3" t="str">
        <f t="shared" si="12"/>
        <v/>
      </c>
      <c r="G207" s="3" t="str">
        <f t="shared" si="13"/>
        <v>Deshaan</v>
      </c>
      <c r="H207" s="17">
        <f t="shared" si="14"/>
        <v>407</v>
      </c>
      <c r="I207" s="17">
        <f t="shared" si="15"/>
        <v>57</v>
      </c>
      <c r="J207">
        <v>0</v>
      </c>
      <c r="K207" s="3" t="str">
        <f>VLOOKUP(J207,'LibSets constants'!$A$4:$B$1012,2,FALSE)</f>
        <v>DLC_BASE_GAME</v>
      </c>
      <c r="L207" s="3" t="str">
        <f>VLOOKUP(J207,'LibSets constants'!$A$4:$C$1012,3,FALSE)</f>
        <v>Included in base game</v>
      </c>
    </row>
    <row r="208" spans="1:12" x14ac:dyDescent="0.25">
      <c r="A208" s="12">
        <v>408</v>
      </c>
      <c r="B208" s="5">
        <v>203</v>
      </c>
      <c r="C208" s="5">
        <v>57</v>
      </c>
      <c r="D208" s="3" t="s">
        <v>289</v>
      </c>
      <c r="E208" s="3" t="str">
        <f t="array" ref="E208">IF(OR(EXACT(A208,'ESO Dungeon constants'!$D$3:$D$987)),"X","")</f>
        <v/>
      </c>
      <c r="F208" s="3" t="str">
        <f t="shared" si="12"/>
        <v/>
      </c>
      <c r="G208" s="3" t="str">
        <f t="shared" si="13"/>
        <v>Deshaan</v>
      </c>
      <c r="H208" s="17">
        <f t="shared" si="14"/>
        <v>408</v>
      </c>
      <c r="I208" s="17">
        <f t="shared" si="15"/>
        <v>57</v>
      </c>
      <c r="J208">
        <v>0</v>
      </c>
      <c r="K208" s="3" t="str">
        <f>VLOOKUP(J208,'LibSets constants'!$A$4:$B$1012,2,FALSE)</f>
        <v>DLC_BASE_GAME</v>
      </c>
      <c r="L208" s="3" t="str">
        <f>VLOOKUP(J208,'LibSets constants'!$A$4:$C$1012,3,FALSE)</f>
        <v>Included in base game</v>
      </c>
    </row>
    <row r="209" spans="1:12" x14ac:dyDescent="0.25">
      <c r="A209" s="12">
        <v>409</v>
      </c>
      <c r="B209" s="5">
        <v>204</v>
      </c>
      <c r="C209" s="5">
        <v>57</v>
      </c>
      <c r="D209" s="3" t="s">
        <v>290</v>
      </c>
      <c r="E209" s="3" t="str">
        <f t="array" ref="E209">IF(OR(EXACT(A209,'ESO Dungeon constants'!$D$3:$D$987)),"X","")</f>
        <v/>
      </c>
      <c r="F209" s="3" t="str">
        <f t="shared" si="12"/>
        <v/>
      </c>
      <c r="G209" s="3" t="str">
        <f t="shared" si="13"/>
        <v>Deshaan</v>
      </c>
      <c r="H209" s="17">
        <f t="shared" si="14"/>
        <v>409</v>
      </c>
      <c r="I209" s="17">
        <f t="shared" si="15"/>
        <v>57</v>
      </c>
      <c r="J209">
        <v>0</v>
      </c>
      <c r="K209" s="3" t="str">
        <f>VLOOKUP(J209,'LibSets constants'!$A$4:$B$1012,2,FALSE)</f>
        <v>DLC_BASE_GAME</v>
      </c>
      <c r="L209" s="3" t="str">
        <f>VLOOKUP(J209,'LibSets constants'!$A$4:$C$1012,3,FALSE)</f>
        <v>Included in base game</v>
      </c>
    </row>
    <row r="210" spans="1:12" x14ac:dyDescent="0.25">
      <c r="A210" s="12">
        <v>410</v>
      </c>
      <c r="B210" s="5">
        <v>205</v>
      </c>
      <c r="C210" s="5">
        <v>57</v>
      </c>
      <c r="D210" s="3" t="s">
        <v>291</v>
      </c>
      <c r="E210" s="3" t="str">
        <f t="array" ref="E210">IF(OR(EXACT(A210,'ESO Dungeon constants'!$D$3:$D$987)),"X","")</f>
        <v/>
      </c>
      <c r="F210" s="3" t="str">
        <f t="shared" si="12"/>
        <v/>
      </c>
      <c r="G210" s="3" t="str">
        <f t="shared" si="13"/>
        <v>Deshaan</v>
      </c>
      <c r="H210" s="17">
        <f t="shared" si="14"/>
        <v>410</v>
      </c>
      <c r="I210" s="17">
        <f t="shared" si="15"/>
        <v>57</v>
      </c>
      <c r="J210">
        <v>0</v>
      </c>
      <c r="K210" s="3" t="str">
        <f>VLOOKUP(J210,'LibSets constants'!$A$4:$B$1012,2,FALSE)</f>
        <v>DLC_BASE_GAME</v>
      </c>
      <c r="L210" s="3" t="str">
        <f>VLOOKUP(J210,'LibSets constants'!$A$4:$C$1012,3,FALSE)</f>
        <v>Included in base game</v>
      </c>
    </row>
    <row r="211" spans="1:12" x14ac:dyDescent="0.25">
      <c r="A211" s="12">
        <v>411</v>
      </c>
      <c r="B211" s="5">
        <v>206</v>
      </c>
      <c r="C211" s="5">
        <v>58</v>
      </c>
      <c r="D211" s="3" t="s">
        <v>292</v>
      </c>
      <c r="E211" s="3" t="str">
        <f t="array" ref="E211">IF(OR(EXACT(A211,'ESO Dungeon constants'!$D$3:$D$987)),"X","")</f>
        <v/>
      </c>
      <c r="F211" s="3" t="str">
        <f t="shared" si="12"/>
        <v/>
      </c>
      <c r="G211" s="3" t="str">
        <f t="shared" si="13"/>
        <v>Malabal Tor</v>
      </c>
      <c r="H211" s="17">
        <f t="shared" si="14"/>
        <v>411</v>
      </c>
      <c r="I211" s="17">
        <f t="shared" si="15"/>
        <v>58</v>
      </c>
      <c r="J211">
        <v>0</v>
      </c>
      <c r="K211" s="3" t="str">
        <f>VLOOKUP(J211,'LibSets constants'!$A$4:$B$1012,2,FALSE)</f>
        <v>DLC_BASE_GAME</v>
      </c>
      <c r="L211" s="3" t="str">
        <f>VLOOKUP(J211,'LibSets constants'!$A$4:$C$1012,3,FALSE)</f>
        <v>Included in base game</v>
      </c>
    </row>
    <row r="212" spans="1:12" x14ac:dyDescent="0.25">
      <c r="A212" s="12">
        <v>412</v>
      </c>
      <c r="B212" s="5">
        <v>207</v>
      </c>
      <c r="C212" s="5">
        <v>103</v>
      </c>
      <c r="D212" s="3" t="s">
        <v>293</v>
      </c>
      <c r="E212" s="3" t="str">
        <f t="array" ref="E212">IF(OR(EXACT(A212,'ESO Dungeon constants'!$D$3:$D$987)),"X","")</f>
        <v/>
      </c>
      <c r="F212" s="3" t="str">
        <f t="shared" si="12"/>
        <v/>
      </c>
      <c r="G212" s="3" t="str">
        <f t="shared" si="13"/>
        <v>The Rift</v>
      </c>
      <c r="H212" s="17">
        <f t="shared" si="14"/>
        <v>412</v>
      </c>
      <c r="I212" s="17">
        <f t="shared" si="15"/>
        <v>103</v>
      </c>
      <c r="J212">
        <v>0</v>
      </c>
      <c r="K212" s="3" t="str">
        <f>VLOOKUP(J212,'LibSets constants'!$A$4:$B$1012,2,FALSE)</f>
        <v>DLC_BASE_GAME</v>
      </c>
      <c r="L212" s="3" t="str">
        <f>VLOOKUP(J212,'LibSets constants'!$A$4:$C$1012,3,FALSE)</f>
        <v>Included in base game</v>
      </c>
    </row>
    <row r="213" spans="1:12" x14ac:dyDescent="0.25">
      <c r="A213" s="12">
        <v>413</v>
      </c>
      <c r="B213" s="5">
        <v>208</v>
      </c>
      <c r="C213" s="5">
        <v>103</v>
      </c>
      <c r="D213" s="3" t="s">
        <v>294</v>
      </c>
      <c r="E213" s="3" t="str">
        <f t="array" ref="E213">IF(OR(EXACT(A213,'ESO Dungeon constants'!$D$3:$D$987)),"X","")</f>
        <v/>
      </c>
      <c r="F213" s="3" t="str">
        <f t="shared" si="12"/>
        <v/>
      </c>
      <c r="G213" s="3" t="str">
        <f t="shared" si="13"/>
        <v>The Rift</v>
      </c>
      <c r="H213" s="17">
        <f t="shared" si="14"/>
        <v>413</v>
      </c>
      <c r="I213" s="17">
        <f t="shared" si="15"/>
        <v>103</v>
      </c>
      <c r="J213">
        <v>0</v>
      </c>
      <c r="K213" s="3" t="str">
        <f>VLOOKUP(J213,'LibSets constants'!$A$4:$B$1012,2,FALSE)</f>
        <v>DLC_BASE_GAME</v>
      </c>
      <c r="L213" s="3" t="str">
        <f>VLOOKUP(J213,'LibSets constants'!$A$4:$C$1012,3,FALSE)</f>
        <v>Included in base game</v>
      </c>
    </row>
    <row r="214" spans="1:12" x14ac:dyDescent="0.25">
      <c r="A214" s="12">
        <v>414</v>
      </c>
      <c r="B214" s="5">
        <v>209</v>
      </c>
      <c r="C214" s="5">
        <v>103</v>
      </c>
      <c r="D214" s="3" t="s">
        <v>295</v>
      </c>
      <c r="E214" s="3" t="str">
        <f t="array" ref="E214">IF(OR(EXACT(A214,'ESO Dungeon constants'!$D$3:$D$987)),"X","")</f>
        <v/>
      </c>
      <c r="F214" s="3" t="str">
        <f t="shared" si="12"/>
        <v/>
      </c>
      <c r="G214" s="3" t="str">
        <f t="shared" si="13"/>
        <v>The Rift</v>
      </c>
      <c r="H214" s="17">
        <f t="shared" si="14"/>
        <v>414</v>
      </c>
      <c r="I214" s="17">
        <f t="shared" si="15"/>
        <v>103</v>
      </c>
      <c r="J214">
        <v>0</v>
      </c>
      <c r="K214" s="3" t="str">
        <f>VLOOKUP(J214,'LibSets constants'!$A$4:$B$1012,2,FALSE)</f>
        <v>DLC_BASE_GAME</v>
      </c>
      <c r="L214" s="3" t="str">
        <f>VLOOKUP(J214,'LibSets constants'!$A$4:$C$1012,3,FALSE)</f>
        <v>Included in base game</v>
      </c>
    </row>
    <row r="215" spans="1:12" x14ac:dyDescent="0.25">
      <c r="A215" s="12">
        <v>415</v>
      </c>
      <c r="B215" s="5">
        <v>210</v>
      </c>
      <c r="C215" s="5">
        <v>103</v>
      </c>
      <c r="D215" s="3" t="s">
        <v>296</v>
      </c>
      <c r="E215" s="3" t="str">
        <f t="array" ref="E215">IF(OR(EXACT(A215,'ESO Dungeon constants'!$D$3:$D$987)),"X","")</f>
        <v/>
      </c>
      <c r="F215" s="3" t="str">
        <f t="shared" si="12"/>
        <v/>
      </c>
      <c r="G215" s="3" t="str">
        <f t="shared" si="13"/>
        <v>The Rift</v>
      </c>
      <c r="H215" s="17">
        <f t="shared" si="14"/>
        <v>415</v>
      </c>
      <c r="I215" s="17">
        <f t="shared" si="15"/>
        <v>103</v>
      </c>
      <c r="J215">
        <v>0</v>
      </c>
      <c r="K215" s="3" t="str">
        <f>VLOOKUP(J215,'LibSets constants'!$A$4:$B$1012,2,FALSE)</f>
        <v>DLC_BASE_GAME</v>
      </c>
      <c r="L215" s="3" t="str">
        <f>VLOOKUP(J215,'LibSets constants'!$A$4:$C$1012,3,FALSE)</f>
        <v>Included in base game</v>
      </c>
    </row>
    <row r="216" spans="1:12" x14ac:dyDescent="0.25">
      <c r="A216" s="12">
        <v>416</v>
      </c>
      <c r="B216" s="5">
        <v>211</v>
      </c>
      <c r="C216" s="5">
        <v>381</v>
      </c>
      <c r="D216" s="3" t="s">
        <v>297</v>
      </c>
      <c r="E216" s="3" t="str">
        <f t="array" ref="E216">IF(OR(EXACT(A216,'ESO Dungeon constants'!$D$3:$D$987)),"X","")</f>
        <v/>
      </c>
      <c r="F216" s="3" t="str">
        <f t="shared" si="12"/>
        <v/>
      </c>
      <c r="G216" s="3" t="str">
        <f t="shared" si="13"/>
        <v>Auridon</v>
      </c>
      <c r="H216" s="17">
        <f t="shared" si="14"/>
        <v>416</v>
      </c>
      <c r="I216" s="17">
        <f t="shared" si="15"/>
        <v>381</v>
      </c>
      <c r="J216">
        <v>0</v>
      </c>
      <c r="K216" s="3" t="str">
        <f>VLOOKUP(J216,'LibSets constants'!$A$4:$B$1012,2,FALSE)</f>
        <v>DLC_BASE_GAME</v>
      </c>
      <c r="L216" s="3" t="str">
        <f>VLOOKUP(J216,'LibSets constants'!$A$4:$C$1012,3,FALSE)</f>
        <v>Included in base game</v>
      </c>
    </row>
    <row r="217" spans="1:12" x14ac:dyDescent="0.25">
      <c r="A217" s="12">
        <v>417</v>
      </c>
      <c r="B217" s="5">
        <v>212</v>
      </c>
      <c r="C217" s="5">
        <v>347</v>
      </c>
      <c r="D217" s="3" t="s">
        <v>298</v>
      </c>
      <c r="E217" s="3" t="str">
        <f t="array" ref="E217">IF(OR(EXACT(A217,'ESO Dungeon constants'!$D$3:$D$987)),"X","")</f>
        <v/>
      </c>
      <c r="F217" s="3" t="str">
        <f t="shared" si="12"/>
        <v/>
      </c>
      <c r="G217" s="3" t="str">
        <f t="shared" si="13"/>
        <v>Coldharbour</v>
      </c>
      <c r="H217" s="17">
        <f t="shared" si="14"/>
        <v>417</v>
      </c>
      <c r="I217" s="17">
        <f t="shared" si="15"/>
        <v>347</v>
      </c>
      <c r="J217">
        <v>0</v>
      </c>
      <c r="K217" s="3" t="str">
        <f>VLOOKUP(J217,'LibSets constants'!$A$4:$B$1012,2,FALSE)</f>
        <v>DLC_BASE_GAME</v>
      </c>
      <c r="L217" s="3" t="str">
        <f>VLOOKUP(J217,'LibSets constants'!$A$4:$C$1012,3,FALSE)</f>
        <v>Included in base game</v>
      </c>
    </row>
    <row r="218" spans="1:12" x14ac:dyDescent="0.25">
      <c r="A218" s="12">
        <v>418</v>
      </c>
      <c r="B218" s="5">
        <v>213</v>
      </c>
      <c r="C218" s="5">
        <v>347</v>
      </c>
      <c r="D218" s="3" t="s">
        <v>299</v>
      </c>
      <c r="E218" s="3" t="str">
        <f t="array" ref="E218">IF(OR(EXACT(A218,'ESO Dungeon constants'!$D$3:$D$987)),"X","")</f>
        <v/>
      </c>
      <c r="F218" s="3" t="str">
        <f t="shared" si="12"/>
        <v/>
      </c>
      <c r="G218" s="3" t="str">
        <f t="shared" si="13"/>
        <v>Coldharbour</v>
      </c>
      <c r="H218" s="17">
        <f t="shared" si="14"/>
        <v>418</v>
      </c>
      <c r="I218" s="17">
        <f t="shared" si="15"/>
        <v>347</v>
      </c>
      <c r="J218">
        <v>0</v>
      </c>
      <c r="K218" s="3" t="str">
        <f>VLOOKUP(J218,'LibSets constants'!$A$4:$B$1012,2,FALSE)</f>
        <v>DLC_BASE_GAME</v>
      </c>
      <c r="L218" s="3" t="str">
        <f>VLOOKUP(J218,'LibSets constants'!$A$4:$C$1012,3,FALSE)</f>
        <v>Included in base game</v>
      </c>
    </row>
    <row r="219" spans="1:12" x14ac:dyDescent="0.25">
      <c r="A219" s="12">
        <v>419</v>
      </c>
      <c r="B219" s="5">
        <v>214</v>
      </c>
      <c r="C219" s="5">
        <v>347</v>
      </c>
      <c r="D219" s="3" t="s">
        <v>300</v>
      </c>
      <c r="E219" s="3" t="str">
        <f t="array" ref="E219">IF(OR(EXACT(A219,'ESO Dungeon constants'!$D$3:$D$987)),"X","")</f>
        <v/>
      </c>
      <c r="F219" s="3" t="str">
        <f t="shared" si="12"/>
        <v/>
      </c>
      <c r="G219" s="3" t="str">
        <f t="shared" si="13"/>
        <v>Coldharbour</v>
      </c>
      <c r="H219" s="17">
        <f t="shared" si="14"/>
        <v>419</v>
      </c>
      <c r="I219" s="17">
        <f t="shared" si="15"/>
        <v>347</v>
      </c>
      <c r="J219">
        <v>0</v>
      </c>
      <c r="K219" s="3" t="str">
        <f>VLOOKUP(J219,'LibSets constants'!$A$4:$B$1012,2,FALSE)</f>
        <v>DLC_BASE_GAME</v>
      </c>
      <c r="L219" s="3" t="str">
        <f>VLOOKUP(J219,'LibSets constants'!$A$4:$C$1012,3,FALSE)</f>
        <v>Included in base game</v>
      </c>
    </row>
    <row r="220" spans="1:12" x14ac:dyDescent="0.25">
      <c r="A220" s="12">
        <v>420</v>
      </c>
      <c r="B220" s="5">
        <v>215</v>
      </c>
      <c r="C220" s="5">
        <v>347</v>
      </c>
      <c r="D220" s="3" t="s">
        <v>301</v>
      </c>
      <c r="E220" s="3" t="str">
        <f t="array" ref="E220">IF(OR(EXACT(A220,'ESO Dungeon constants'!$D$3:$D$987)),"X","")</f>
        <v/>
      </c>
      <c r="F220" s="3" t="str">
        <f t="shared" si="12"/>
        <v/>
      </c>
      <c r="G220" s="3" t="str">
        <f t="shared" si="13"/>
        <v>Coldharbour</v>
      </c>
      <c r="H220" s="17">
        <f t="shared" si="14"/>
        <v>420</v>
      </c>
      <c r="I220" s="17">
        <f t="shared" si="15"/>
        <v>347</v>
      </c>
      <c r="J220">
        <v>0</v>
      </c>
      <c r="K220" s="3" t="str">
        <f>VLOOKUP(J220,'LibSets constants'!$A$4:$B$1012,2,FALSE)</f>
        <v>DLC_BASE_GAME</v>
      </c>
      <c r="L220" s="3" t="str">
        <f>VLOOKUP(J220,'LibSets constants'!$A$4:$C$1012,3,FALSE)</f>
        <v>Included in base game</v>
      </c>
    </row>
    <row r="221" spans="1:12" x14ac:dyDescent="0.25">
      <c r="A221" s="12">
        <v>421</v>
      </c>
      <c r="B221" s="5">
        <v>216</v>
      </c>
      <c r="C221" s="5">
        <v>347</v>
      </c>
      <c r="D221" s="41" t="s">
        <v>302</v>
      </c>
      <c r="E221" s="3" t="str">
        <f t="array" ref="E221">IF(OR(EXACT(A221,'ESO Dungeon constants'!$D$3:$D$987)),"X","")</f>
        <v/>
      </c>
      <c r="F221" s="3" t="str">
        <f t="shared" si="12"/>
        <v/>
      </c>
      <c r="G221" s="3" t="str">
        <f t="shared" si="13"/>
        <v>Coldharbour</v>
      </c>
      <c r="H221" s="17">
        <f t="shared" si="14"/>
        <v>421</v>
      </c>
      <c r="I221" s="17">
        <f t="shared" si="15"/>
        <v>347</v>
      </c>
      <c r="J221">
        <v>0</v>
      </c>
      <c r="K221" s="3" t="str">
        <f>VLOOKUP(J221,'LibSets constants'!$A$4:$B$1012,2,FALSE)</f>
        <v>DLC_BASE_GAME</v>
      </c>
      <c r="L221" s="3" t="str">
        <f>VLOOKUP(J221,'LibSets constants'!$A$4:$C$1012,3,FALSE)</f>
        <v>Included in base game</v>
      </c>
    </row>
    <row r="222" spans="1:12" x14ac:dyDescent="0.25">
      <c r="A222" s="12">
        <v>422</v>
      </c>
      <c r="B222" s="5">
        <v>217</v>
      </c>
      <c r="C222" s="5">
        <v>347</v>
      </c>
      <c r="D222" s="3" t="s">
        <v>303</v>
      </c>
      <c r="E222" s="3" t="str">
        <f t="array" ref="E222">IF(OR(EXACT(A222,'ESO Dungeon constants'!$D$3:$D$987)),"X","")</f>
        <v/>
      </c>
      <c r="F222" s="3" t="str">
        <f t="shared" si="12"/>
        <v/>
      </c>
      <c r="G222" s="3" t="str">
        <f t="shared" si="13"/>
        <v>Coldharbour</v>
      </c>
      <c r="H222" s="17">
        <f t="shared" si="14"/>
        <v>422</v>
      </c>
      <c r="I222" s="17">
        <f t="shared" si="15"/>
        <v>347</v>
      </c>
      <c r="J222">
        <v>0</v>
      </c>
      <c r="K222" s="3" t="str">
        <f>VLOOKUP(J222,'LibSets constants'!$A$4:$B$1012,2,FALSE)</f>
        <v>DLC_BASE_GAME</v>
      </c>
      <c r="L222" s="3" t="str">
        <f>VLOOKUP(J222,'LibSets constants'!$A$4:$C$1012,3,FALSE)</f>
        <v>Included in base game</v>
      </c>
    </row>
    <row r="223" spans="1:12" x14ac:dyDescent="0.25">
      <c r="A223" s="12">
        <v>424</v>
      </c>
      <c r="B223" s="5">
        <v>218</v>
      </c>
      <c r="C223" s="5">
        <v>3</v>
      </c>
      <c r="D223" s="3" t="s">
        <v>304</v>
      </c>
      <c r="E223" s="3" t="str">
        <f t="array" ref="E223">IF(OR(EXACT(A223,'ESO Dungeon constants'!$D$3:$D$987)),"X","")</f>
        <v/>
      </c>
      <c r="F223" s="3" t="str">
        <f t="shared" si="12"/>
        <v/>
      </c>
      <c r="G223" s="3" t="str">
        <f t="shared" si="13"/>
        <v>Glenumbra</v>
      </c>
      <c r="H223" s="17">
        <f t="shared" si="14"/>
        <v>424</v>
      </c>
      <c r="I223" s="17">
        <f t="shared" si="15"/>
        <v>3</v>
      </c>
      <c r="J223">
        <v>0</v>
      </c>
      <c r="K223" s="3" t="str">
        <f>VLOOKUP(J223,'LibSets constants'!$A$4:$B$1012,2,FALSE)</f>
        <v>DLC_BASE_GAME</v>
      </c>
      <c r="L223" s="3" t="str">
        <f>VLOOKUP(J223,'LibSets constants'!$A$4:$C$1012,3,FALSE)</f>
        <v>Included in base game</v>
      </c>
    </row>
    <row r="224" spans="1:12" x14ac:dyDescent="0.25">
      <c r="A224" s="12">
        <v>425</v>
      </c>
      <c r="B224" s="5">
        <v>219</v>
      </c>
      <c r="C224" s="5">
        <v>3</v>
      </c>
      <c r="D224" s="3" t="s">
        <v>305</v>
      </c>
      <c r="E224" s="3" t="str">
        <f t="array" ref="E224">IF(OR(EXACT(A224,'ESO Dungeon constants'!$D$3:$D$987)),"X","")</f>
        <v/>
      </c>
      <c r="F224" s="3" t="str">
        <f t="shared" si="12"/>
        <v/>
      </c>
      <c r="G224" s="3" t="str">
        <f t="shared" si="13"/>
        <v>Glenumbra</v>
      </c>
      <c r="H224" s="17">
        <f t="shared" si="14"/>
        <v>425</v>
      </c>
      <c r="I224" s="17">
        <f t="shared" si="15"/>
        <v>3</v>
      </c>
      <c r="J224">
        <v>0</v>
      </c>
      <c r="K224" s="3" t="str">
        <f>VLOOKUP(J224,'LibSets constants'!$A$4:$B$1012,2,FALSE)</f>
        <v>DLC_BASE_GAME</v>
      </c>
      <c r="L224" s="3" t="str">
        <f>VLOOKUP(J224,'LibSets constants'!$A$4:$C$1012,3,FALSE)</f>
        <v>Included in base game</v>
      </c>
    </row>
    <row r="225" spans="1:12" x14ac:dyDescent="0.25">
      <c r="A225" s="12">
        <v>426</v>
      </c>
      <c r="B225" s="5">
        <v>220</v>
      </c>
      <c r="C225" s="5">
        <v>3</v>
      </c>
      <c r="D225" s="3" t="s">
        <v>306</v>
      </c>
      <c r="E225" s="3" t="str">
        <f t="array" ref="E225">IF(OR(EXACT(A225,'ESO Dungeon constants'!$D$3:$D$987)),"X","")</f>
        <v/>
      </c>
      <c r="F225" s="3" t="str">
        <f t="shared" si="12"/>
        <v/>
      </c>
      <c r="G225" s="3" t="str">
        <f t="shared" si="13"/>
        <v>Glenumbra</v>
      </c>
      <c r="H225" s="17">
        <f t="shared" si="14"/>
        <v>426</v>
      </c>
      <c r="I225" s="17">
        <f t="shared" si="15"/>
        <v>3</v>
      </c>
      <c r="J225">
        <v>0</v>
      </c>
      <c r="K225" s="3" t="str">
        <f>VLOOKUP(J225,'LibSets constants'!$A$4:$B$1012,2,FALSE)</f>
        <v>DLC_BASE_GAME</v>
      </c>
      <c r="L225" s="3" t="str">
        <f>VLOOKUP(J225,'LibSets constants'!$A$4:$C$1012,3,FALSE)</f>
        <v>Included in base game</v>
      </c>
    </row>
    <row r="226" spans="1:12" x14ac:dyDescent="0.25">
      <c r="A226" s="12">
        <v>429</v>
      </c>
      <c r="B226" s="5">
        <v>221</v>
      </c>
      <c r="C226" s="5">
        <v>3</v>
      </c>
      <c r="D226" s="3" t="s">
        <v>307</v>
      </c>
      <c r="E226" s="3" t="str">
        <f t="array" ref="E226">IF(OR(EXACT(A226,'ESO Dungeon constants'!$D$3:$D$987)),"X","")</f>
        <v/>
      </c>
      <c r="F226" s="3" t="str">
        <f t="shared" si="12"/>
        <v/>
      </c>
      <c r="G226" s="3" t="str">
        <f t="shared" si="13"/>
        <v>Glenumbra</v>
      </c>
      <c r="H226" s="17">
        <f t="shared" si="14"/>
        <v>429</v>
      </c>
      <c r="I226" s="17">
        <f t="shared" si="15"/>
        <v>3</v>
      </c>
      <c r="J226">
        <v>0</v>
      </c>
      <c r="K226" s="3" t="str">
        <f>VLOOKUP(J226,'LibSets constants'!$A$4:$B$1012,2,FALSE)</f>
        <v>DLC_BASE_GAME</v>
      </c>
      <c r="L226" s="3" t="str">
        <f>VLOOKUP(J226,'LibSets constants'!$A$4:$C$1012,3,FALSE)</f>
        <v>Included in base game</v>
      </c>
    </row>
    <row r="227" spans="1:12" x14ac:dyDescent="0.25">
      <c r="A227" s="12">
        <v>430</v>
      </c>
      <c r="B227" s="5">
        <v>222</v>
      </c>
      <c r="C227" s="5">
        <v>19</v>
      </c>
      <c r="D227" s="3" t="s">
        <v>308</v>
      </c>
      <c r="E227" s="3" t="str">
        <f t="array" ref="E227">IF(OR(EXACT(A227,'ESO Dungeon constants'!$D$3:$D$987)),"X","")</f>
        <v/>
      </c>
      <c r="F227" s="3" t="str">
        <f t="shared" si="12"/>
        <v/>
      </c>
      <c r="G227" s="3" t="str">
        <f t="shared" si="13"/>
        <v>Stormhaven</v>
      </c>
      <c r="H227" s="17">
        <f t="shared" si="14"/>
        <v>430</v>
      </c>
      <c r="I227" s="17">
        <f t="shared" si="15"/>
        <v>19</v>
      </c>
      <c r="J227">
        <v>0</v>
      </c>
      <c r="K227" s="3" t="str">
        <f>VLOOKUP(J227,'LibSets constants'!$A$4:$B$1012,2,FALSE)</f>
        <v>DLC_BASE_GAME</v>
      </c>
      <c r="L227" s="3" t="str">
        <f>VLOOKUP(J227,'LibSets constants'!$A$4:$C$1012,3,FALSE)</f>
        <v>Included in base game</v>
      </c>
    </row>
    <row r="228" spans="1:12" x14ac:dyDescent="0.25">
      <c r="A228" s="12">
        <v>431</v>
      </c>
      <c r="B228" s="5">
        <v>223</v>
      </c>
      <c r="C228" s="5">
        <v>103</v>
      </c>
      <c r="D228" s="3" t="s">
        <v>309</v>
      </c>
      <c r="E228" s="3" t="str">
        <f t="array" ref="E228">IF(OR(EXACT(A228,'ESO Dungeon constants'!$D$3:$D$987)),"X","")</f>
        <v/>
      </c>
      <c r="F228" s="3" t="str">
        <f t="shared" si="12"/>
        <v/>
      </c>
      <c r="G228" s="3" t="str">
        <f t="shared" si="13"/>
        <v>The Rift</v>
      </c>
      <c r="H228" s="17">
        <f t="shared" si="14"/>
        <v>431</v>
      </c>
      <c r="I228" s="17">
        <f t="shared" si="15"/>
        <v>103</v>
      </c>
      <c r="J228">
        <v>0</v>
      </c>
      <c r="K228" s="3" t="str">
        <f>VLOOKUP(J228,'LibSets constants'!$A$4:$B$1012,2,FALSE)</f>
        <v>DLC_BASE_GAME</v>
      </c>
      <c r="L228" s="3" t="str">
        <f>VLOOKUP(J228,'LibSets constants'!$A$4:$C$1012,3,FALSE)</f>
        <v>Included in base game</v>
      </c>
    </row>
    <row r="229" spans="1:12" x14ac:dyDescent="0.25">
      <c r="A229" s="12">
        <v>433</v>
      </c>
      <c r="B229" s="5">
        <v>224</v>
      </c>
      <c r="C229" s="5">
        <v>383</v>
      </c>
      <c r="D229" s="3" t="s">
        <v>310</v>
      </c>
      <c r="E229" s="3" t="str">
        <f t="array" ref="E229">IF(OR(EXACT(A229,'ESO Dungeon constants'!$D$3:$D$987)),"X","")</f>
        <v/>
      </c>
      <c r="F229" s="3" t="str">
        <f t="shared" si="12"/>
        <v/>
      </c>
      <c r="G229" s="3" t="str">
        <f t="shared" si="13"/>
        <v>Grahtwood</v>
      </c>
      <c r="H229" s="17">
        <f t="shared" si="14"/>
        <v>433</v>
      </c>
      <c r="I229" s="17">
        <f t="shared" si="15"/>
        <v>383</v>
      </c>
      <c r="J229">
        <v>0</v>
      </c>
      <c r="K229" s="3" t="str">
        <f>VLOOKUP(J229,'LibSets constants'!$A$4:$B$1012,2,FALSE)</f>
        <v>DLC_BASE_GAME</v>
      </c>
      <c r="L229" s="3" t="str">
        <f>VLOOKUP(J229,'LibSets constants'!$A$4:$C$1012,3,FALSE)</f>
        <v>Included in base game</v>
      </c>
    </row>
    <row r="230" spans="1:12" x14ac:dyDescent="0.25">
      <c r="A230" s="12">
        <v>434</v>
      </c>
      <c r="B230" s="5">
        <v>225</v>
      </c>
      <c r="C230" s="5">
        <v>383</v>
      </c>
      <c r="D230" s="3" t="s">
        <v>311</v>
      </c>
      <c r="E230" s="3" t="str">
        <f t="array" ref="E230">IF(OR(EXACT(A230,'ESO Dungeon constants'!$D$3:$D$987)),"X","")</f>
        <v/>
      </c>
      <c r="F230" s="3" t="str">
        <f t="shared" si="12"/>
        <v/>
      </c>
      <c r="G230" s="3" t="str">
        <f t="shared" si="13"/>
        <v>Grahtwood</v>
      </c>
      <c r="H230" s="17">
        <f t="shared" si="14"/>
        <v>434</v>
      </c>
      <c r="I230" s="17">
        <f t="shared" si="15"/>
        <v>383</v>
      </c>
      <c r="J230">
        <v>0</v>
      </c>
      <c r="K230" s="3" t="str">
        <f>VLOOKUP(J230,'LibSets constants'!$A$4:$B$1012,2,FALSE)</f>
        <v>DLC_BASE_GAME</v>
      </c>
      <c r="L230" s="3" t="str">
        <f>VLOOKUP(J230,'LibSets constants'!$A$4:$C$1012,3,FALSE)</f>
        <v>Included in base game</v>
      </c>
    </row>
    <row r="231" spans="1:12" x14ac:dyDescent="0.25">
      <c r="A231" s="12">
        <v>435</v>
      </c>
      <c r="B231" s="5">
        <v>226</v>
      </c>
      <c r="C231" s="5">
        <v>383</v>
      </c>
      <c r="D231" s="3" t="s">
        <v>312</v>
      </c>
      <c r="E231" s="3" t="str">
        <f t="array" ref="E231">IF(OR(EXACT(A231,'ESO Dungeon constants'!$D$3:$D$987)),"X","")</f>
        <v/>
      </c>
      <c r="F231" s="3" t="str">
        <f t="shared" si="12"/>
        <v/>
      </c>
      <c r="G231" s="3" t="str">
        <f t="shared" si="13"/>
        <v>Grahtwood</v>
      </c>
      <c r="H231" s="17">
        <f t="shared" si="14"/>
        <v>435</v>
      </c>
      <c r="I231" s="17">
        <f t="shared" si="15"/>
        <v>383</v>
      </c>
      <c r="J231">
        <v>0</v>
      </c>
      <c r="K231" s="3" t="str">
        <f>VLOOKUP(J231,'LibSets constants'!$A$4:$B$1012,2,FALSE)</f>
        <v>DLC_BASE_GAME</v>
      </c>
      <c r="L231" s="3" t="str">
        <f>VLOOKUP(J231,'LibSets constants'!$A$4:$C$1012,3,FALSE)</f>
        <v>Included in base game</v>
      </c>
    </row>
    <row r="232" spans="1:12" x14ac:dyDescent="0.25">
      <c r="A232" s="12">
        <v>436</v>
      </c>
      <c r="B232" s="5">
        <v>227</v>
      </c>
      <c r="C232" s="5">
        <v>383</v>
      </c>
      <c r="D232" s="3" t="s">
        <v>313</v>
      </c>
      <c r="E232" s="3" t="str">
        <f t="array" ref="E232">IF(OR(EXACT(A232,'ESO Dungeon constants'!$D$3:$D$987)),"X","")</f>
        <v/>
      </c>
      <c r="F232" s="3" t="str">
        <f t="shared" si="12"/>
        <v/>
      </c>
      <c r="G232" s="3" t="str">
        <f t="shared" si="13"/>
        <v>Grahtwood</v>
      </c>
      <c r="H232" s="17">
        <f t="shared" si="14"/>
        <v>436</v>
      </c>
      <c r="I232" s="17">
        <f t="shared" si="15"/>
        <v>383</v>
      </c>
      <c r="J232">
        <v>0</v>
      </c>
      <c r="K232" s="3" t="str">
        <f>VLOOKUP(J232,'LibSets constants'!$A$4:$B$1012,2,FALSE)</f>
        <v>DLC_BASE_GAME</v>
      </c>
      <c r="L232" s="3" t="str">
        <f>VLOOKUP(J232,'LibSets constants'!$A$4:$C$1012,3,FALSE)</f>
        <v>Included in base game</v>
      </c>
    </row>
    <row r="233" spans="1:12" x14ac:dyDescent="0.25">
      <c r="A233" s="12">
        <v>437</v>
      </c>
      <c r="B233" s="5">
        <v>228</v>
      </c>
      <c r="C233" s="5">
        <v>383</v>
      </c>
      <c r="D233" s="3" t="s">
        <v>314</v>
      </c>
      <c r="E233" s="3" t="str">
        <f t="array" ref="E233">IF(OR(EXACT(A233,'ESO Dungeon constants'!$D$3:$D$987)),"X","")</f>
        <v/>
      </c>
      <c r="F233" s="3" t="str">
        <f t="shared" si="12"/>
        <v/>
      </c>
      <c r="G233" s="3" t="str">
        <f t="shared" si="13"/>
        <v>Grahtwood</v>
      </c>
      <c r="H233" s="17">
        <f t="shared" si="14"/>
        <v>437</v>
      </c>
      <c r="I233" s="17">
        <f t="shared" si="15"/>
        <v>383</v>
      </c>
      <c r="J233">
        <v>0</v>
      </c>
      <c r="K233" s="3" t="str">
        <f>VLOOKUP(J233,'LibSets constants'!$A$4:$B$1012,2,FALSE)</f>
        <v>DLC_BASE_GAME</v>
      </c>
      <c r="L233" s="3" t="str">
        <f>VLOOKUP(J233,'LibSets constants'!$A$4:$C$1012,3,FALSE)</f>
        <v>Included in base game</v>
      </c>
    </row>
    <row r="234" spans="1:12" x14ac:dyDescent="0.25">
      <c r="A234" s="12">
        <v>438</v>
      </c>
      <c r="B234" s="5">
        <v>229</v>
      </c>
      <c r="C234" s="5">
        <v>383</v>
      </c>
      <c r="D234" s="3" t="s">
        <v>315</v>
      </c>
      <c r="E234" s="3" t="str">
        <f t="array" ref="E234">IF(OR(EXACT(A234,'ESO Dungeon constants'!$D$3:$D$987)),"X","")</f>
        <v/>
      </c>
      <c r="F234" s="3" t="str">
        <f t="shared" si="12"/>
        <v/>
      </c>
      <c r="G234" s="3" t="str">
        <f t="shared" si="13"/>
        <v>Grahtwood</v>
      </c>
      <c r="H234" s="17">
        <f t="shared" si="14"/>
        <v>438</v>
      </c>
      <c r="I234" s="17">
        <f t="shared" si="15"/>
        <v>383</v>
      </c>
      <c r="J234">
        <v>0</v>
      </c>
      <c r="K234" s="3" t="str">
        <f>VLOOKUP(J234,'LibSets constants'!$A$4:$B$1012,2,FALSE)</f>
        <v>DLC_BASE_GAME</v>
      </c>
      <c r="L234" s="3" t="str">
        <f>VLOOKUP(J234,'LibSets constants'!$A$4:$C$1012,3,FALSE)</f>
        <v>Included in base game</v>
      </c>
    </row>
    <row r="235" spans="1:12" x14ac:dyDescent="0.25">
      <c r="A235" s="12">
        <v>439</v>
      </c>
      <c r="B235" s="5">
        <v>230</v>
      </c>
      <c r="C235" s="5">
        <v>383</v>
      </c>
      <c r="D235" s="3" t="s">
        <v>316</v>
      </c>
      <c r="E235" s="3" t="str">
        <f t="array" ref="E235">IF(OR(EXACT(A235,'ESO Dungeon constants'!$D$3:$D$987)),"X","")</f>
        <v/>
      </c>
      <c r="F235" s="3" t="str">
        <f t="shared" si="12"/>
        <v/>
      </c>
      <c r="G235" s="3" t="str">
        <f t="shared" si="13"/>
        <v>Grahtwood</v>
      </c>
      <c r="H235" s="17">
        <f t="shared" si="14"/>
        <v>439</v>
      </c>
      <c r="I235" s="17">
        <f t="shared" si="15"/>
        <v>383</v>
      </c>
      <c r="J235">
        <v>0</v>
      </c>
      <c r="K235" s="3" t="str">
        <f>VLOOKUP(J235,'LibSets constants'!$A$4:$B$1012,2,FALSE)</f>
        <v>DLC_BASE_GAME</v>
      </c>
      <c r="L235" s="3" t="str">
        <f>VLOOKUP(J235,'LibSets constants'!$A$4:$C$1012,3,FALSE)</f>
        <v>Included in base game</v>
      </c>
    </row>
    <row r="236" spans="1:12" x14ac:dyDescent="0.25">
      <c r="A236" s="12">
        <v>440</v>
      </c>
      <c r="B236" s="5">
        <v>231</v>
      </c>
      <c r="C236" s="5">
        <v>383</v>
      </c>
      <c r="D236" s="3" t="s">
        <v>317</v>
      </c>
      <c r="E236" s="3" t="str">
        <f t="array" ref="E236">IF(OR(EXACT(A236,'ESO Dungeon constants'!$D$3:$D$987)),"X","")</f>
        <v/>
      </c>
      <c r="F236" s="3" t="str">
        <f t="shared" si="12"/>
        <v/>
      </c>
      <c r="G236" s="3" t="str">
        <f t="shared" si="13"/>
        <v>Grahtwood</v>
      </c>
      <c r="H236" s="17">
        <f t="shared" si="14"/>
        <v>440</v>
      </c>
      <c r="I236" s="17">
        <f t="shared" si="15"/>
        <v>383</v>
      </c>
      <c r="J236">
        <v>0</v>
      </c>
      <c r="K236" s="3" t="str">
        <f>VLOOKUP(J236,'LibSets constants'!$A$4:$B$1012,2,FALSE)</f>
        <v>DLC_BASE_GAME</v>
      </c>
      <c r="L236" s="3" t="str">
        <f>VLOOKUP(J236,'LibSets constants'!$A$4:$C$1012,3,FALSE)</f>
        <v>Included in base game</v>
      </c>
    </row>
    <row r="237" spans="1:12" x14ac:dyDescent="0.25">
      <c r="A237" s="12">
        <v>442</v>
      </c>
      <c r="B237" s="5">
        <v>232</v>
      </c>
      <c r="C237" s="5">
        <v>383</v>
      </c>
      <c r="D237" s="3" t="s">
        <v>318</v>
      </c>
      <c r="E237" s="3" t="str">
        <f t="array" ref="E237">IF(OR(EXACT(A237,'ESO Dungeon constants'!$D$3:$D$987)),"X","")</f>
        <v/>
      </c>
      <c r="F237" s="3" t="str">
        <f t="shared" si="12"/>
        <v/>
      </c>
      <c r="G237" s="3" t="str">
        <f t="shared" si="13"/>
        <v>Grahtwood</v>
      </c>
      <c r="H237" s="17">
        <f t="shared" si="14"/>
        <v>442</v>
      </c>
      <c r="I237" s="17">
        <f t="shared" si="15"/>
        <v>383</v>
      </c>
      <c r="J237">
        <v>0</v>
      </c>
      <c r="K237" s="3" t="str">
        <f>VLOOKUP(J237,'LibSets constants'!$A$4:$B$1012,2,FALSE)</f>
        <v>DLC_BASE_GAME</v>
      </c>
      <c r="L237" s="3" t="str">
        <f>VLOOKUP(J237,'LibSets constants'!$A$4:$C$1012,3,FALSE)</f>
        <v>Included in base game</v>
      </c>
    </row>
    <row r="238" spans="1:12" x14ac:dyDescent="0.25">
      <c r="A238" s="12">
        <v>444</v>
      </c>
      <c r="B238" s="5">
        <v>233</v>
      </c>
      <c r="C238" s="5">
        <v>383</v>
      </c>
      <c r="D238" s="41" t="s">
        <v>319</v>
      </c>
      <c r="E238" s="3" t="str">
        <f t="array" ref="E238">IF(OR(EXACT(A238,'ESO Dungeon constants'!$D$3:$D$987)),"X","")</f>
        <v/>
      </c>
      <c r="F238" s="3" t="str">
        <f t="shared" si="12"/>
        <v/>
      </c>
      <c r="G238" s="3" t="str">
        <f t="shared" si="13"/>
        <v>Grahtwood</v>
      </c>
      <c r="H238" s="17">
        <f t="shared" si="14"/>
        <v>444</v>
      </c>
      <c r="I238" s="17">
        <f t="shared" si="15"/>
        <v>383</v>
      </c>
      <c r="J238">
        <v>0</v>
      </c>
      <c r="K238" s="3" t="str">
        <f>VLOOKUP(J238,'LibSets constants'!$A$4:$B$1012,2,FALSE)</f>
        <v>DLC_BASE_GAME</v>
      </c>
      <c r="L238" s="3" t="str">
        <f>VLOOKUP(J238,'LibSets constants'!$A$4:$C$1012,3,FALSE)</f>
        <v>Included in base game</v>
      </c>
    </row>
    <row r="239" spans="1:12" x14ac:dyDescent="0.25">
      <c r="A239" s="12">
        <v>447</v>
      </c>
      <c r="B239" s="5">
        <v>234</v>
      </c>
      <c r="C239" s="5">
        <v>383</v>
      </c>
      <c r="D239" s="41" t="s">
        <v>320</v>
      </c>
      <c r="E239" s="3" t="str">
        <f t="array" ref="E239">IF(OR(EXACT(A239,'ESO Dungeon constants'!$D$3:$D$987)),"X","")</f>
        <v/>
      </c>
      <c r="F239" s="3" t="str">
        <f t="shared" si="12"/>
        <v/>
      </c>
      <c r="G239" s="3" t="str">
        <f t="shared" si="13"/>
        <v>Grahtwood</v>
      </c>
      <c r="H239" s="17">
        <f t="shared" si="14"/>
        <v>447</v>
      </c>
      <c r="I239" s="17">
        <f t="shared" si="15"/>
        <v>383</v>
      </c>
      <c r="J239">
        <v>0</v>
      </c>
      <c r="K239" s="3" t="str">
        <f>VLOOKUP(J239,'LibSets constants'!$A$4:$B$1012,2,FALSE)</f>
        <v>DLC_BASE_GAME</v>
      </c>
      <c r="L239" s="3" t="str">
        <f>VLOOKUP(J239,'LibSets constants'!$A$4:$C$1012,3,FALSE)</f>
        <v>Included in base game</v>
      </c>
    </row>
    <row r="240" spans="1:12" x14ac:dyDescent="0.25">
      <c r="A240" s="12">
        <v>449</v>
      </c>
      <c r="B240" s="5">
        <v>235</v>
      </c>
      <c r="C240" s="5">
        <v>101</v>
      </c>
      <c r="D240" s="3" t="s">
        <v>48</v>
      </c>
      <c r="E240" s="3" t="str">
        <f t="array" ref="E240">IF(OR(EXACT(A240,'ESO Dungeon constants'!$D$3:$D$987)),"X","")</f>
        <v>X</v>
      </c>
      <c r="F240" s="3" t="str">
        <f t="shared" si="12"/>
        <v/>
      </c>
      <c r="G240" s="3" t="str">
        <f t="shared" si="13"/>
        <v>Eastmarch</v>
      </c>
      <c r="H240" s="17">
        <f t="shared" si="14"/>
        <v>449</v>
      </c>
      <c r="I240" s="17">
        <f t="shared" si="15"/>
        <v>101</v>
      </c>
      <c r="J240">
        <v>0</v>
      </c>
      <c r="K240" s="3" t="str">
        <f>VLOOKUP(J240,'LibSets constants'!$A$4:$B$1012,2,FALSE)</f>
        <v>DLC_BASE_GAME</v>
      </c>
      <c r="L240" s="3" t="str">
        <f>VLOOKUP(J240,'LibSets constants'!$A$4:$C$1012,3,FALSE)</f>
        <v>Included in base game</v>
      </c>
    </row>
    <row r="241" spans="1:12" x14ac:dyDescent="0.25">
      <c r="A241" s="12">
        <v>451</v>
      </c>
      <c r="B241" s="5">
        <v>236</v>
      </c>
      <c r="C241" s="5">
        <v>382</v>
      </c>
      <c r="D241" s="3" t="s">
        <v>321</v>
      </c>
      <c r="E241" s="3" t="str">
        <f t="array" ref="E241">IF(OR(EXACT(A241,'ESO Dungeon constants'!$D$3:$D$987)),"X","")</f>
        <v/>
      </c>
      <c r="F241" s="3" t="str">
        <f t="shared" si="12"/>
        <v/>
      </c>
      <c r="G241" s="3" t="str">
        <f t="shared" si="13"/>
        <v>Reaper's March</v>
      </c>
      <c r="H241" s="17">
        <f t="shared" si="14"/>
        <v>451</v>
      </c>
      <c r="I241" s="17">
        <f t="shared" si="15"/>
        <v>382</v>
      </c>
      <c r="J241">
        <v>0</v>
      </c>
      <c r="K241" s="3" t="str">
        <f>VLOOKUP(J241,'LibSets constants'!$A$4:$B$1012,2,FALSE)</f>
        <v>DLC_BASE_GAME</v>
      </c>
      <c r="L241" s="3" t="str">
        <f>VLOOKUP(J241,'LibSets constants'!$A$4:$C$1012,3,FALSE)</f>
        <v>Included in base game</v>
      </c>
    </row>
    <row r="242" spans="1:12" x14ac:dyDescent="0.25">
      <c r="A242" s="12">
        <v>452</v>
      </c>
      <c r="B242" s="5">
        <v>237</v>
      </c>
      <c r="C242" s="5">
        <v>382</v>
      </c>
      <c r="D242" s="41" t="s">
        <v>322</v>
      </c>
      <c r="E242" s="3" t="str">
        <f t="array" ref="E242">IF(OR(EXACT(A242,'ESO Dungeon constants'!$D$3:$D$987)),"X","")</f>
        <v/>
      </c>
      <c r="F242" s="3" t="str">
        <f t="shared" si="12"/>
        <v/>
      </c>
      <c r="G242" s="3" t="str">
        <f t="shared" si="13"/>
        <v>Reaper's March</v>
      </c>
      <c r="H242" s="17">
        <f t="shared" si="14"/>
        <v>452</v>
      </c>
      <c r="I242" s="17">
        <f t="shared" si="15"/>
        <v>382</v>
      </c>
      <c r="J242">
        <v>0</v>
      </c>
      <c r="K242" s="3" t="str">
        <f>VLOOKUP(J242,'LibSets constants'!$A$4:$B$1012,2,FALSE)</f>
        <v>DLC_BASE_GAME</v>
      </c>
      <c r="L242" s="3" t="str">
        <f>VLOOKUP(J242,'LibSets constants'!$A$4:$C$1012,3,FALSE)</f>
        <v>Included in base game</v>
      </c>
    </row>
    <row r="243" spans="1:12" x14ac:dyDescent="0.25">
      <c r="A243" s="12">
        <v>453</v>
      </c>
      <c r="B243" s="5">
        <v>238</v>
      </c>
      <c r="C243" s="5">
        <v>382</v>
      </c>
      <c r="D243" s="3" t="s">
        <v>323</v>
      </c>
      <c r="E243" s="3" t="str">
        <f t="array" ref="E243">IF(OR(EXACT(A243,'ESO Dungeon constants'!$D$3:$D$987)),"X","")</f>
        <v/>
      </c>
      <c r="F243" s="3" t="str">
        <f t="shared" si="12"/>
        <v/>
      </c>
      <c r="G243" s="3" t="str">
        <f t="shared" si="13"/>
        <v>Reaper's March</v>
      </c>
      <c r="H243" s="17">
        <f t="shared" si="14"/>
        <v>453</v>
      </c>
      <c r="I243" s="17">
        <f t="shared" si="15"/>
        <v>382</v>
      </c>
      <c r="J243">
        <v>0</v>
      </c>
      <c r="K243" s="3" t="str">
        <f>VLOOKUP(J243,'LibSets constants'!$A$4:$B$1012,2,FALSE)</f>
        <v>DLC_BASE_GAME</v>
      </c>
      <c r="L243" s="3" t="str">
        <f>VLOOKUP(J243,'LibSets constants'!$A$4:$C$1012,3,FALSE)</f>
        <v>Included in base game</v>
      </c>
    </row>
    <row r="244" spans="1:12" x14ac:dyDescent="0.25">
      <c r="A244" s="12">
        <v>454</v>
      </c>
      <c r="B244" s="5">
        <v>239</v>
      </c>
      <c r="C244" s="5">
        <v>382</v>
      </c>
      <c r="D244" s="3" t="s">
        <v>324</v>
      </c>
      <c r="E244" s="3" t="str">
        <f t="array" ref="E244">IF(OR(EXACT(A244,'ESO Dungeon constants'!$D$3:$D$987)),"X","")</f>
        <v/>
      </c>
      <c r="F244" s="3" t="str">
        <f t="shared" si="12"/>
        <v/>
      </c>
      <c r="G244" s="3" t="str">
        <f t="shared" si="13"/>
        <v>Reaper's March</v>
      </c>
      <c r="H244" s="17">
        <f t="shared" si="14"/>
        <v>454</v>
      </c>
      <c r="I244" s="17">
        <f t="shared" si="15"/>
        <v>382</v>
      </c>
      <c r="J244">
        <v>0</v>
      </c>
      <c r="K244" s="3" t="str">
        <f>VLOOKUP(J244,'LibSets constants'!$A$4:$B$1012,2,FALSE)</f>
        <v>DLC_BASE_GAME</v>
      </c>
      <c r="L244" s="3" t="str">
        <f>VLOOKUP(J244,'LibSets constants'!$A$4:$C$1012,3,FALSE)</f>
        <v>Included in base game</v>
      </c>
    </row>
    <row r="245" spans="1:12" x14ac:dyDescent="0.25">
      <c r="A245" s="12">
        <v>455</v>
      </c>
      <c r="B245" s="5">
        <v>240</v>
      </c>
      <c r="C245" s="5">
        <v>382</v>
      </c>
      <c r="D245" s="3" t="s">
        <v>325</v>
      </c>
      <c r="E245" s="3" t="str">
        <f t="array" ref="E245">IF(OR(EXACT(A245,'ESO Dungeon constants'!$D$3:$D$987)),"X","")</f>
        <v/>
      </c>
      <c r="F245" s="3" t="str">
        <f t="shared" si="12"/>
        <v/>
      </c>
      <c r="G245" s="3" t="str">
        <f t="shared" si="13"/>
        <v>Reaper's March</v>
      </c>
      <c r="H245" s="17">
        <f t="shared" si="14"/>
        <v>455</v>
      </c>
      <c r="I245" s="17">
        <f t="shared" si="15"/>
        <v>382</v>
      </c>
      <c r="J245">
        <v>0</v>
      </c>
      <c r="K245" s="3" t="str">
        <f>VLOOKUP(J245,'LibSets constants'!$A$4:$B$1012,2,FALSE)</f>
        <v>DLC_BASE_GAME</v>
      </c>
      <c r="L245" s="3" t="str">
        <f>VLOOKUP(J245,'LibSets constants'!$A$4:$C$1012,3,FALSE)</f>
        <v>Included in base game</v>
      </c>
    </row>
    <row r="246" spans="1:12" x14ac:dyDescent="0.25">
      <c r="A246" s="12">
        <v>456</v>
      </c>
      <c r="B246" s="5">
        <v>241</v>
      </c>
      <c r="C246" s="5">
        <v>382</v>
      </c>
      <c r="D246" s="41" t="s">
        <v>326</v>
      </c>
      <c r="E246" s="3" t="str">
        <f t="array" ref="E246">IF(OR(EXACT(A246,'ESO Dungeon constants'!$D$3:$D$987)),"X","")</f>
        <v/>
      </c>
      <c r="F246" s="3" t="str">
        <f t="shared" si="12"/>
        <v/>
      </c>
      <c r="G246" s="3" t="str">
        <f t="shared" si="13"/>
        <v>Reaper's March</v>
      </c>
      <c r="H246" s="17">
        <f t="shared" si="14"/>
        <v>456</v>
      </c>
      <c r="I246" s="17">
        <f t="shared" si="15"/>
        <v>382</v>
      </c>
      <c r="J246">
        <v>0</v>
      </c>
      <c r="K246" s="3" t="str">
        <f>VLOOKUP(J246,'LibSets constants'!$A$4:$B$1012,2,FALSE)</f>
        <v>DLC_BASE_GAME</v>
      </c>
      <c r="L246" s="3" t="str">
        <f>VLOOKUP(J246,'LibSets constants'!$A$4:$C$1012,3,FALSE)</f>
        <v>Included in base game</v>
      </c>
    </row>
    <row r="247" spans="1:12" x14ac:dyDescent="0.25">
      <c r="A247" s="12">
        <v>457</v>
      </c>
      <c r="B247" s="5">
        <v>242</v>
      </c>
      <c r="C247" s="5">
        <v>382</v>
      </c>
      <c r="D247" s="3" t="s">
        <v>327</v>
      </c>
      <c r="E247" s="3" t="str">
        <f t="array" ref="E247">IF(OR(EXACT(A247,'ESO Dungeon constants'!$D$3:$D$987)),"X","")</f>
        <v/>
      </c>
      <c r="F247" s="3" t="str">
        <f t="shared" si="12"/>
        <v/>
      </c>
      <c r="G247" s="3" t="str">
        <f t="shared" si="13"/>
        <v>Reaper's March</v>
      </c>
      <c r="H247" s="17">
        <f t="shared" si="14"/>
        <v>457</v>
      </c>
      <c r="I247" s="17">
        <f t="shared" si="15"/>
        <v>382</v>
      </c>
      <c r="J247">
        <v>0</v>
      </c>
      <c r="K247" s="3" t="str">
        <f>VLOOKUP(J247,'LibSets constants'!$A$4:$B$1012,2,FALSE)</f>
        <v>DLC_BASE_GAME</v>
      </c>
      <c r="L247" s="3" t="str">
        <f>VLOOKUP(J247,'LibSets constants'!$A$4:$C$1012,3,FALSE)</f>
        <v>Included in base game</v>
      </c>
    </row>
    <row r="248" spans="1:12" x14ac:dyDescent="0.25">
      <c r="A248" s="12">
        <v>458</v>
      </c>
      <c r="B248" s="5">
        <v>243</v>
      </c>
      <c r="C248" s="5">
        <v>382</v>
      </c>
      <c r="D248" s="3" t="s">
        <v>328</v>
      </c>
      <c r="E248" s="3" t="str">
        <f t="array" ref="E248">IF(OR(EXACT(A248,'ESO Dungeon constants'!$D$3:$D$987)),"X","")</f>
        <v/>
      </c>
      <c r="F248" s="3" t="str">
        <f t="shared" si="12"/>
        <v/>
      </c>
      <c r="G248" s="3" t="str">
        <f t="shared" si="13"/>
        <v>Reaper's March</v>
      </c>
      <c r="H248" s="17">
        <f t="shared" si="14"/>
        <v>458</v>
      </c>
      <c r="I248" s="17">
        <f t="shared" si="15"/>
        <v>382</v>
      </c>
      <c r="J248">
        <v>0</v>
      </c>
      <c r="K248" s="3" t="str">
        <f>VLOOKUP(J248,'LibSets constants'!$A$4:$B$1012,2,FALSE)</f>
        <v>DLC_BASE_GAME</v>
      </c>
      <c r="L248" s="3" t="str">
        <f>VLOOKUP(J248,'LibSets constants'!$A$4:$C$1012,3,FALSE)</f>
        <v>Included in base game</v>
      </c>
    </row>
    <row r="249" spans="1:12" x14ac:dyDescent="0.25">
      <c r="A249" s="12">
        <v>459</v>
      </c>
      <c r="B249" s="5">
        <v>244</v>
      </c>
      <c r="C249" s="5">
        <v>382</v>
      </c>
      <c r="D249" s="3" t="s">
        <v>329</v>
      </c>
      <c r="E249" s="3" t="str">
        <f t="array" ref="E249">IF(OR(EXACT(A249,'ESO Dungeon constants'!$D$3:$D$987)),"X","")</f>
        <v/>
      </c>
      <c r="F249" s="3" t="str">
        <f t="shared" si="12"/>
        <v/>
      </c>
      <c r="G249" s="3" t="str">
        <f t="shared" si="13"/>
        <v>Reaper's March</v>
      </c>
      <c r="H249" s="17">
        <f t="shared" si="14"/>
        <v>459</v>
      </c>
      <c r="I249" s="17">
        <f t="shared" si="15"/>
        <v>382</v>
      </c>
      <c r="J249">
        <v>0</v>
      </c>
      <c r="K249" s="3" t="str">
        <f>VLOOKUP(J249,'LibSets constants'!$A$4:$B$1012,2,FALSE)</f>
        <v>DLC_BASE_GAME</v>
      </c>
      <c r="L249" s="3" t="str">
        <f>VLOOKUP(J249,'LibSets constants'!$A$4:$C$1012,3,FALSE)</f>
        <v>Included in base game</v>
      </c>
    </row>
    <row r="250" spans="1:12" x14ac:dyDescent="0.25">
      <c r="A250" s="12">
        <v>460</v>
      </c>
      <c r="B250" s="5">
        <v>245</v>
      </c>
      <c r="C250" s="5">
        <v>382</v>
      </c>
      <c r="D250" s="3" t="s">
        <v>330</v>
      </c>
      <c r="E250" s="3" t="str">
        <f t="array" ref="E250">IF(OR(EXACT(A250,'ESO Dungeon constants'!$D$3:$D$987)),"X","")</f>
        <v/>
      </c>
      <c r="F250" s="3" t="str">
        <f t="shared" si="12"/>
        <v/>
      </c>
      <c r="G250" s="3" t="str">
        <f t="shared" si="13"/>
        <v>Reaper's March</v>
      </c>
      <c r="H250" s="17">
        <f t="shared" si="14"/>
        <v>460</v>
      </c>
      <c r="I250" s="17">
        <f t="shared" si="15"/>
        <v>382</v>
      </c>
      <c r="J250">
        <v>0</v>
      </c>
      <c r="K250" s="3" t="str">
        <f>VLOOKUP(J250,'LibSets constants'!$A$4:$B$1012,2,FALSE)</f>
        <v>DLC_BASE_GAME</v>
      </c>
      <c r="L250" s="3" t="str">
        <f>VLOOKUP(J250,'LibSets constants'!$A$4:$C$1012,3,FALSE)</f>
        <v>Included in base game</v>
      </c>
    </row>
    <row r="251" spans="1:12" x14ac:dyDescent="0.25">
      <c r="A251" s="12">
        <v>461</v>
      </c>
      <c r="B251" s="5">
        <v>246</v>
      </c>
      <c r="C251" s="5">
        <v>382</v>
      </c>
      <c r="D251" s="3" t="s">
        <v>331</v>
      </c>
      <c r="E251" s="3" t="str">
        <f t="array" ref="E251">IF(OR(EXACT(A251,'ESO Dungeon constants'!$D$3:$D$987)),"X","")</f>
        <v/>
      </c>
      <c r="F251" s="3" t="str">
        <f t="shared" si="12"/>
        <v/>
      </c>
      <c r="G251" s="3" t="str">
        <f t="shared" si="13"/>
        <v>Reaper's March</v>
      </c>
      <c r="H251" s="17">
        <f t="shared" si="14"/>
        <v>461</v>
      </c>
      <c r="I251" s="17">
        <f t="shared" si="15"/>
        <v>382</v>
      </c>
      <c r="J251">
        <v>0</v>
      </c>
      <c r="K251" s="3" t="str">
        <f>VLOOKUP(J251,'LibSets constants'!$A$4:$B$1012,2,FALSE)</f>
        <v>DLC_BASE_GAME</v>
      </c>
      <c r="L251" s="3" t="str">
        <f>VLOOKUP(J251,'LibSets constants'!$A$4:$C$1012,3,FALSE)</f>
        <v>Included in base game</v>
      </c>
    </row>
    <row r="252" spans="1:12" x14ac:dyDescent="0.25">
      <c r="A252" s="12">
        <v>462</v>
      </c>
      <c r="B252" s="5">
        <v>247</v>
      </c>
      <c r="C252" s="5">
        <v>382</v>
      </c>
      <c r="D252" s="3" t="s">
        <v>332</v>
      </c>
      <c r="E252" s="3" t="str">
        <f t="array" ref="E252">IF(OR(EXACT(A252,'ESO Dungeon constants'!$D$3:$D$987)),"X","")</f>
        <v/>
      </c>
      <c r="F252" s="3" t="str">
        <f t="shared" si="12"/>
        <v/>
      </c>
      <c r="G252" s="3" t="str">
        <f t="shared" si="13"/>
        <v>Reaper's March</v>
      </c>
      <c r="H252" s="17">
        <f t="shared" si="14"/>
        <v>462</v>
      </c>
      <c r="I252" s="17">
        <f t="shared" si="15"/>
        <v>382</v>
      </c>
      <c r="J252">
        <v>0</v>
      </c>
      <c r="K252" s="3" t="str">
        <f>VLOOKUP(J252,'LibSets constants'!$A$4:$B$1012,2,FALSE)</f>
        <v>DLC_BASE_GAME</v>
      </c>
      <c r="L252" s="3" t="str">
        <f>VLOOKUP(J252,'LibSets constants'!$A$4:$C$1012,3,FALSE)</f>
        <v>Included in base game</v>
      </c>
    </row>
    <row r="253" spans="1:12" x14ac:dyDescent="0.25">
      <c r="A253" s="12">
        <v>463</v>
      </c>
      <c r="B253" s="5">
        <v>248</v>
      </c>
      <c r="C253" s="5">
        <v>382</v>
      </c>
      <c r="D253" s="3" t="s">
        <v>333</v>
      </c>
      <c r="E253" s="3" t="str">
        <f t="array" ref="E253">IF(OR(EXACT(A253,'ESO Dungeon constants'!$D$3:$D$987)),"X","")</f>
        <v/>
      </c>
      <c r="F253" s="3" t="str">
        <f t="shared" si="12"/>
        <v/>
      </c>
      <c r="G253" s="3" t="str">
        <f t="shared" si="13"/>
        <v>Reaper's March</v>
      </c>
      <c r="H253" s="17">
        <f t="shared" si="14"/>
        <v>463</v>
      </c>
      <c r="I253" s="17">
        <f t="shared" si="15"/>
        <v>382</v>
      </c>
      <c r="J253">
        <v>0</v>
      </c>
      <c r="K253" s="3" t="str">
        <f>VLOOKUP(J253,'LibSets constants'!$A$4:$B$1012,2,FALSE)</f>
        <v>DLC_BASE_GAME</v>
      </c>
      <c r="L253" s="3" t="str">
        <f>VLOOKUP(J253,'LibSets constants'!$A$4:$C$1012,3,FALSE)</f>
        <v>Included in base game</v>
      </c>
    </row>
    <row r="254" spans="1:12" x14ac:dyDescent="0.25">
      <c r="A254" s="12">
        <v>464</v>
      </c>
      <c r="B254" s="5">
        <v>249</v>
      </c>
      <c r="C254" s="5">
        <v>382</v>
      </c>
      <c r="D254" s="3" t="s">
        <v>334</v>
      </c>
      <c r="E254" s="3" t="str">
        <f t="array" ref="E254">IF(OR(EXACT(A254,'ESO Dungeon constants'!$D$3:$D$987)),"X","")</f>
        <v/>
      </c>
      <c r="F254" s="3" t="str">
        <f t="shared" si="12"/>
        <v/>
      </c>
      <c r="G254" s="3" t="str">
        <f t="shared" si="13"/>
        <v>Reaper's March</v>
      </c>
      <c r="H254" s="17">
        <f t="shared" si="14"/>
        <v>464</v>
      </c>
      <c r="I254" s="17">
        <f t="shared" si="15"/>
        <v>382</v>
      </c>
      <c r="J254">
        <v>0</v>
      </c>
      <c r="K254" s="3" t="str">
        <f>VLOOKUP(J254,'LibSets constants'!$A$4:$B$1012,2,FALSE)</f>
        <v>DLC_BASE_GAME</v>
      </c>
      <c r="L254" s="3" t="str">
        <f>VLOOKUP(J254,'LibSets constants'!$A$4:$C$1012,3,FALSE)</f>
        <v>Included in base game</v>
      </c>
    </row>
    <row r="255" spans="1:12" x14ac:dyDescent="0.25">
      <c r="A255" s="12">
        <v>465</v>
      </c>
      <c r="B255" s="5">
        <v>250</v>
      </c>
      <c r="C255" s="5">
        <v>382</v>
      </c>
      <c r="D255" s="3" t="s">
        <v>335</v>
      </c>
      <c r="E255" s="3" t="str">
        <f t="array" ref="E255">IF(OR(EXACT(A255,'ESO Dungeon constants'!$D$3:$D$987)),"X","")</f>
        <v/>
      </c>
      <c r="F255" s="3" t="str">
        <f t="shared" si="12"/>
        <v/>
      </c>
      <c r="G255" s="3" t="str">
        <f t="shared" si="13"/>
        <v>Reaper's March</v>
      </c>
      <c r="H255" s="17">
        <f t="shared" si="14"/>
        <v>465</v>
      </c>
      <c r="I255" s="17">
        <f t="shared" si="15"/>
        <v>382</v>
      </c>
      <c r="J255">
        <v>0</v>
      </c>
      <c r="K255" s="3" t="str">
        <f>VLOOKUP(J255,'LibSets constants'!$A$4:$B$1012,2,FALSE)</f>
        <v>DLC_BASE_GAME</v>
      </c>
      <c r="L255" s="3" t="str">
        <f>VLOOKUP(J255,'LibSets constants'!$A$4:$C$1012,3,FALSE)</f>
        <v>Included in base game</v>
      </c>
    </row>
    <row r="256" spans="1:12" x14ac:dyDescent="0.25">
      <c r="A256" s="12">
        <v>466</v>
      </c>
      <c r="B256" s="5">
        <v>251</v>
      </c>
      <c r="C256" s="5">
        <v>382</v>
      </c>
      <c r="D256" s="3" t="s">
        <v>336</v>
      </c>
      <c r="E256" s="3" t="str">
        <f t="array" ref="E256">IF(OR(EXACT(A256,'ESO Dungeon constants'!$D$3:$D$987)),"X","")</f>
        <v/>
      </c>
      <c r="F256" s="3" t="str">
        <f t="shared" si="12"/>
        <v/>
      </c>
      <c r="G256" s="3" t="str">
        <f t="shared" si="13"/>
        <v>Reaper's March</v>
      </c>
      <c r="H256" s="17">
        <f t="shared" si="14"/>
        <v>466</v>
      </c>
      <c r="I256" s="17">
        <f t="shared" si="15"/>
        <v>382</v>
      </c>
      <c r="J256">
        <v>0</v>
      </c>
      <c r="K256" s="3" t="str">
        <f>VLOOKUP(J256,'LibSets constants'!$A$4:$B$1012,2,FALSE)</f>
        <v>DLC_BASE_GAME</v>
      </c>
      <c r="L256" s="3" t="str">
        <f>VLOOKUP(J256,'LibSets constants'!$A$4:$C$1012,3,FALSE)</f>
        <v>Included in base game</v>
      </c>
    </row>
    <row r="257" spans="1:12" x14ac:dyDescent="0.25">
      <c r="A257" s="12">
        <v>467</v>
      </c>
      <c r="B257" s="5">
        <v>252</v>
      </c>
      <c r="C257" s="5">
        <v>382</v>
      </c>
      <c r="D257" s="3" t="s">
        <v>337</v>
      </c>
      <c r="E257" s="3" t="str">
        <f t="array" ref="E257">IF(OR(EXACT(A257,'ESO Dungeon constants'!$D$3:$D$987)),"X","")</f>
        <v/>
      </c>
      <c r="F257" s="3" t="str">
        <f t="shared" si="12"/>
        <v/>
      </c>
      <c r="G257" s="3" t="str">
        <f t="shared" si="13"/>
        <v>Reaper's March</v>
      </c>
      <c r="H257" s="17">
        <f t="shared" si="14"/>
        <v>467</v>
      </c>
      <c r="I257" s="17">
        <f t="shared" si="15"/>
        <v>382</v>
      </c>
      <c r="J257">
        <v>0</v>
      </c>
      <c r="K257" s="3" t="str">
        <f>VLOOKUP(J257,'LibSets constants'!$A$4:$B$1012,2,FALSE)</f>
        <v>DLC_BASE_GAME</v>
      </c>
      <c r="L257" s="3" t="str">
        <f>VLOOKUP(J257,'LibSets constants'!$A$4:$C$1012,3,FALSE)</f>
        <v>Included in base game</v>
      </c>
    </row>
    <row r="258" spans="1:12" x14ac:dyDescent="0.25">
      <c r="A258" s="12">
        <v>468</v>
      </c>
      <c r="B258" s="5">
        <v>253</v>
      </c>
      <c r="C258" s="5">
        <v>58</v>
      </c>
      <c r="D258" s="3" t="s">
        <v>338</v>
      </c>
      <c r="E258" s="3" t="str">
        <f t="array" ref="E258">IF(OR(EXACT(A258,'ESO Dungeon constants'!$D$3:$D$987)),"X","")</f>
        <v/>
      </c>
      <c r="F258" s="3" t="str">
        <f t="shared" si="12"/>
        <v/>
      </c>
      <c r="G258" s="3" t="str">
        <f t="shared" si="13"/>
        <v>Malabal Tor</v>
      </c>
      <c r="H258" s="17">
        <f t="shared" si="14"/>
        <v>468</v>
      </c>
      <c r="I258" s="17">
        <f t="shared" si="15"/>
        <v>58</v>
      </c>
      <c r="J258">
        <v>0</v>
      </c>
      <c r="K258" s="3" t="str">
        <f>VLOOKUP(J258,'LibSets constants'!$A$4:$B$1012,2,FALSE)</f>
        <v>DLC_BASE_GAME</v>
      </c>
      <c r="L258" s="3" t="str">
        <f>VLOOKUP(J258,'LibSets constants'!$A$4:$C$1012,3,FALSE)</f>
        <v>Included in base game</v>
      </c>
    </row>
    <row r="259" spans="1:12" x14ac:dyDescent="0.25">
      <c r="A259" s="12">
        <v>469</v>
      </c>
      <c r="B259" s="5">
        <v>254</v>
      </c>
      <c r="C259" s="5">
        <v>58</v>
      </c>
      <c r="D259" s="3" t="s">
        <v>339</v>
      </c>
      <c r="E259" s="3" t="str">
        <f t="array" ref="E259">IF(OR(EXACT(A259,'ESO Dungeon constants'!$D$3:$D$987)),"X","")</f>
        <v/>
      </c>
      <c r="F259" s="3" t="str">
        <f t="shared" si="12"/>
        <v/>
      </c>
      <c r="G259" s="3" t="str">
        <f t="shared" si="13"/>
        <v>Malabal Tor</v>
      </c>
      <c r="H259" s="17">
        <f t="shared" si="14"/>
        <v>469</v>
      </c>
      <c r="I259" s="17">
        <f t="shared" si="15"/>
        <v>58</v>
      </c>
      <c r="J259">
        <v>0</v>
      </c>
      <c r="K259" s="3" t="str">
        <f>VLOOKUP(J259,'LibSets constants'!$A$4:$B$1012,2,FALSE)</f>
        <v>DLC_BASE_GAME</v>
      </c>
      <c r="L259" s="3" t="str">
        <f>VLOOKUP(J259,'LibSets constants'!$A$4:$C$1012,3,FALSE)</f>
        <v>Included in base game</v>
      </c>
    </row>
    <row r="260" spans="1:12" x14ac:dyDescent="0.25">
      <c r="A260" s="12">
        <v>470</v>
      </c>
      <c r="B260" s="5">
        <v>255</v>
      </c>
      <c r="C260" s="5">
        <v>58</v>
      </c>
      <c r="D260" s="3" t="s">
        <v>340</v>
      </c>
      <c r="E260" s="3" t="str">
        <f t="array" ref="E260">IF(OR(EXACT(A260,'ESO Dungeon constants'!$D$3:$D$987)),"X","")</f>
        <v/>
      </c>
      <c r="F260" s="3" t="str">
        <f t="shared" si="12"/>
        <v/>
      </c>
      <c r="G260" s="3" t="str">
        <f t="shared" si="13"/>
        <v>Malabal Tor</v>
      </c>
      <c r="H260" s="17">
        <f t="shared" si="14"/>
        <v>470</v>
      </c>
      <c r="I260" s="17">
        <f t="shared" si="15"/>
        <v>58</v>
      </c>
      <c r="J260">
        <v>0</v>
      </c>
      <c r="K260" s="3" t="str">
        <f>VLOOKUP(J260,'LibSets constants'!$A$4:$B$1012,2,FALSE)</f>
        <v>DLC_BASE_GAME</v>
      </c>
      <c r="L260" s="3" t="str">
        <f>VLOOKUP(J260,'LibSets constants'!$A$4:$C$1012,3,FALSE)</f>
        <v>Included in base game</v>
      </c>
    </row>
    <row r="261" spans="1:12" x14ac:dyDescent="0.25">
      <c r="A261" s="12">
        <v>471</v>
      </c>
      <c r="B261" s="5">
        <v>256</v>
      </c>
      <c r="C261" s="5">
        <v>58</v>
      </c>
      <c r="D261" s="3" t="s">
        <v>341</v>
      </c>
      <c r="E261" s="3" t="str">
        <f t="array" ref="E261">IF(OR(EXACT(A261,'ESO Dungeon constants'!$D$3:$D$987)),"X","")</f>
        <v/>
      </c>
      <c r="F261" s="3" t="str">
        <f t="shared" ref="F261:F324" si="16">IF(EXACT(A261,C261),"X","")</f>
        <v/>
      </c>
      <c r="G261" s="3" t="str">
        <f t="shared" ref="G261:G324" si="17">IF(A261&lt;&gt;C261,VLOOKUP(C261,$A$5:$D$9954,4,FALSE),"")</f>
        <v>Malabal Tor</v>
      </c>
      <c r="H261" s="17">
        <f t="shared" ref="H261:H324" si="18">A261</f>
        <v>471</v>
      </c>
      <c r="I261" s="17">
        <f t="shared" ref="I261:I324" si="19">C261</f>
        <v>58</v>
      </c>
      <c r="J261">
        <v>0</v>
      </c>
      <c r="K261" s="3" t="str">
        <f>VLOOKUP(J261,'LibSets constants'!$A$4:$B$1012,2,FALSE)</f>
        <v>DLC_BASE_GAME</v>
      </c>
      <c r="L261" s="3" t="str">
        <f>VLOOKUP(J261,'LibSets constants'!$A$4:$C$1012,3,FALSE)</f>
        <v>Included in base game</v>
      </c>
    </row>
    <row r="262" spans="1:12" x14ac:dyDescent="0.25">
      <c r="A262" s="12">
        <v>472</v>
      </c>
      <c r="B262" s="5">
        <v>257</v>
      </c>
      <c r="C262" s="5">
        <v>58</v>
      </c>
      <c r="D262" s="3" t="s">
        <v>342</v>
      </c>
      <c r="E262" s="3" t="str">
        <f t="array" ref="E262">IF(OR(EXACT(A262,'ESO Dungeon constants'!$D$3:$D$987)),"X","")</f>
        <v/>
      </c>
      <c r="F262" s="3" t="str">
        <f t="shared" si="16"/>
        <v/>
      </c>
      <c r="G262" s="3" t="str">
        <f t="shared" si="17"/>
        <v>Malabal Tor</v>
      </c>
      <c r="H262" s="17">
        <f t="shared" si="18"/>
        <v>472</v>
      </c>
      <c r="I262" s="17">
        <f t="shared" si="19"/>
        <v>58</v>
      </c>
      <c r="J262">
        <v>0</v>
      </c>
      <c r="K262" s="3" t="str">
        <f>VLOOKUP(J262,'LibSets constants'!$A$4:$B$1012,2,FALSE)</f>
        <v>DLC_BASE_GAME</v>
      </c>
      <c r="L262" s="3" t="str">
        <f>VLOOKUP(J262,'LibSets constants'!$A$4:$C$1012,3,FALSE)</f>
        <v>Included in base game</v>
      </c>
    </row>
    <row r="263" spans="1:12" x14ac:dyDescent="0.25">
      <c r="A263" s="12">
        <v>473</v>
      </c>
      <c r="B263" s="5">
        <v>258</v>
      </c>
      <c r="C263" s="5">
        <v>58</v>
      </c>
      <c r="D263" s="3" t="s">
        <v>343</v>
      </c>
      <c r="E263" s="3" t="str">
        <f t="array" ref="E263">IF(OR(EXACT(A263,'ESO Dungeon constants'!$D$3:$D$987)),"X","")</f>
        <v/>
      </c>
      <c r="F263" s="3" t="str">
        <f t="shared" si="16"/>
        <v/>
      </c>
      <c r="G263" s="3" t="str">
        <f t="shared" si="17"/>
        <v>Malabal Tor</v>
      </c>
      <c r="H263" s="17">
        <f t="shared" si="18"/>
        <v>473</v>
      </c>
      <c r="I263" s="17">
        <f t="shared" si="19"/>
        <v>58</v>
      </c>
      <c r="J263">
        <v>0</v>
      </c>
      <c r="K263" s="3" t="str">
        <f>VLOOKUP(J263,'LibSets constants'!$A$4:$B$1012,2,FALSE)</f>
        <v>DLC_BASE_GAME</v>
      </c>
      <c r="L263" s="3" t="str">
        <f>VLOOKUP(J263,'LibSets constants'!$A$4:$C$1012,3,FALSE)</f>
        <v>Included in base game</v>
      </c>
    </row>
    <row r="264" spans="1:12" x14ac:dyDescent="0.25">
      <c r="A264" s="12">
        <v>475</v>
      </c>
      <c r="B264" s="5">
        <v>259</v>
      </c>
      <c r="C264" s="5">
        <v>383</v>
      </c>
      <c r="D264" s="3" t="s">
        <v>344</v>
      </c>
      <c r="E264" s="3" t="str">
        <f t="array" ref="E264">IF(OR(EXACT(A264,'ESO Dungeon constants'!$D$3:$D$987)),"X","")</f>
        <v/>
      </c>
      <c r="F264" s="3" t="str">
        <f t="shared" si="16"/>
        <v/>
      </c>
      <c r="G264" s="3" t="str">
        <f t="shared" si="17"/>
        <v>Grahtwood</v>
      </c>
      <c r="H264" s="17">
        <f t="shared" si="18"/>
        <v>475</v>
      </c>
      <c r="I264" s="17">
        <f t="shared" si="19"/>
        <v>383</v>
      </c>
      <c r="J264">
        <v>0</v>
      </c>
      <c r="K264" s="3" t="str">
        <f>VLOOKUP(J264,'LibSets constants'!$A$4:$B$1012,2,FALSE)</f>
        <v>DLC_BASE_GAME</v>
      </c>
      <c r="L264" s="3" t="str">
        <f>VLOOKUP(J264,'LibSets constants'!$A$4:$C$1012,3,FALSE)</f>
        <v>Included in base game</v>
      </c>
    </row>
    <row r="265" spans="1:12" x14ac:dyDescent="0.25">
      <c r="A265" s="12">
        <v>477</v>
      </c>
      <c r="B265" s="5">
        <v>260</v>
      </c>
      <c r="C265" s="5">
        <v>383</v>
      </c>
      <c r="D265" s="3" t="s">
        <v>345</v>
      </c>
      <c r="E265" s="3" t="str">
        <f t="array" ref="E265">IF(OR(EXACT(A265,'ESO Dungeon constants'!$D$3:$D$987)),"X","")</f>
        <v/>
      </c>
      <c r="F265" s="3" t="str">
        <f t="shared" si="16"/>
        <v/>
      </c>
      <c r="G265" s="3" t="str">
        <f t="shared" si="17"/>
        <v>Grahtwood</v>
      </c>
      <c r="H265" s="17">
        <f t="shared" si="18"/>
        <v>477</v>
      </c>
      <c r="I265" s="17">
        <f t="shared" si="19"/>
        <v>383</v>
      </c>
      <c r="J265">
        <v>0</v>
      </c>
      <c r="K265" s="3" t="str">
        <f>VLOOKUP(J265,'LibSets constants'!$A$4:$B$1012,2,FALSE)</f>
        <v>DLC_BASE_GAME</v>
      </c>
      <c r="L265" s="3" t="str">
        <f>VLOOKUP(J265,'LibSets constants'!$A$4:$C$1012,3,FALSE)</f>
        <v>Included in base game</v>
      </c>
    </row>
    <row r="266" spans="1:12" x14ac:dyDescent="0.25">
      <c r="A266" s="12">
        <v>478</v>
      </c>
      <c r="B266" s="5">
        <v>261</v>
      </c>
      <c r="C266" s="5">
        <v>383</v>
      </c>
      <c r="D266" s="3" t="s">
        <v>346</v>
      </c>
      <c r="E266" s="3" t="str">
        <f t="array" ref="E266">IF(OR(EXACT(A266,'ESO Dungeon constants'!$D$3:$D$987)),"X","")</f>
        <v/>
      </c>
      <c r="F266" s="3" t="str">
        <f t="shared" si="16"/>
        <v/>
      </c>
      <c r="G266" s="3" t="str">
        <f t="shared" si="17"/>
        <v>Grahtwood</v>
      </c>
      <c r="H266" s="17">
        <f t="shared" si="18"/>
        <v>478</v>
      </c>
      <c r="I266" s="17">
        <f t="shared" si="19"/>
        <v>383</v>
      </c>
      <c r="J266">
        <v>0</v>
      </c>
      <c r="K266" s="3" t="str">
        <f>VLOOKUP(J266,'LibSets constants'!$A$4:$B$1012,2,FALSE)</f>
        <v>DLC_BASE_GAME</v>
      </c>
      <c r="L266" s="3" t="str">
        <f>VLOOKUP(J266,'LibSets constants'!$A$4:$C$1012,3,FALSE)</f>
        <v>Included in base game</v>
      </c>
    </row>
    <row r="267" spans="1:12" x14ac:dyDescent="0.25">
      <c r="A267" s="12">
        <v>480</v>
      </c>
      <c r="B267" s="5">
        <v>262</v>
      </c>
      <c r="C267" s="5">
        <v>103</v>
      </c>
      <c r="D267" s="3" t="s">
        <v>347</v>
      </c>
      <c r="E267" s="3" t="str">
        <f t="array" ref="E267">IF(OR(EXACT(A267,'ESO Dungeon constants'!$D$3:$D$987)),"X","")</f>
        <v/>
      </c>
      <c r="F267" s="3" t="str">
        <f t="shared" si="16"/>
        <v/>
      </c>
      <c r="G267" s="3" t="str">
        <f t="shared" si="17"/>
        <v>The Rift</v>
      </c>
      <c r="H267" s="17">
        <f t="shared" si="18"/>
        <v>480</v>
      </c>
      <c r="I267" s="17">
        <f t="shared" si="19"/>
        <v>103</v>
      </c>
      <c r="J267">
        <v>0</v>
      </c>
      <c r="K267" s="3" t="str">
        <f>VLOOKUP(J267,'LibSets constants'!$A$4:$B$1012,2,FALSE)</f>
        <v>DLC_BASE_GAME</v>
      </c>
      <c r="L267" s="3" t="str">
        <f>VLOOKUP(J267,'LibSets constants'!$A$4:$C$1012,3,FALSE)</f>
        <v>Included in base game</v>
      </c>
    </row>
    <row r="268" spans="1:12" x14ac:dyDescent="0.25">
      <c r="A268" s="12">
        <v>481</v>
      </c>
      <c r="B268" s="5">
        <v>263</v>
      </c>
      <c r="C268" s="5">
        <v>103</v>
      </c>
      <c r="D268" s="41" t="s">
        <v>348</v>
      </c>
      <c r="E268" s="3" t="str">
        <f t="array" ref="E268">IF(OR(EXACT(A268,'ESO Dungeon constants'!$D$3:$D$987)),"X","")</f>
        <v/>
      </c>
      <c r="F268" s="3" t="str">
        <f t="shared" si="16"/>
        <v/>
      </c>
      <c r="G268" s="3" t="str">
        <f t="shared" si="17"/>
        <v>The Rift</v>
      </c>
      <c r="H268" s="17">
        <f t="shared" si="18"/>
        <v>481</v>
      </c>
      <c r="I268" s="17">
        <f t="shared" si="19"/>
        <v>103</v>
      </c>
      <c r="J268">
        <v>0</v>
      </c>
      <c r="K268" s="3" t="str">
        <f>VLOOKUP(J268,'LibSets constants'!$A$4:$B$1012,2,FALSE)</f>
        <v>DLC_BASE_GAME</v>
      </c>
      <c r="L268" s="3" t="str">
        <f>VLOOKUP(J268,'LibSets constants'!$A$4:$C$1012,3,FALSE)</f>
        <v>Included in base game</v>
      </c>
    </row>
    <row r="269" spans="1:12" x14ac:dyDescent="0.25">
      <c r="A269" s="12">
        <v>482</v>
      </c>
      <c r="B269" s="5">
        <v>264</v>
      </c>
      <c r="C269" s="5">
        <v>103</v>
      </c>
      <c r="D269" s="3" t="s">
        <v>349</v>
      </c>
      <c r="E269" s="3" t="str">
        <f t="array" ref="E269">IF(OR(EXACT(A269,'ESO Dungeon constants'!$D$3:$D$987)),"X","")</f>
        <v/>
      </c>
      <c r="F269" s="3" t="str">
        <f t="shared" si="16"/>
        <v/>
      </c>
      <c r="G269" s="3" t="str">
        <f t="shared" si="17"/>
        <v>The Rift</v>
      </c>
      <c r="H269" s="17">
        <f t="shared" si="18"/>
        <v>482</v>
      </c>
      <c r="I269" s="17">
        <f t="shared" si="19"/>
        <v>103</v>
      </c>
      <c r="J269">
        <v>0</v>
      </c>
      <c r="K269" s="3" t="str">
        <f>VLOOKUP(J269,'LibSets constants'!$A$4:$B$1012,2,FALSE)</f>
        <v>DLC_BASE_GAME</v>
      </c>
      <c r="L269" s="3" t="str">
        <f>VLOOKUP(J269,'LibSets constants'!$A$4:$C$1012,3,FALSE)</f>
        <v>Included in base game</v>
      </c>
    </row>
    <row r="270" spans="1:12" x14ac:dyDescent="0.25">
      <c r="A270" s="12">
        <v>484</v>
      </c>
      <c r="B270" s="5">
        <v>265</v>
      </c>
      <c r="C270" s="5">
        <v>103</v>
      </c>
      <c r="D270" s="3" t="s">
        <v>350</v>
      </c>
      <c r="E270" s="3" t="str">
        <f t="array" ref="E270">IF(OR(EXACT(A270,'ESO Dungeon constants'!$D$3:$D$987)),"X","")</f>
        <v/>
      </c>
      <c r="F270" s="3" t="str">
        <f t="shared" si="16"/>
        <v/>
      </c>
      <c r="G270" s="3" t="str">
        <f t="shared" si="17"/>
        <v>The Rift</v>
      </c>
      <c r="H270" s="17">
        <f t="shared" si="18"/>
        <v>484</v>
      </c>
      <c r="I270" s="17">
        <f t="shared" si="19"/>
        <v>103</v>
      </c>
      <c r="J270">
        <v>0</v>
      </c>
      <c r="K270" s="3" t="str">
        <f>VLOOKUP(J270,'LibSets constants'!$A$4:$B$1012,2,FALSE)</f>
        <v>DLC_BASE_GAME</v>
      </c>
      <c r="L270" s="3" t="str">
        <f>VLOOKUP(J270,'LibSets constants'!$A$4:$C$1012,3,FALSE)</f>
        <v>Included in base game</v>
      </c>
    </row>
    <row r="271" spans="1:12" x14ac:dyDescent="0.25">
      <c r="A271" s="12">
        <v>485</v>
      </c>
      <c r="B271" s="5">
        <v>266</v>
      </c>
      <c r="C271" s="5">
        <v>103</v>
      </c>
      <c r="D271" s="3" t="s">
        <v>351</v>
      </c>
      <c r="E271" s="3" t="str">
        <f t="array" ref="E271">IF(OR(EXACT(A271,'ESO Dungeon constants'!$D$3:$D$987)),"X","")</f>
        <v/>
      </c>
      <c r="F271" s="3" t="str">
        <f t="shared" si="16"/>
        <v/>
      </c>
      <c r="G271" s="3" t="str">
        <f t="shared" si="17"/>
        <v>The Rift</v>
      </c>
      <c r="H271" s="17">
        <f t="shared" si="18"/>
        <v>485</v>
      </c>
      <c r="I271" s="17">
        <f t="shared" si="19"/>
        <v>103</v>
      </c>
      <c r="J271">
        <v>0</v>
      </c>
      <c r="K271" s="3" t="str">
        <f>VLOOKUP(J271,'LibSets constants'!$A$4:$B$1012,2,FALSE)</f>
        <v>DLC_BASE_GAME</v>
      </c>
      <c r="L271" s="3" t="str">
        <f>VLOOKUP(J271,'LibSets constants'!$A$4:$C$1012,3,FALSE)</f>
        <v>Included in base game</v>
      </c>
    </row>
    <row r="272" spans="1:12" x14ac:dyDescent="0.25">
      <c r="A272" s="12">
        <v>486</v>
      </c>
      <c r="B272" s="5">
        <v>267</v>
      </c>
      <c r="C272" s="5">
        <v>381</v>
      </c>
      <c r="D272" s="3" t="s">
        <v>352</v>
      </c>
      <c r="E272" s="3" t="str">
        <f t="array" ref="E272">IF(OR(EXACT(A272,'ESO Dungeon constants'!$D$3:$D$987)),"X","")</f>
        <v/>
      </c>
      <c r="F272" s="3" t="str">
        <f t="shared" si="16"/>
        <v/>
      </c>
      <c r="G272" s="3" t="str">
        <f t="shared" si="17"/>
        <v>Auridon</v>
      </c>
      <c r="H272" s="17">
        <f t="shared" si="18"/>
        <v>486</v>
      </c>
      <c r="I272" s="17">
        <f t="shared" si="19"/>
        <v>381</v>
      </c>
      <c r="J272">
        <v>0</v>
      </c>
      <c r="K272" s="3" t="str">
        <f>VLOOKUP(J272,'LibSets constants'!$A$4:$B$1012,2,FALSE)</f>
        <v>DLC_BASE_GAME</v>
      </c>
      <c r="L272" s="3" t="str">
        <f>VLOOKUP(J272,'LibSets constants'!$A$4:$C$1012,3,FALSE)</f>
        <v>Included in base game</v>
      </c>
    </row>
    <row r="273" spans="1:12" x14ac:dyDescent="0.25">
      <c r="A273" s="12">
        <v>487</v>
      </c>
      <c r="B273" s="5">
        <v>268</v>
      </c>
      <c r="C273" s="5">
        <v>382</v>
      </c>
      <c r="D273" s="3" t="s">
        <v>353</v>
      </c>
      <c r="E273" s="3" t="str">
        <f t="array" ref="E273">IF(OR(EXACT(A273,'ESO Dungeon constants'!$D$3:$D$987)),"X","")</f>
        <v/>
      </c>
      <c r="F273" s="3" t="str">
        <f t="shared" si="16"/>
        <v/>
      </c>
      <c r="G273" s="3" t="str">
        <f t="shared" si="17"/>
        <v>Reaper's March</v>
      </c>
      <c r="H273" s="17">
        <f t="shared" si="18"/>
        <v>487</v>
      </c>
      <c r="I273" s="17">
        <f t="shared" si="19"/>
        <v>382</v>
      </c>
      <c r="J273">
        <v>0</v>
      </c>
      <c r="K273" s="3" t="str">
        <f>VLOOKUP(J273,'LibSets constants'!$A$4:$B$1012,2,FALSE)</f>
        <v>DLC_BASE_GAME</v>
      </c>
      <c r="L273" s="3" t="str">
        <f>VLOOKUP(J273,'LibSets constants'!$A$4:$C$1012,3,FALSE)</f>
        <v>Included in base game</v>
      </c>
    </row>
    <row r="274" spans="1:12" x14ac:dyDescent="0.25">
      <c r="A274" s="12">
        <v>492</v>
      </c>
      <c r="B274" s="5">
        <v>269</v>
      </c>
      <c r="C274" s="5">
        <v>41</v>
      </c>
      <c r="D274" s="41" t="s">
        <v>354</v>
      </c>
      <c r="E274" s="3" t="str">
        <f t="array" ref="E274">IF(OR(EXACT(A274,'ESO Dungeon constants'!$D$3:$D$987)),"X","")</f>
        <v/>
      </c>
      <c r="F274" s="3" t="str">
        <f t="shared" si="16"/>
        <v/>
      </c>
      <c r="G274" s="3" t="str">
        <f t="shared" si="17"/>
        <v>Stonefalls</v>
      </c>
      <c r="H274" s="17">
        <f t="shared" si="18"/>
        <v>492</v>
      </c>
      <c r="I274" s="17">
        <f t="shared" si="19"/>
        <v>41</v>
      </c>
      <c r="J274">
        <v>0</v>
      </c>
      <c r="K274" s="3" t="str">
        <f>VLOOKUP(J274,'LibSets constants'!$A$4:$B$1012,2,FALSE)</f>
        <v>DLC_BASE_GAME</v>
      </c>
      <c r="L274" s="3" t="str">
        <f>VLOOKUP(J274,'LibSets constants'!$A$4:$C$1012,3,FALSE)</f>
        <v>Included in base game</v>
      </c>
    </row>
    <row r="275" spans="1:12" x14ac:dyDescent="0.25">
      <c r="A275" s="12">
        <v>493</v>
      </c>
      <c r="B275" s="5">
        <v>270</v>
      </c>
      <c r="C275" s="5">
        <v>181</v>
      </c>
      <c r="D275" s="3" t="s">
        <v>355</v>
      </c>
      <c r="E275" s="3" t="str">
        <f t="array" ref="E275">IF(OR(EXACT(A275,'ESO Dungeon constants'!$D$3:$D$987)),"X","")</f>
        <v/>
      </c>
      <c r="F275" s="3" t="str">
        <f t="shared" si="16"/>
        <v/>
      </c>
      <c r="G275" s="3" t="str">
        <f t="shared" si="17"/>
        <v>Cyrodiil</v>
      </c>
      <c r="H275" s="17">
        <f t="shared" si="18"/>
        <v>493</v>
      </c>
      <c r="I275" s="17">
        <f t="shared" si="19"/>
        <v>181</v>
      </c>
      <c r="J275">
        <v>0</v>
      </c>
      <c r="K275" s="3" t="str">
        <f>VLOOKUP(J275,'LibSets constants'!$A$4:$B$1012,2,FALSE)</f>
        <v>DLC_BASE_GAME</v>
      </c>
      <c r="L275" s="3" t="str">
        <f>VLOOKUP(J275,'LibSets constants'!$A$4:$C$1012,3,FALSE)</f>
        <v>Included in base game</v>
      </c>
    </row>
    <row r="276" spans="1:12" x14ac:dyDescent="0.25">
      <c r="A276" s="12">
        <v>494</v>
      </c>
      <c r="B276" s="5">
        <v>271</v>
      </c>
      <c r="C276" s="5">
        <v>181</v>
      </c>
      <c r="D276" s="3" t="s">
        <v>356</v>
      </c>
      <c r="E276" s="3" t="str">
        <f t="array" ref="E276">IF(OR(EXACT(A276,'ESO Dungeon constants'!$D$3:$D$987)),"X","")</f>
        <v/>
      </c>
      <c r="F276" s="3" t="str">
        <f t="shared" si="16"/>
        <v/>
      </c>
      <c r="G276" s="3" t="str">
        <f t="shared" si="17"/>
        <v>Cyrodiil</v>
      </c>
      <c r="H276" s="17">
        <f t="shared" si="18"/>
        <v>494</v>
      </c>
      <c r="I276" s="17">
        <f t="shared" si="19"/>
        <v>181</v>
      </c>
      <c r="J276">
        <v>0</v>
      </c>
      <c r="K276" s="3" t="str">
        <f>VLOOKUP(J276,'LibSets constants'!$A$4:$B$1012,2,FALSE)</f>
        <v>DLC_BASE_GAME</v>
      </c>
      <c r="L276" s="3" t="str">
        <f>VLOOKUP(J276,'LibSets constants'!$A$4:$C$1012,3,FALSE)</f>
        <v>Included in base game</v>
      </c>
    </row>
    <row r="277" spans="1:12" x14ac:dyDescent="0.25">
      <c r="A277" s="12">
        <v>495</v>
      </c>
      <c r="B277" s="5">
        <v>272</v>
      </c>
      <c r="C277" s="5">
        <v>181</v>
      </c>
      <c r="D277" s="3" t="s">
        <v>357</v>
      </c>
      <c r="E277" s="3" t="str">
        <f t="array" ref="E277">IF(OR(EXACT(A277,'ESO Dungeon constants'!$D$3:$D$987)),"X","")</f>
        <v/>
      </c>
      <c r="F277" s="3" t="str">
        <f t="shared" si="16"/>
        <v/>
      </c>
      <c r="G277" s="3" t="str">
        <f t="shared" si="17"/>
        <v>Cyrodiil</v>
      </c>
      <c r="H277" s="17">
        <f t="shared" si="18"/>
        <v>495</v>
      </c>
      <c r="I277" s="17">
        <f t="shared" si="19"/>
        <v>181</v>
      </c>
      <c r="J277">
        <v>0</v>
      </c>
      <c r="K277" s="3" t="str">
        <f>VLOOKUP(J277,'LibSets constants'!$A$4:$B$1012,2,FALSE)</f>
        <v>DLC_BASE_GAME</v>
      </c>
      <c r="L277" s="3" t="str">
        <f>VLOOKUP(J277,'LibSets constants'!$A$4:$C$1012,3,FALSE)</f>
        <v>Included in base game</v>
      </c>
    </row>
    <row r="278" spans="1:12" x14ac:dyDescent="0.25">
      <c r="A278" s="12">
        <v>496</v>
      </c>
      <c r="B278" s="5">
        <v>273</v>
      </c>
      <c r="C278" s="5">
        <v>181</v>
      </c>
      <c r="D278" s="3" t="s">
        <v>358</v>
      </c>
      <c r="E278" s="3" t="str">
        <f t="array" ref="E278">IF(OR(EXACT(A278,'ESO Dungeon constants'!$D$3:$D$987)),"X","")</f>
        <v/>
      </c>
      <c r="F278" s="3" t="str">
        <f t="shared" si="16"/>
        <v/>
      </c>
      <c r="G278" s="3" t="str">
        <f t="shared" si="17"/>
        <v>Cyrodiil</v>
      </c>
      <c r="H278" s="17">
        <f t="shared" si="18"/>
        <v>496</v>
      </c>
      <c r="I278" s="17">
        <f t="shared" si="19"/>
        <v>181</v>
      </c>
      <c r="J278">
        <v>0</v>
      </c>
      <c r="K278" s="3" t="str">
        <f>VLOOKUP(J278,'LibSets constants'!$A$4:$B$1012,2,FALSE)</f>
        <v>DLC_BASE_GAME</v>
      </c>
      <c r="L278" s="3" t="str">
        <f>VLOOKUP(J278,'LibSets constants'!$A$4:$C$1012,3,FALSE)</f>
        <v>Included in base game</v>
      </c>
    </row>
    <row r="279" spans="1:12" x14ac:dyDescent="0.25">
      <c r="A279" s="12">
        <v>497</v>
      </c>
      <c r="B279" s="5">
        <v>274</v>
      </c>
      <c r="C279" s="5">
        <v>181</v>
      </c>
      <c r="D279" s="3" t="s">
        <v>359</v>
      </c>
      <c r="E279" s="3" t="str">
        <f t="array" ref="E279">IF(OR(EXACT(A279,'ESO Dungeon constants'!$D$3:$D$987)),"X","")</f>
        <v/>
      </c>
      <c r="F279" s="3" t="str">
        <f t="shared" si="16"/>
        <v/>
      </c>
      <c r="G279" s="3" t="str">
        <f t="shared" si="17"/>
        <v>Cyrodiil</v>
      </c>
      <c r="H279" s="17">
        <f t="shared" si="18"/>
        <v>497</v>
      </c>
      <c r="I279" s="17">
        <f t="shared" si="19"/>
        <v>181</v>
      </c>
      <c r="J279">
        <v>0</v>
      </c>
      <c r="K279" s="3" t="str">
        <f>VLOOKUP(J279,'LibSets constants'!$A$4:$B$1012,2,FALSE)</f>
        <v>DLC_BASE_GAME</v>
      </c>
      <c r="L279" s="3" t="str">
        <f>VLOOKUP(J279,'LibSets constants'!$A$4:$C$1012,3,FALSE)</f>
        <v>Included in base game</v>
      </c>
    </row>
    <row r="280" spans="1:12" x14ac:dyDescent="0.25">
      <c r="A280" s="12">
        <v>498</v>
      </c>
      <c r="B280" s="5">
        <v>275</v>
      </c>
      <c r="C280" s="5">
        <v>181</v>
      </c>
      <c r="D280" s="41" t="s">
        <v>360</v>
      </c>
      <c r="E280" s="3" t="str">
        <f t="array" ref="E280">IF(OR(EXACT(A280,'ESO Dungeon constants'!$D$3:$D$987)),"X","")</f>
        <v/>
      </c>
      <c r="F280" s="3" t="str">
        <f t="shared" si="16"/>
        <v/>
      </c>
      <c r="G280" s="3" t="str">
        <f t="shared" si="17"/>
        <v>Cyrodiil</v>
      </c>
      <c r="H280" s="17">
        <f t="shared" si="18"/>
        <v>498</v>
      </c>
      <c r="I280" s="17">
        <f t="shared" si="19"/>
        <v>181</v>
      </c>
      <c r="J280">
        <v>0</v>
      </c>
      <c r="K280" s="3" t="str">
        <f>VLOOKUP(J280,'LibSets constants'!$A$4:$B$1012,2,FALSE)</f>
        <v>DLC_BASE_GAME</v>
      </c>
      <c r="L280" s="3" t="str">
        <f>VLOOKUP(J280,'LibSets constants'!$A$4:$C$1012,3,FALSE)</f>
        <v>Included in base game</v>
      </c>
    </row>
    <row r="281" spans="1:12" x14ac:dyDescent="0.25">
      <c r="A281" s="12">
        <v>499</v>
      </c>
      <c r="B281" s="5">
        <v>276</v>
      </c>
      <c r="C281" s="5">
        <v>181</v>
      </c>
      <c r="D281" s="3" t="s">
        <v>361</v>
      </c>
      <c r="E281" s="3" t="str">
        <f t="array" ref="E281">IF(OR(EXACT(A281,'ESO Dungeon constants'!$D$3:$D$987)),"X","")</f>
        <v/>
      </c>
      <c r="F281" s="3" t="str">
        <f t="shared" si="16"/>
        <v/>
      </c>
      <c r="G281" s="3" t="str">
        <f t="shared" si="17"/>
        <v>Cyrodiil</v>
      </c>
      <c r="H281" s="17">
        <f t="shared" si="18"/>
        <v>499</v>
      </c>
      <c r="I281" s="17">
        <f t="shared" si="19"/>
        <v>181</v>
      </c>
      <c r="J281">
        <v>0</v>
      </c>
      <c r="K281" s="3" t="str">
        <f>VLOOKUP(J281,'LibSets constants'!$A$4:$B$1012,2,FALSE)</f>
        <v>DLC_BASE_GAME</v>
      </c>
      <c r="L281" s="3" t="str">
        <f>VLOOKUP(J281,'LibSets constants'!$A$4:$C$1012,3,FALSE)</f>
        <v>Included in base game</v>
      </c>
    </row>
    <row r="282" spans="1:12" x14ac:dyDescent="0.25">
      <c r="A282" s="12">
        <v>500</v>
      </c>
      <c r="B282" s="5">
        <v>277</v>
      </c>
      <c r="C282" s="5">
        <v>181</v>
      </c>
      <c r="D282" s="3" t="s">
        <v>362</v>
      </c>
      <c r="E282" s="3" t="str">
        <f t="array" ref="E282">IF(OR(EXACT(A282,'ESO Dungeon constants'!$D$3:$D$987)),"X","")</f>
        <v/>
      </c>
      <c r="F282" s="3" t="str">
        <f t="shared" si="16"/>
        <v/>
      </c>
      <c r="G282" s="3" t="str">
        <f t="shared" si="17"/>
        <v>Cyrodiil</v>
      </c>
      <c r="H282" s="17">
        <f t="shared" si="18"/>
        <v>500</v>
      </c>
      <c r="I282" s="17">
        <f t="shared" si="19"/>
        <v>181</v>
      </c>
      <c r="J282">
        <v>0</v>
      </c>
      <c r="K282" s="3" t="str">
        <f>VLOOKUP(J282,'LibSets constants'!$A$4:$B$1012,2,FALSE)</f>
        <v>DLC_BASE_GAME</v>
      </c>
      <c r="L282" s="3" t="str">
        <f>VLOOKUP(J282,'LibSets constants'!$A$4:$C$1012,3,FALSE)</f>
        <v>Included in base game</v>
      </c>
    </row>
    <row r="283" spans="1:12" x14ac:dyDescent="0.25">
      <c r="A283" s="12">
        <v>501</v>
      </c>
      <c r="B283" s="5">
        <v>278</v>
      </c>
      <c r="C283" s="5">
        <v>181</v>
      </c>
      <c r="D283" s="3" t="s">
        <v>363</v>
      </c>
      <c r="E283" s="3" t="str">
        <f t="array" ref="E283">IF(OR(EXACT(A283,'ESO Dungeon constants'!$D$3:$D$987)),"X","")</f>
        <v/>
      </c>
      <c r="F283" s="3" t="str">
        <f t="shared" si="16"/>
        <v/>
      </c>
      <c r="G283" s="3" t="str">
        <f t="shared" si="17"/>
        <v>Cyrodiil</v>
      </c>
      <c r="H283" s="17">
        <f t="shared" si="18"/>
        <v>501</v>
      </c>
      <c r="I283" s="17">
        <f t="shared" si="19"/>
        <v>181</v>
      </c>
      <c r="J283">
        <v>0</v>
      </c>
      <c r="K283" s="3" t="str">
        <f>VLOOKUP(J283,'LibSets constants'!$A$4:$B$1012,2,FALSE)</f>
        <v>DLC_BASE_GAME</v>
      </c>
      <c r="L283" s="3" t="str">
        <f>VLOOKUP(J283,'LibSets constants'!$A$4:$C$1012,3,FALSE)</f>
        <v>Included in base game</v>
      </c>
    </row>
    <row r="284" spans="1:12" x14ac:dyDescent="0.25">
      <c r="A284" s="12">
        <v>502</v>
      </c>
      <c r="B284" s="5">
        <v>279</v>
      </c>
      <c r="C284" s="5">
        <v>181</v>
      </c>
      <c r="D284" s="3" t="s">
        <v>364</v>
      </c>
      <c r="E284" s="3" t="str">
        <f t="array" ref="E284">IF(OR(EXACT(A284,'ESO Dungeon constants'!$D$3:$D$987)),"X","")</f>
        <v/>
      </c>
      <c r="F284" s="3" t="str">
        <f t="shared" si="16"/>
        <v/>
      </c>
      <c r="G284" s="3" t="str">
        <f t="shared" si="17"/>
        <v>Cyrodiil</v>
      </c>
      <c r="H284" s="17">
        <f t="shared" si="18"/>
        <v>502</v>
      </c>
      <c r="I284" s="17">
        <f t="shared" si="19"/>
        <v>181</v>
      </c>
      <c r="J284">
        <v>0</v>
      </c>
      <c r="K284" s="3" t="str">
        <f>VLOOKUP(J284,'LibSets constants'!$A$4:$B$1012,2,FALSE)</f>
        <v>DLC_BASE_GAME</v>
      </c>
      <c r="L284" s="3" t="str">
        <f>VLOOKUP(J284,'LibSets constants'!$A$4:$C$1012,3,FALSE)</f>
        <v>Included in base game</v>
      </c>
    </row>
    <row r="285" spans="1:12" x14ac:dyDescent="0.25">
      <c r="A285" s="12">
        <v>503</v>
      </c>
      <c r="B285" s="5">
        <v>280</v>
      </c>
      <c r="C285" s="5">
        <v>181</v>
      </c>
      <c r="D285" s="3" t="s">
        <v>365</v>
      </c>
      <c r="E285" s="3" t="str">
        <f t="array" ref="E285">IF(OR(EXACT(A285,'ESO Dungeon constants'!$D$3:$D$987)),"X","")</f>
        <v/>
      </c>
      <c r="F285" s="3" t="str">
        <f t="shared" si="16"/>
        <v/>
      </c>
      <c r="G285" s="3" t="str">
        <f t="shared" si="17"/>
        <v>Cyrodiil</v>
      </c>
      <c r="H285" s="17">
        <f t="shared" si="18"/>
        <v>503</v>
      </c>
      <c r="I285" s="17">
        <f t="shared" si="19"/>
        <v>181</v>
      </c>
      <c r="J285">
        <v>0</v>
      </c>
      <c r="K285" s="3" t="str">
        <f>VLOOKUP(J285,'LibSets constants'!$A$4:$B$1012,2,FALSE)</f>
        <v>DLC_BASE_GAME</v>
      </c>
      <c r="L285" s="3" t="str">
        <f>VLOOKUP(J285,'LibSets constants'!$A$4:$C$1012,3,FALSE)</f>
        <v>Included in base game</v>
      </c>
    </row>
    <row r="286" spans="1:12" x14ac:dyDescent="0.25">
      <c r="A286" s="12">
        <v>504</v>
      </c>
      <c r="B286" s="5">
        <v>281</v>
      </c>
      <c r="C286" s="5">
        <v>181</v>
      </c>
      <c r="D286" s="3" t="s">
        <v>366</v>
      </c>
      <c r="E286" s="3" t="str">
        <f t="array" ref="E286">IF(OR(EXACT(A286,'ESO Dungeon constants'!$D$3:$D$987)),"X","")</f>
        <v/>
      </c>
      <c r="F286" s="3" t="str">
        <f t="shared" si="16"/>
        <v/>
      </c>
      <c r="G286" s="3" t="str">
        <f t="shared" si="17"/>
        <v>Cyrodiil</v>
      </c>
      <c r="H286" s="17">
        <f t="shared" si="18"/>
        <v>504</v>
      </c>
      <c r="I286" s="17">
        <f t="shared" si="19"/>
        <v>181</v>
      </c>
      <c r="J286">
        <v>0</v>
      </c>
      <c r="K286" s="3" t="str">
        <f>VLOOKUP(J286,'LibSets constants'!$A$4:$B$1012,2,FALSE)</f>
        <v>DLC_BASE_GAME</v>
      </c>
      <c r="L286" s="3" t="str">
        <f>VLOOKUP(J286,'LibSets constants'!$A$4:$C$1012,3,FALSE)</f>
        <v>Included in base game</v>
      </c>
    </row>
    <row r="287" spans="1:12" x14ac:dyDescent="0.25">
      <c r="A287" s="12">
        <v>505</v>
      </c>
      <c r="B287" s="5">
        <v>282</v>
      </c>
      <c r="C287" s="5">
        <v>181</v>
      </c>
      <c r="D287" s="3" t="s">
        <v>367</v>
      </c>
      <c r="E287" s="3" t="str">
        <f t="array" ref="E287">IF(OR(EXACT(A287,'ESO Dungeon constants'!$D$3:$D$987)),"X","")</f>
        <v/>
      </c>
      <c r="F287" s="3" t="str">
        <f t="shared" si="16"/>
        <v/>
      </c>
      <c r="G287" s="3" t="str">
        <f t="shared" si="17"/>
        <v>Cyrodiil</v>
      </c>
      <c r="H287" s="17">
        <f t="shared" si="18"/>
        <v>505</v>
      </c>
      <c r="I287" s="17">
        <f t="shared" si="19"/>
        <v>181</v>
      </c>
      <c r="J287">
        <v>0</v>
      </c>
      <c r="K287" s="3" t="str">
        <f>VLOOKUP(J287,'LibSets constants'!$A$4:$B$1012,2,FALSE)</f>
        <v>DLC_BASE_GAME</v>
      </c>
      <c r="L287" s="3" t="str">
        <f>VLOOKUP(J287,'LibSets constants'!$A$4:$C$1012,3,FALSE)</f>
        <v>Included in base game</v>
      </c>
    </row>
    <row r="288" spans="1:12" x14ac:dyDescent="0.25">
      <c r="A288" s="12">
        <v>506</v>
      </c>
      <c r="B288" s="5">
        <v>283</v>
      </c>
      <c r="C288" s="5">
        <v>181</v>
      </c>
      <c r="D288" s="3" t="s">
        <v>368</v>
      </c>
      <c r="E288" s="3" t="str">
        <f t="array" ref="E288">IF(OR(EXACT(A288,'ESO Dungeon constants'!$D$3:$D$987)),"X","")</f>
        <v/>
      </c>
      <c r="F288" s="3" t="str">
        <f t="shared" si="16"/>
        <v/>
      </c>
      <c r="G288" s="3" t="str">
        <f t="shared" si="17"/>
        <v>Cyrodiil</v>
      </c>
      <c r="H288" s="17">
        <f t="shared" si="18"/>
        <v>506</v>
      </c>
      <c r="I288" s="17">
        <f t="shared" si="19"/>
        <v>181</v>
      </c>
      <c r="J288">
        <v>0</v>
      </c>
      <c r="K288" s="3" t="str">
        <f>VLOOKUP(J288,'LibSets constants'!$A$4:$B$1012,2,FALSE)</f>
        <v>DLC_BASE_GAME</v>
      </c>
      <c r="L288" s="3" t="str">
        <f>VLOOKUP(J288,'LibSets constants'!$A$4:$C$1012,3,FALSE)</f>
        <v>Included in base game</v>
      </c>
    </row>
    <row r="289" spans="1:12" x14ac:dyDescent="0.25">
      <c r="A289" s="12">
        <v>507</v>
      </c>
      <c r="B289" s="5">
        <v>284</v>
      </c>
      <c r="C289" s="5">
        <v>181</v>
      </c>
      <c r="D289" s="3" t="s">
        <v>369</v>
      </c>
      <c r="E289" s="3" t="str">
        <f t="array" ref="E289">IF(OR(EXACT(A289,'ESO Dungeon constants'!$D$3:$D$987)),"X","")</f>
        <v/>
      </c>
      <c r="F289" s="3" t="str">
        <f t="shared" si="16"/>
        <v/>
      </c>
      <c r="G289" s="3" t="str">
        <f t="shared" si="17"/>
        <v>Cyrodiil</v>
      </c>
      <c r="H289" s="17">
        <f t="shared" si="18"/>
        <v>507</v>
      </c>
      <c r="I289" s="17">
        <f t="shared" si="19"/>
        <v>181</v>
      </c>
      <c r="J289">
        <v>0</v>
      </c>
      <c r="K289" s="3" t="str">
        <f>VLOOKUP(J289,'LibSets constants'!$A$4:$B$1012,2,FALSE)</f>
        <v>DLC_BASE_GAME</v>
      </c>
      <c r="L289" s="3" t="str">
        <f>VLOOKUP(J289,'LibSets constants'!$A$4:$C$1012,3,FALSE)</f>
        <v>Included in base game</v>
      </c>
    </row>
    <row r="290" spans="1:12" x14ac:dyDescent="0.25">
      <c r="A290" s="12">
        <v>508</v>
      </c>
      <c r="B290" s="5">
        <v>285</v>
      </c>
      <c r="C290" s="5">
        <v>849</v>
      </c>
      <c r="D290" s="3" t="s">
        <v>370</v>
      </c>
      <c r="E290" s="3" t="str">
        <f t="array" ref="E290">IF(OR(EXACT(A290,'ESO Dungeon constants'!$D$3:$D$987)),"X","")</f>
        <v/>
      </c>
      <c r="F290" s="3" t="str">
        <f t="shared" si="16"/>
        <v/>
      </c>
      <c r="G290" s="3" t="str">
        <f t="shared" si="17"/>
        <v>Vvardenfell</v>
      </c>
      <c r="H290" s="17">
        <f t="shared" si="18"/>
        <v>508</v>
      </c>
      <c r="I290" s="17">
        <f t="shared" si="19"/>
        <v>849</v>
      </c>
      <c r="J290">
        <v>6</v>
      </c>
      <c r="K290" s="3" t="str">
        <f>VLOOKUP(J290,'LibSets constants'!$A$4:$B$1012,2,FALSE)</f>
        <v>DLC_MORROWIND</v>
      </c>
      <c r="L290" s="3" t="str">
        <f>VLOOKUP(J290,'LibSets constants'!$A$4:$C$1012,3,FALSE)</f>
        <v>Morrowind</v>
      </c>
    </row>
    <row r="291" spans="1:12" x14ac:dyDescent="0.25">
      <c r="A291" s="12">
        <v>509</v>
      </c>
      <c r="B291" s="5">
        <v>286</v>
      </c>
      <c r="C291" s="5">
        <v>849</v>
      </c>
      <c r="D291" s="3" t="s">
        <v>371</v>
      </c>
      <c r="E291" s="3" t="str">
        <f t="array" ref="E291">IF(OR(EXACT(A291,'ESO Dungeon constants'!$D$3:$D$987)),"X","")</f>
        <v/>
      </c>
      <c r="F291" s="3" t="str">
        <f t="shared" si="16"/>
        <v/>
      </c>
      <c r="G291" s="3" t="str">
        <f t="shared" si="17"/>
        <v>Vvardenfell</v>
      </c>
      <c r="H291" s="17">
        <f t="shared" si="18"/>
        <v>509</v>
      </c>
      <c r="I291" s="17">
        <f t="shared" si="19"/>
        <v>849</v>
      </c>
      <c r="J291">
        <v>6</v>
      </c>
      <c r="K291" s="3" t="str">
        <f>VLOOKUP(J291,'LibSets constants'!$A$4:$B$1012,2,FALSE)</f>
        <v>DLC_MORROWIND</v>
      </c>
      <c r="L291" s="3" t="str">
        <f>VLOOKUP(J291,'LibSets constants'!$A$4:$C$1012,3,FALSE)</f>
        <v>Morrowind</v>
      </c>
    </row>
    <row r="292" spans="1:12" x14ac:dyDescent="0.25">
      <c r="A292" s="12">
        <v>510</v>
      </c>
      <c r="B292" s="5">
        <v>287</v>
      </c>
      <c r="C292" s="5">
        <v>849</v>
      </c>
      <c r="D292" s="3" t="s">
        <v>372</v>
      </c>
      <c r="E292" s="3" t="str">
        <f t="array" ref="E292">IF(OR(EXACT(A292,'ESO Dungeon constants'!$D$3:$D$987)),"X","")</f>
        <v/>
      </c>
      <c r="F292" s="3" t="str">
        <f t="shared" si="16"/>
        <v/>
      </c>
      <c r="G292" s="3" t="str">
        <f t="shared" si="17"/>
        <v>Vvardenfell</v>
      </c>
      <c r="H292" s="17">
        <f t="shared" si="18"/>
        <v>510</v>
      </c>
      <c r="I292" s="17">
        <f t="shared" si="19"/>
        <v>849</v>
      </c>
      <c r="J292">
        <v>6</v>
      </c>
      <c r="K292" s="3" t="str">
        <f>VLOOKUP(J292,'LibSets constants'!$A$4:$B$1012,2,FALSE)</f>
        <v>DLC_MORROWIND</v>
      </c>
      <c r="L292" s="3" t="str">
        <f>VLOOKUP(J292,'LibSets constants'!$A$4:$C$1012,3,FALSE)</f>
        <v>Morrowind</v>
      </c>
    </row>
    <row r="293" spans="1:12" x14ac:dyDescent="0.25">
      <c r="A293" s="12">
        <v>511</v>
      </c>
      <c r="B293" s="5">
        <v>288</v>
      </c>
      <c r="C293" s="5">
        <v>511</v>
      </c>
      <c r="D293" s="3" t="s">
        <v>373</v>
      </c>
      <c r="E293" s="3" t="str">
        <f t="array" ref="E293">IF(OR(EXACT(A293,'ESO Dungeon constants'!$D$3:$D$987)),"X","")</f>
        <v/>
      </c>
      <c r="F293" s="3" t="str">
        <f t="shared" si="16"/>
        <v>X</v>
      </c>
      <c r="G293" s="3" t="str">
        <f t="shared" si="17"/>
        <v/>
      </c>
      <c r="H293" s="17">
        <f t="shared" si="18"/>
        <v>511</v>
      </c>
      <c r="I293" s="17">
        <f t="shared" si="19"/>
        <v>511</v>
      </c>
      <c r="J293">
        <v>2</v>
      </c>
      <c r="K293" s="3" t="str">
        <f>VLOOKUP(J293,'LibSets constants'!$A$4:$B$1012,2,FALSE)</f>
        <v>DLC_ORSINIUM</v>
      </c>
      <c r="L293" s="3" t="str">
        <f>VLOOKUP(J293,'LibSets constants'!$A$4:$C$1012,3,FALSE)</f>
        <v>Orsinium</v>
      </c>
    </row>
    <row r="294" spans="1:12" x14ac:dyDescent="0.25">
      <c r="A294" s="12">
        <v>512</v>
      </c>
      <c r="B294" s="5">
        <v>289</v>
      </c>
      <c r="C294" s="5">
        <v>512</v>
      </c>
      <c r="D294" s="3" t="s">
        <v>374</v>
      </c>
      <c r="E294" s="3" t="str">
        <f t="array" ref="E294">IF(OR(EXACT(A294,'ESO Dungeon constants'!$D$3:$D$987)),"X","")</f>
        <v/>
      </c>
      <c r="F294" s="3" t="str">
        <f t="shared" si="16"/>
        <v>X</v>
      </c>
      <c r="G294" s="3" t="str">
        <f t="shared" si="17"/>
        <v/>
      </c>
      <c r="H294" s="17">
        <f t="shared" si="18"/>
        <v>512</v>
      </c>
      <c r="I294" s="17">
        <f t="shared" si="19"/>
        <v>512</v>
      </c>
      <c r="J294">
        <v>2</v>
      </c>
      <c r="K294" s="3" t="str">
        <f>VLOOKUP(J294,'LibSets constants'!$A$4:$B$1012,2,FALSE)</f>
        <v>DLC_ORSINIUM</v>
      </c>
      <c r="L294" s="3" t="str">
        <f>VLOOKUP(J294,'LibSets constants'!$A$4:$C$1012,3,FALSE)</f>
        <v>Orsinium</v>
      </c>
    </row>
    <row r="295" spans="1:12" x14ac:dyDescent="0.25">
      <c r="A295" s="44">
        <v>513</v>
      </c>
      <c r="B295" s="43">
        <v>290</v>
      </c>
      <c r="C295" s="43">
        <v>513</v>
      </c>
      <c r="D295" s="41" t="s">
        <v>375</v>
      </c>
      <c r="E295" s="3" t="str">
        <f t="array" ref="E295">IF(OR(EXACT(A295,'ESO Dungeon constants'!$D$3:$D$987)),"X","")</f>
        <v/>
      </c>
      <c r="F295" s="3" t="str">
        <f t="shared" si="16"/>
        <v>X</v>
      </c>
      <c r="G295" s="3" t="str">
        <f t="shared" si="17"/>
        <v/>
      </c>
      <c r="H295" s="17">
        <f t="shared" si="18"/>
        <v>513</v>
      </c>
      <c r="I295" s="17">
        <f t="shared" si="19"/>
        <v>513</v>
      </c>
      <c r="J295">
        <v>18</v>
      </c>
      <c r="K295" s="3" t="str">
        <f>VLOOKUP(J295,'LibSets constants'!$A$4:$B$1012,2,FALSE)</f>
        <v>DLC_GREYMOOR</v>
      </c>
      <c r="L295" s="3" t="str">
        <f>VLOOKUP(J295,'LibSets constants'!$A$4:$C$1012,3,FALSE)</f>
        <v>Greymoor</v>
      </c>
    </row>
    <row r="296" spans="1:12" x14ac:dyDescent="0.25">
      <c r="A296" s="12">
        <v>514</v>
      </c>
      <c r="B296" s="5">
        <v>291</v>
      </c>
      <c r="C296" s="5">
        <v>514</v>
      </c>
      <c r="D296" s="3" t="s">
        <v>376</v>
      </c>
      <c r="E296" s="3" t="str">
        <f t="array" ref="E296">IF(OR(EXACT(A296,'ESO Dungeon constants'!$D$3:$D$987)),"X","")</f>
        <v/>
      </c>
      <c r="F296" s="3" t="str">
        <f t="shared" si="16"/>
        <v>X</v>
      </c>
      <c r="G296" s="3" t="str">
        <f t="shared" si="17"/>
        <v/>
      </c>
      <c r="H296" s="17">
        <f t="shared" si="18"/>
        <v>514</v>
      </c>
      <c r="I296" s="17">
        <f t="shared" si="19"/>
        <v>514</v>
      </c>
      <c r="J296">
        <v>11</v>
      </c>
      <c r="K296" s="3" t="str">
        <f>VLOOKUP(J296,'LibSets constants'!$A$4:$B$1012,2,FALSE)</f>
        <v>DLC_WOLFHUNTER</v>
      </c>
      <c r="L296" s="3" t="str">
        <f>VLOOKUP(J296,'LibSets constants'!$A$4:$C$1012,3,FALSE)</f>
        <v>Wolfhunter</v>
      </c>
    </row>
    <row r="297" spans="1:12" x14ac:dyDescent="0.25">
      <c r="A297" s="12">
        <v>515</v>
      </c>
      <c r="B297" s="5">
        <v>292</v>
      </c>
      <c r="C297" s="5">
        <v>515</v>
      </c>
      <c r="D297" s="3" t="s">
        <v>1493</v>
      </c>
      <c r="E297" s="3" t="str">
        <f t="array" ref="E297">IF(OR(EXACT(A297,'ESO Dungeon constants'!$D$3:$D$987)),"X","")</f>
        <v/>
      </c>
      <c r="F297" s="3" t="str">
        <f t="shared" si="16"/>
        <v>X</v>
      </c>
      <c r="G297" s="3" t="str">
        <f t="shared" si="17"/>
        <v/>
      </c>
      <c r="H297" s="17">
        <f t="shared" si="18"/>
        <v>515</v>
      </c>
      <c r="I297" s="17">
        <f t="shared" si="19"/>
        <v>515</v>
      </c>
      <c r="J297">
        <v>11</v>
      </c>
      <c r="K297" s="3" t="str">
        <f>VLOOKUP(J297,'LibSets constants'!$A$4:$B$1012,2,FALSE)</f>
        <v>DLC_WOLFHUNTER</v>
      </c>
      <c r="L297" s="3" t="str">
        <f>VLOOKUP(J297,'LibSets constants'!$A$4:$C$1012,3,FALSE)</f>
        <v>Wolfhunter</v>
      </c>
    </row>
    <row r="298" spans="1:12" x14ac:dyDescent="0.25">
      <c r="A298" s="12">
        <v>516</v>
      </c>
      <c r="B298" s="5">
        <v>293</v>
      </c>
      <c r="C298" s="5">
        <v>516</v>
      </c>
      <c r="D298" s="3" t="s">
        <v>371</v>
      </c>
      <c r="E298" s="3" t="str">
        <f t="array" ref="E298">IF(OR(EXACT(A298,'ESO Dungeon constants'!$D$3:$D$987)),"X","")</f>
        <v/>
      </c>
      <c r="F298" s="3" t="str">
        <f t="shared" si="16"/>
        <v>X</v>
      </c>
      <c r="G298" s="3" t="str">
        <f t="shared" si="17"/>
        <v/>
      </c>
      <c r="H298" s="17">
        <f t="shared" si="18"/>
        <v>516</v>
      </c>
      <c r="I298" s="17">
        <f t="shared" si="19"/>
        <v>516</v>
      </c>
      <c r="J298">
        <v>6</v>
      </c>
      <c r="K298" s="3" t="str">
        <f>VLOOKUP(J298,'LibSets constants'!$A$4:$B$1012,2,FALSE)</f>
        <v>DLC_MORROWIND</v>
      </c>
      <c r="L298" s="3" t="str">
        <f>VLOOKUP(J298,'LibSets constants'!$A$4:$C$1012,3,FALSE)</f>
        <v>Morrowind</v>
      </c>
    </row>
    <row r="299" spans="1:12" x14ac:dyDescent="0.25">
      <c r="A299" s="12">
        <v>517</v>
      </c>
      <c r="B299" s="5">
        <v>294</v>
      </c>
      <c r="C299" s="5">
        <v>517</v>
      </c>
      <c r="D299" s="3" t="s">
        <v>377</v>
      </c>
      <c r="E299" s="3" t="str">
        <f t="array" ref="E299">IF(OR(EXACT(A299,'ESO Dungeon constants'!$D$3:$D$987)),"X","")</f>
        <v/>
      </c>
      <c r="F299" s="3" t="str">
        <f t="shared" si="16"/>
        <v>X</v>
      </c>
      <c r="G299" s="3" t="str">
        <f t="shared" si="17"/>
        <v/>
      </c>
      <c r="H299" s="17">
        <f t="shared" si="18"/>
        <v>517</v>
      </c>
      <c r="I299" s="17">
        <f t="shared" si="19"/>
        <v>517</v>
      </c>
      <c r="J299">
        <v>13</v>
      </c>
      <c r="K299" s="3" t="str">
        <f>VLOOKUP(J299,'LibSets constants'!$A$4:$B$1012,2,FALSE)</f>
        <v>DLC_WRATHSTONE</v>
      </c>
      <c r="L299" s="3" t="str">
        <f>VLOOKUP(J299,'LibSets constants'!$A$4:$C$1012,3,FALSE)</f>
        <v>Wrathstone</v>
      </c>
    </row>
    <row r="300" spans="1:12" x14ac:dyDescent="0.25">
      <c r="A300" s="12">
        <v>518</v>
      </c>
      <c r="B300" s="5">
        <v>295</v>
      </c>
      <c r="C300" s="5">
        <v>518</v>
      </c>
      <c r="D300" s="3" t="s">
        <v>377</v>
      </c>
      <c r="E300" s="3" t="str">
        <f t="array" ref="E300">IF(OR(EXACT(A300,'ESO Dungeon constants'!$D$3:$D$987)),"X","")</f>
        <v/>
      </c>
      <c r="F300" s="3" t="str">
        <f t="shared" si="16"/>
        <v>X</v>
      </c>
      <c r="G300" s="3" t="str">
        <f t="shared" si="17"/>
        <v/>
      </c>
      <c r="H300" s="17">
        <f t="shared" si="18"/>
        <v>518</v>
      </c>
      <c r="I300" s="17">
        <f t="shared" si="19"/>
        <v>518</v>
      </c>
      <c r="J300">
        <v>13</v>
      </c>
      <c r="K300" s="3" t="str">
        <f>VLOOKUP(J300,'LibSets constants'!$A$4:$B$1012,2,FALSE)</f>
        <v>DLC_WRATHSTONE</v>
      </c>
      <c r="L300" s="3" t="str">
        <f>VLOOKUP(J300,'LibSets constants'!$A$4:$C$1012,3,FALSE)</f>
        <v>Wrathstone</v>
      </c>
    </row>
    <row r="301" spans="1:12" x14ac:dyDescent="0.25">
      <c r="A301" s="12">
        <v>525</v>
      </c>
      <c r="B301" s="5">
        <v>296</v>
      </c>
      <c r="C301" s="5">
        <v>181</v>
      </c>
      <c r="D301" s="3" t="s">
        <v>1414</v>
      </c>
      <c r="E301" s="3" t="str">
        <f t="array" ref="E301">IF(OR(EXACT(A301,'ESO Dungeon constants'!$D$3:$D$987)),"X","")</f>
        <v/>
      </c>
      <c r="F301" s="3" t="str">
        <f t="shared" si="16"/>
        <v/>
      </c>
      <c r="G301" s="3" t="str">
        <f t="shared" si="17"/>
        <v>Cyrodiil</v>
      </c>
      <c r="H301" s="17">
        <f t="shared" si="18"/>
        <v>525</v>
      </c>
      <c r="I301" s="17">
        <f t="shared" si="19"/>
        <v>181</v>
      </c>
      <c r="J301">
        <v>0</v>
      </c>
      <c r="K301" s="3" t="str">
        <f>VLOOKUP(J301,'LibSets constants'!$A$4:$B$1012,2,FALSE)</f>
        <v>DLC_BASE_GAME</v>
      </c>
      <c r="L301" s="3" t="str">
        <f>VLOOKUP(J301,'LibSets constants'!$A$4:$C$1012,3,FALSE)</f>
        <v>Included in base game</v>
      </c>
    </row>
    <row r="302" spans="1:12" x14ac:dyDescent="0.25">
      <c r="A302" s="12">
        <v>526</v>
      </c>
      <c r="B302" s="5">
        <v>297</v>
      </c>
      <c r="C302" s="5">
        <v>382</v>
      </c>
      <c r="D302" s="3" t="s">
        <v>378</v>
      </c>
      <c r="E302" s="3" t="str">
        <f t="array" ref="E302">IF(OR(EXACT(A302,'ESO Dungeon constants'!$D$3:$D$987)),"X","")</f>
        <v/>
      </c>
      <c r="F302" s="3" t="str">
        <f t="shared" si="16"/>
        <v/>
      </c>
      <c r="G302" s="3" t="str">
        <f t="shared" si="17"/>
        <v>Reaper's March</v>
      </c>
      <c r="H302" s="17">
        <f t="shared" si="18"/>
        <v>526</v>
      </c>
      <c r="I302" s="17">
        <f t="shared" si="19"/>
        <v>382</v>
      </c>
      <c r="J302">
        <v>0</v>
      </c>
      <c r="K302" s="3" t="str">
        <f>VLOOKUP(J302,'LibSets constants'!$A$4:$B$1012,2,FALSE)</f>
        <v>DLC_BASE_GAME</v>
      </c>
      <c r="L302" s="3" t="str">
        <f>VLOOKUP(J302,'LibSets constants'!$A$4:$C$1012,3,FALSE)</f>
        <v>Included in base game</v>
      </c>
    </row>
    <row r="303" spans="1:12" x14ac:dyDescent="0.25">
      <c r="A303" s="12">
        <v>527</v>
      </c>
      <c r="B303" s="5">
        <v>298</v>
      </c>
      <c r="C303" s="5">
        <v>199</v>
      </c>
      <c r="D303" s="3" t="s">
        <v>379</v>
      </c>
      <c r="E303" s="3" t="str">
        <f t="array" ref="E303">IF(OR(EXACT(A303,'ESO Dungeon constants'!$D$3:$D$987)),"X","")</f>
        <v/>
      </c>
      <c r="F303" s="3" t="str">
        <f t="shared" si="16"/>
        <v/>
      </c>
      <c r="G303" s="3" t="str">
        <f t="shared" si="17"/>
        <v>The Harborage</v>
      </c>
      <c r="H303" s="17">
        <f t="shared" si="18"/>
        <v>527</v>
      </c>
      <c r="I303" s="17">
        <f t="shared" si="19"/>
        <v>199</v>
      </c>
      <c r="J303">
        <v>0</v>
      </c>
      <c r="K303" s="3" t="str">
        <f>VLOOKUP(J303,'LibSets constants'!$A$4:$B$1012,2,FALSE)</f>
        <v>DLC_BASE_GAME</v>
      </c>
      <c r="L303" s="3" t="str">
        <f>VLOOKUP(J303,'LibSets constants'!$A$4:$C$1012,3,FALSE)</f>
        <v>Included in base game</v>
      </c>
    </row>
    <row r="304" spans="1:12" x14ac:dyDescent="0.25">
      <c r="A304" s="12">
        <v>529</v>
      </c>
      <c r="B304" s="5">
        <v>299</v>
      </c>
      <c r="C304" s="5">
        <v>267</v>
      </c>
      <c r="D304" s="3" t="s">
        <v>380</v>
      </c>
      <c r="E304" s="3" t="str">
        <f t="array" ref="E304">IF(OR(EXACT(A304,'ESO Dungeon constants'!$D$3:$D$987)),"X","")</f>
        <v/>
      </c>
      <c r="F304" s="3" t="str">
        <f t="shared" si="16"/>
        <v/>
      </c>
      <c r="G304" s="3" t="str">
        <f t="shared" si="17"/>
        <v>Eyevea</v>
      </c>
      <c r="H304" s="17">
        <f t="shared" si="18"/>
        <v>529</v>
      </c>
      <c r="I304" s="17">
        <f t="shared" si="19"/>
        <v>267</v>
      </c>
      <c r="J304">
        <v>0</v>
      </c>
      <c r="K304" s="3" t="str">
        <f>VLOOKUP(J304,'LibSets constants'!$A$4:$B$1012,2,FALSE)</f>
        <v>DLC_BASE_GAME</v>
      </c>
      <c r="L304" s="3" t="str">
        <f>VLOOKUP(J304,'LibSets constants'!$A$4:$C$1012,3,FALSE)</f>
        <v>Included in base game</v>
      </c>
    </row>
    <row r="305" spans="1:12" x14ac:dyDescent="0.25">
      <c r="A305" s="12">
        <v>530</v>
      </c>
      <c r="B305" s="5">
        <v>300</v>
      </c>
      <c r="C305" s="5">
        <v>347</v>
      </c>
      <c r="D305" s="3" t="s">
        <v>381</v>
      </c>
      <c r="E305" s="3" t="str">
        <f t="array" ref="E305">IF(OR(EXACT(A305,'ESO Dungeon constants'!$D$3:$D$987)),"X","")</f>
        <v/>
      </c>
      <c r="F305" s="3" t="str">
        <f t="shared" si="16"/>
        <v/>
      </c>
      <c r="G305" s="3" t="str">
        <f t="shared" si="17"/>
        <v>Coldharbour</v>
      </c>
      <c r="H305" s="17">
        <f t="shared" si="18"/>
        <v>530</v>
      </c>
      <c r="I305" s="17">
        <f t="shared" si="19"/>
        <v>347</v>
      </c>
      <c r="J305">
        <v>0</v>
      </c>
      <c r="K305" s="3" t="str">
        <f>VLOOKUP(J305,'LibSets constants'!$A$4:$B$1012,2,FALSE)</f>
        <v>DLC_BASE_GAME</v>
      </c>
      <c r="L305" s="3" t="str">
        <f>VLOOKUP(J305,'LibSets constants'!$A$4:$C$1012,3,FALSE)</f>
        <v>Included in base game</v>
      </c>
    </row>
    <row r="306" spans="1:12" x14ac:dyDescent="0.25">
      <c r="A306" s="12">
        <v>531</v>
      </c>
      <c r="B306" s="5">
        <v>301</v>
      </c>
      <c r="C306" s="5">
        <v>181</v>
      </c>
      <c r="D306" s="3" t="s">
        <v>382</v>
      </c>
      <c r="E306" s="3" t="str">
        <f t="array" ref="E306">IF(OR(EXACT(A306,'ESO Dungeon constants'!$D$3:$D$987)),"X","")</f>
        <v/>
      </c>
      <c r="F306" s="3" t="str">
        <f t="shared" si="16"/>
        <v/>
      </c>
      <c r="G306" s="3" t="str">
        <f t="shared" si="17"/>
        <v>Cyrodiil</v>
      </c>
      <c r="H306" s="17">
        <f t="shared" si="18"/>
        <v>531</v>
      </c>
      <c r="I306" s="17">
        <f t="shared" si="19"/>
        <v>181</v>
      </c>
      <c r="J306">
        <v>0</v>
      </c>
      <c r="K306" s="3" t="str">
        <f>VLOOKUP(J306,'LibSets constants'!$A$4:$B$1012,2,FALSE)</f>
        <v>DLC_BASE_GAME</v>
      </c>
      <c r="L306" s="3" t="str">
        <f>VLOOKUP(J306,'LibSets constants'!$A$4:$C$1012,3,FALSE)</f>
        <v>Included in base game</v>
      </c>
    </row>
    <row r="307" spans="1:12" x14ac:dyDescent="0.25">
      <c r="A307" s="12">
        <v>532</v>
      </c>
      <c r="B307" s="5">
        <v>302</v>
      </c>
      <c r="C307" s="5">
        <v>181</v>
      </c>
      <c r="D307" s="3" t="s">
        <v>383</v>
      </c>
      <c r="E307" s="3" t="str">
        <f t="array" ref="E307">IF(OR(EXACT(A307,'ESO Dungeon constants'!$D$3:$D$987)),"X","")</f>
        <v/>
      </c>
      <c r="F307" s="3" t="str">
        <f t="shared" si="16"/>
        <v/>
      </c>
      <c r="G307" s="3" t="str">
        <f t="shared" si="17"/>
        <v>Cyrodiil</v>
      </c>
      <c r="H307" s="17">
        <f t="shared" si="18"/>
        <v>532</v>
      </c>
      <c r="I307" s="17">
        <f t="shared" si="19"/>
        <v>181</v>
      </c>
      <c r="J307">
        <v>0</v>
      </c>
      <c r="K307" s="3" t="str">
        <f>VLOOKUP(J307,'LibSets constants'!$A$4:$B$1012,2,FALSE)</f>
        <v>DLC_BASE_GAME</v>
      </c>
      <c r="L307" s="3" t="str">
        <f>VLOOKUP(J307,'LibSets constants'!$A$4:$C$1012,3,FALSE)</f>
        <v>Included in base game</v>
      </c>
    </row>
    <row r="308" spans="1:12" x14ac:dyDescent="0.25">
      <c r="A308" s="12">
        <v>533</v>
      </c>
      <c r="B308" s="5">
        <v>303</v>
      </c>
      <c r="C308" s="5">
        <v>181</v>
      </c>
      <c r="D308" s="3" t="s">
        <v>384</v>
      </c>
      <c r="E308" s="3" t="str">
        <f t="array" ref="E308">IF(OR(EXACT(A308,'ESO Dungeon constants'!$D$3:$D$987)),"X","")</f>
        <v/>
      </c>
      <c r="F308" s="3" t="str">
        <f t="shared" si="16"/>
        <v/>
      </c>
      <c r="G308" s="3" t="str">
        <f t="shared" si="17"/>
        <v>Cyrodiil</v>
      </c>
      <c r="H308" s="17">
        <f t="shared" si="18"/>
        <v>533</v>
      </c>
      <c r="I308" s="17">
        <f t="shared" si="19"/>
        <v>181</v>
      </c>
      <c r="J308">
        <v>0</v>
      </c>
      <c r="K308" s="3" t="str">
        <f>VLOOKUP(J308,'LibSets constants'!$A$4:$B$1012,2,FALSE)</f>
        <v>DLC_BASE_GAME</v>
      </c>
      <c r="L308" s="3" t="str">
        <f>VLOOKUP(J308,'LibSets constants'!$A$4:$C$1012,3,FALSE)</f>
        <v>Included in base game</v>
      </c>
    </row>
    <row r="309" spans="1:12" x14ac:dyDescent="0.25">
      <c r="A309" s="12">
        <v>534</v>
      </c>
      <c r="B309" s="5">
        <v>304</v>
      </c>
      <c r="C309" s="5">
        <v>534</v>
      </c>
      <c r="D309" s="3" t="s">
        <v>385</v>
      </c>
      <c r="E309" s="3" t="str">
        <f t="array" ref="E309">IF(OR(EXACT(A309,'ESO Dungeon constants'!$D$3:$D$987)),"X","")</f>
        <v/>
      </c>
      <c r="F309" s="3" t="str">
        <f t="shared" si="16"/>
        <v>X</v>
      </c>
      <c r="G309" s="3" t="str">
        <f t="shared" si="17"/>
        <v/>
      </c>
      <c r="H309" s="17">
        <f t="shared" si="18"/>
        <v>534</v>
      </c>
      <c r="I309" s="17">
        <f t="shared" si="19"/>
        <v>534</v>
      </c>
      <c r="J309">
        <v>0</v>
      </c>
      <c r="K309" s="3" t="str">
        <f>VLOOKUP(J309,'LibSets constants'!$A$4:$B$1012,2,FALSE)</f>
        <v>DLC_BASE_GAME</v>
      </c>
      <c r="L309" s="3" t="str">
        <f>VLOOKUP(J309,'LibSets constants'!$A$4:$C$1012,3,FALSE)</f>
        <v>Included in base game</v>
      </c>
    </row>
    <row r="310" spans="1:12" x14ac:dyDescent="0.25">
      <c r="A310" s="12">
        <v>535</v>
      </c>
      <c r="B310" s="5">
        <v>305</v>
      </c>
      <c r="C310" s="5">
        <v>535</v>
      </c>
      <c r="D310" s="3" t="s">
        <v>386</v>
      </c>
      <c r="E310" s="3" t="str">
        <f t="array" ref="E310">IF(OR(EXACT(A310,'ESO Dungeon constants'!$D$3:$D$987)),"X","")</f>
        <v/>
      </c>
      <c r="F310" s="3" t="str">
        <f t="shared" si="16"/>
        <v>X</v>
      </c>
      <c r="G310" s="3" t="str">
        <f t="shared" si="17"/>
        <v/>
      </c>
      <c r="H310" s="17">
        <f t="shared" si="18"/>
        <v>535</v>
      </c>
      <c r="I310" s="17">
        <f t="shared" si="19"/>
        <v>535</v>
      </c>
      <c r="J310">
        <v>0</v>
      </c>
      <c r="K310" s="3" t="str">
        <f>VLOOKUP(J310,'LibSets constants'!$A$4:$B$1012,2,FALSE)</f>
        <v>DLC_BASE_GAME</v>
      </c>
      <c r="L310" s="3" t="str">
        <f>VLOOKUP(J310,'LibSets constants'!$A$4:$C$1012,3,FALSE)</f>
        <v>Included in base game</v>
      </c>
    </row>
    <row r="311" spans="1:12" x14ac:dyDescent="0.25">
      <c r="A311" s="12">
        <v>537</v>
      </c>
      <c r="B311" s="5">
        <v>306</v>
      </c>
      <c r="C311" s="5">
        <v>537</v>
      </c>
      <c r="D311" s="3" t="s">
        <v>387</v>
      </c>
      <c r="E311" s="3" t="str">
        <f t="array" ref="E311">IF(OR(EXACT(A311,'ESO Dungeon constants'!$D$3:$D$987)),"X","")</f>
        <v/>
      </c>
      <c r="F311" s="3" t="str">
        <f t="shared" si="16"/>
        <v>X</v>
      </c>
      <c r="G311" s="3" t="str">
        <f t="shared" si="17"/>
        <v/>
      </c>
      <c r="H311" s="17">
        <f t="shared" si="18"/>
        <v>537</v>
      </c>
      <c r="I311" s="17">
        <f t="shared" si="19"/>
        <v>537</v>
      </c>
      <c r="J311">
        <v>0</v>
      </c>
      <c r="K311" s="3" t="str">
        <f>VLOOKUP(J311,'LibSets constants'!$A$4:$B$1012,2,FALSE)</f>
        <v>DLC_BASE_GAME</v>
      </c>
      <c r="L311" s="3" t="str">
        <f>VLOOKUP(J311,'LibSets constants'!$A$4:$C$1012,3,FALSE)</f>
        <v>Included in base game</v>
      </c>
    </row>
    <row r="312" spans="1:12" x14ac:dyDescent="0.25">
      <c r="A312" s="12">
        <v>539</v>
      </c>
      <c r="B312" s="5">
        <v>307</v>
      </c>
      <c r="C312" s="5">
        <v>535</v>
      </c>
      <c r="D312" s="3" t="s">
        <v>388</v>
      </c>
      <c r="E312" s="3" t="str">
        <f t="array" ref="E312">IF(OR(EXACT(A312,'ESO Dungeon constants'!$D$3:$D$987)),"X","")</f>
        <v/>
      </c>
      <c r="F312" s="3" t="str">
        <f t="shared" si="16"/>
        <v/>
      </c>
      <c r="G312" s="3" t="str">
        <f t="shared" si="17"/>
        <v>Betnikh</v>
      </c>
      <c r="H312" s="17">
        <f t="shared" si="18"/>
        <v>539</v>
      </c>
      <c r="I312" s="17">
        <f t="shared" si="19"/>
        <v>535</v>
      </c>
      <c r="J312">
        <v>0</v>
      </c>
      <c r="K312" s="3" t="str">
        <f>VLOOKUP(J312,'LibSets constants'!$A$4:$B$1012,2,FALSE)</f>
        <v>DLC_BASE_GAME</v>
      </c>
      <c r="L312" s="3" t="str">
        <f>VLOOKUP(J312,'LibSets constants'!$A$4:$C$1012,3,FALSE)</f>
        <v>Included in base game</v>
      </c>
    </row>
    <row r="313" spans="1:12" x14ac:dyDescent="0.25">
      <c r="A313" s="12">
        <v>541</v>
      </c>
      <c r="B313" s="5">
        <v>308</v>
      </c>
      <c r="C313" s="5">
        <v>267</v>
      </c>
      <c r="D313" s="3" t="s">
        <v>389</v>
      </c>
      <c r="E313" s="3" t="str">
        <f t="array" ref="E313">IF(OR(EXACT(A313,'ESO Dungeon constants'!$D$3:$D$987)),"X","")</f>
        <v/>
      </c>
      <c r="F313" s="3" t="str">
        <f t="shared" si="16"/>
        <v/>
      </c>
      <c r="G313" s="3" t="str">
        <f t="shared" si="17"/>
        <v>Eyevea</v>
      </c>
      <c r="H313" s="17">
        <f t="shared" si="18"/>
        <v>541</v>
      </c>
      <c r="I313" s="17">
        <f t="shared" si="19"/>
        <v>267</v>
      </c>
      <c r="J313">
        <v>0</v>
      </c>
      <c r="K313" s="3" t="str">
        <f>VLOOKUP(J313,'LibSets constants'!$A$4:$B$1012,2,FALSE)</f>
        <v>DLC_BASE_GAME</v>
      </c>
      <c r="L313" s="3" t="str">
        <f>VLOOKUP(J313,'LibSets constants'!$A$4:$C$1012,3,FALSE)</f>
        <v>Included in base game</v>
      </c>
    </row>
    <row r="314" spans="1:12" x14ac:dyDescent="0.25">
      <c r="A314" s="12">
        <v>542</v>
      </c>
      <c r="B314" s="5">
        <v>309</v>
      </c>
      <c r="C314" s="5">
        <v>208</v>
      </c>
      <c r="D314" s="3" t="s">
        <v>390</v>
      </c>
      <c r="E314" s="3" t="str">
        <f t="array" ref="E314">IF(OR(EXACT(A314,'ESO Dungeon constants'!$D$3:$D$987)),"X","")</f>
        <v/>
      </c>
      <c r="F314" s="3" t="str">
        <f t="shared" si="16"/>
        <v/>
      </c>
      <c r="G314" s="3" t="str">
        <f t="shared" si="17"/>
        <v>The Earth Forge</v>
      </c>
      <c r="H314" s="17">
        <f t="shared" si="18"/>
        <v>542</v>
      </c>
      <c r="I314" s="17">
        <f t="shared" si="19"/>
        <v>208</v>
      </c>
      <c r="J314">
        <v>0</v>
      </c>
      <c r="K314" s="3" t="str">
        <f>VLOOKUP(J314,'LibSets constants'!$A$4:$B$1012,2,FALSE)</f>
        <v>DLC_BASE_GAME</v>
      </c>
      <c r="L314" s="3" t="str">
        <f>VLOOKUP(J314,'LibSets constants'!$A$4:$C$1012,3,FALSE)</f>
        <v>Included in base game</v>
      </c>
    </row>
    <row r="315" spans="1:12" x14ac:dyDescent="0.25">
      <c r="A315" s="12">
        <v>543</v>
      </c>
      <c r="B315" s="5">
        <v>310</v>
      </c>
      <c r="C315" s="5">
        <v>208</v>
      </c>
      <c r="D315" s="3" t="s">
        <v>391</v>
      </c>
      <c r="E315" s="3" t="str">
        <f t="array" ref="E315">IF(OR(EXACT(A315,'ESO Dungeon constants'!$D$3:$D$987)),"X","")</f>
        <v/>
      </c>
      <c r="F315" s="3" t="str">
        <f t="shared" si="16"/>
        <v/>
      </c>
      <c r="G315" s="3" t="str">
        <f t="shared" si="17"/>
        <v>The Earth Forge</v>
      </c>
      <c r="H315" s="17">
        <f t="shared" si="18"/>
        <v>543</v>
      </c>
      <c r="I315" s="17">
        <f t="shared" si="19"/>
        <v>208</v>
      </c>
      <c r="J315">
        <v>0</v>
      </c>
      <c r="K315" s="3" t="str">
        <f>VLOOKUP(J315,'LibSets constants'!$A$4:$B$1012,2,FALSE)</f>
        <v>DLC_BASE_GAME</v>
      </c>
      <c r="L315" s="3" t="str">
        <f>VLOOKUP(J315,'LibSets constants'!$A$4:$C$1012,3,FALSE)</f>
        <v>Included in base game</v>
      </c>
    </row>
    <row r="316" spans="1:12" x14ac:dyDescent="0.25">
      <c r="A316" s="12">
        <v>544</v>
      </c>
      <c r="B316" s="5">
        <v>311</v>
      </c>
      <c r="C316" s="5">
        <v>208</v>
      </c>
      <c r="D316" s="3" t="s">
        <v>392</v>
      </c>
      <c r="E316" s="3" t="str">
        <f t="array" ref="E316">IF(OR(EXACT(A316,'ESO Dungeon constants'!$D$3:$D$987)),"X","")</f>
        <v/>
      </c>
      <c r="F316" s="3" t="str">
        <f t="shared" si="16"/>
        <v/>
      </c>
      <c r="G316" s="3" t="str">
        <f t="shared" si="17"/>
        <v>The Earth Forge</v>
      </c>
      <c r="H316" s="17">
        <f t="shared" si="18"/>
        <v>544</v>
      </c>
      <c r="I316" s="17">
        <f t="shared" si="19"/>
        <v>208</v>
      </c>
      <c r="J316">
        <v>0</v>
      </c>
      <c r="K316" s="3" t="str">
        <f>VLOOKUP(J316,'LibSets constants'!$A$4:$B$1012,2,FALSE)</f>
        <v>DLC_BASE_GAME</v>
      </c>
      <c r="L316" s="3" t="str">
        <f>VLOOKUP(J316,'LibSets constants'!$A$4:$C$1012,3,FALSE)</f>
        <v>Included in base game</v>
      </c>
    </row>
    <row r="317" spans="1:12" x14ac:dyDescent="0.25">
      <c r="A317" s="12">
        <v>545</v>
      </c>
      <c r="B317" s="5">
        <v>312</v>
      </c>
      <c r="C317" s="5">
        <v>19</v>
      </c>
      <c r="D317" s="3" t="s">
        <v>393</v>
      </c>
      <c r="E317" s="3" t="str">
        <f t="array" ref="E317">IF(OR(EXACT(A317,'ESO Dungeon constants'!$D$3:$D$987)),"X","")</f>
        <v/>
      </c>
      <c r="F317" s="3" t="str">
        <f t="shared" si="16"/>
        <v/>
      </c>
      <c r="G317" s="3" t="str">
        <f t="shared" si="17"/>
        <v>Stormhaven</v>
      </c>
      <c r="H317" s="17">
        <f t="shared" si="18"/>
        <v>545</v>
      </c>
      <c r="I317" s="17">
        <f t="shared" si="19"/>
        <v>19</v>
      </c>
      <c r="J317">
        <v>0</v>
      </c>
      <c r="K317" s="3" t="str">
        <f>VLOOKUP(J317,'LibSets constants'!$A$4:$B$1012,2,FALSE)</f>
        <v>DLC_BASE_GAME</v>
      </c>
      <c r="L317" s="3" t="str">
        <f>VLOOKUP(J317,'LibSets constants'!$A$4:$C$1012,3,FALSE)</f>
        <v>Included in base game</v>
      </c>
    </row>
    <row r="318" spans="1:12" x14ac:dyDescent="0.25">
      <c r="A318" s="12">
        <v>546</v>
      </c>
      <c r="B318" s="5">
        <v>313</v>
      </c>
      <c r="C318" s="5">
        <v>19</v>
      </c>
      <c r="D318" s="3" t="s">
        <v>394</v>
      </c>
      <c r="E318" s="3" t="str">
        <f t="array" ref="E318">IF(OR(EXACT(A318,'ESO Dungeon constants'!$D$3:$D$987)),"X","")</f>
        <v/>
      </c>
      <c r="F318" s="3" t="str">
        <f t="shared" si="16"/>
        <v/>
      </c>
      <c r="G318" s="3" t="str">
        <f t="shared" si="17"/>
        <v>Stormhaven</v>
      </c>
      <c r="H318" s="17">
        <f t="shared" si="18"/>
        <v>546</v>
      </c>
      <c r="I318" s="17">
        <f t="shared" si="19"/>
        <v>19</v>
      </c>
      <c r="J318">
        <v>0</v>
      </c>
      <c r="K318" s="3" t="str">
        <f>VLOOKUP(J318,'LibSets constants'!$A$4:$B$1012,2,FALSE)</f>
        <v>DLC_BASE_GAME</v>
      </c>
      <c r="L318" s="3" t="str">
        <f>VLOOKUP(J318,'LibSets constants'!$A$4:$C$1012,3,FALSE)</f>
        <v>Included in base game</v>
      </c>
    </row>
    <row r="319" spans="1:12" x14ac:dyDescent="0.25">
      <c r="A319" s="12">
        <v>547</v>
      </c>
      <c r="B319" s="5">
        <v>314</v>
      </c>
      <c r="C319" s="5">
        <v>108</v>
      </c>
      <c r="D319" s="3" t="s">
        <v>395</v>
      </c>
      <c r="E319" s="3" t="str">
        <f t="array" ref="E319">IF(OR(EXACT(A319,'ESO Dungeon constants'!$D$3:$D$987)),"X","")</f>
        <v/>
      </c>
      <c r="F319" s="3" t="str">
        <f t="shared" si="16"/>
        <v/>
      </c>
      <c r="G319" s="3" t="str">
        <f t="shared" si="17"/>
        <v>Greenshade</v>
      </c>
      <c r="H319" s="17">
        <f t="shared" si="18"/>
        <v>547</v>
      </c>
      <c r="I319" s="17">
        <f t="shared" si="19"/>
        <v>108</v>
      </c>
      <c r="J319">
        <v>0</v>
      </c>
      <c r="K319" s="3" t="str">
        <f>VLOOKUP(J319,'LibSets constants'!$A$4:$B$1012,2,FALSE)</f>
        <v>DLC_BASE_GAME</v>
      </c>
      <c r="L319" s="3" t="str">
        <f>VLOOKUP(J319,'LibSets constants'!$A$4:$C$1012,3,FALSE)</f>
        <v>Included in base game</v>
      </c>
    </row>
    <row r="320" spans="1:12" x14ac:dyDescent="0.25">
      <c r="A320" s="12">
        <v>548</v>
      </c>
      <c r="B320" s="5">
        <v>315</v>
      </c>
      <c r="C320" s="5">
        <v>108</v>
      </c>
      <c r="D320" s="3" t="s">
        <v>396</v>
      </c>
      <c r="E320" s="3" t="str">
        <f t="array" ref="E320">IF(OR(EXACT(A320,'ESO Dungeon constants'!$D$3:$D$987)),"X","")</f>
        <v/>
      </c>
      <c r="F320" s="3" t="str">
        <f t="shared" si="16"/>
        <v/>
      </c>
      <c r="G320" s="3" t="str">
        <f t="shared" si="17"/>
        <v>Greenshade</v>
      </c>
      <c r="H320" s="17">
        <f t="shared" si="18"/>
        <v>548</v>
      </c>
      <c r="I320" s="17">
        <f t="shared" si="19"/>
        <v>108</v>
      </c>
      <c r="J320">
        <v>0</v>
      </c>
      <c r="K320" s="3" t="str">
        <f>VLOOKUP(J320,'LibSets constants'!$A$4:$B$1012,2,FALSE)</f>
        <v>DLC_BASE_GAME</v>
      </c>
      <c r="L320" s="3" t="str">
        <f>VLOOKUP(J320,'LibSets constants'!$A$4:$C$1012,3,FALSE)</f>
        <v>Included in base game</v>
      </c>
    </row>
    <row r="321" spans="1:12" x14ac:dyDescent="0.25">
      <c r="A321" s="12">
        <v>549</v>
      </c>
      <c r="B321" s="5">
        <v>316</v>
      </c>
      <c r="C321" s="5">
        <v>383</v>
      </c>
      <c r="D321" s="3" t="s">
        <v>397</v>
      </c>
      <c r="E321" s="3" t="str">
        <f t="array" ref="E321">IF(OR(EXACT(A321,'ESO Dungeon constants'!$D$3:$D$987)),"X","")</f>
        <v/>
      </c>
      <c r="F321" s="3" t="str">
        <f t="shared" si="16"/>
        <v/>
      </c>
      <c r="G321" s="3" t="str">
        <f t="shared" si="17"/>
        <v>Grahtwood</v>
      </c>
      <c r="H321" s="17">
        <f t="shared" si="18"/>
        <v>549</v>
      </c>
      <c r="I321" s="17">
        <f t="shared" si="19"/>
        <v>383</v>
      </c>
      <c r="J321">
        <v>0</v>
      </c>
      <c r="K321" s="3" t="str">
        <f>VLOOKUP(J321,'LibSets constants'!$A$4:$B$1012,2,FALSE)</f>
        <v>DLC_BASE_GAME</v>
      </c>
      <c r="L321" s="3" t="str">
        <f>VLOOKUP(J321,'LibSets constants'!$A$4:$C$1012,3,FALSE)</f>
        <v>Included in base game</v>
      </c>
    </row>
    <row r="322" spans="1:12" x14ac:dyDescent="0.25">
      <c r="A322" s="12">
        <v>551</v>
      </c>
      <c r="B322" s="5">
        <v>317</v>
      </c>
      <c r="C322" s="5">
        <v>108</v>
      </c>
      <c r="D322" s="3" t="s">
        <v>398</v>
      </c>
      <c r="E322" s="3" t="str">
        <f t="array" ref="E322">IF(OR(EXACT(A322,'ESO Dungeon constants'!$D$3:$D$987)),"X","")</f>
        <v/>
      </c>
      <c r="F322" s="3" t="str">
        <f t="shared" si="16"/>
        <v/>
      </c>
      <c r="G322" s="3" t="str">
        <f t="shared" si="17"/>
        <v>Greenshade</v>
      </c>
      <c r="H322" s="17">
        <f t="shared" si="18"/>
        <v>551</v>
      </c>
      <c r="I322" s="17">
        <f t="shared" si="19"/>
        <v>108</v>
      </c>
      <c r="J322">
        <v>0</v>
      </c>
      <c r="K322" s="3" t="str">
        <f>VLOOKUP(J322,'LibSets constants'!$A$4:$B$1012,2,FALSE)</f>
        <v>DLC_BASE_GAME</v>
      </c>
      <c r="L322" s="3" t="str">
        <f>VLOOKUP(J322,'LibSets constants'!$A$4:$C$1012,3,FALSE)</f>
        <v>Included in base game</v>
      </c>
    </row>
    <row r="323" spans="1:12" x14ac:dyDescent="0.25">
      <c r="A323" s="12">
        <v>552</v>
      </c>
      <c r="B323" s="5">
        <v>318</v>
      </c>
      <c r="C323" s="5">
        <v>108</v>
      </c>
      <c r="D323" s="3" t="s">
        <v>399</v>
      </c>
      <c r="E323" s="3" t="str">
        <f t="array" ref="E323">IF(OR(EXACT(A323,'ESO Dungeon constants'!$D$3:$D$987)),"X","")</f>
        <v/>
      </c>
      <c r="F323" s="3" t="str">
        <f t="shared" si="16"/>
        <v/>
      </c>
      <c r="G323" s="3" t="str">
        <f t="shared" si="17"/>
        <v>Greenshade</v>
      </c>
      <c r="H323" s="17">
        <f t="shared" si="18"/>
        <v>552</v>
      </c>
      <c r="I323" s="17">
        <f t="shared" si="19"/>
        <v>108</v>
      </c>
      <c r="J323">
        <v>0</v>
      </c>
      <c r="K323" s="3" t="str">
        <f>VLOOKUP(J323,'LibSets constants'!$A$4:$B$1012,2,FALSE)</f>
        <v>DLC_BASE_GAME</v>
      </c>
      <c r="L323" s="3" t="str">
        <f>VLOOKUP(J323,'LibSets constants'!$A$4:$C$1012,3,FALSE)</f>
        <v>Included in base game</v>
      </c>
    </row>
    <row r="324" spans="1:12" x14ac:dyDescent="0.25">
      <c r="A324" s="12">
        <v>553</v>
      </c>
      <c r="B324" s="5">
        <v>319</v>
      </c>
      <c r="C324" s="5">
        <v>108</v>
      </c>
      <c r="D324" s="3" t="s">
        <v>400</v>
      </c>
      <c r="E324" s="3" t="str">
        <f t="array" ref="E324">IF(OR(EXACT(A324,'ESO Dungeon constants'!$D$3:$D$987)),"X","")</f>
        <v/>
      </c>
      <c r="F324" s="3" t="str">
        <f t="shared" si="16"/>
        <v/>
      </c>
      <c r="G324" s="3" t="str">
        <f t="shared" si="17"/>
        <v>Greenshade</v>
      </c>
      <c r="H324" s="17">
        <f t="shared" si="18"/>
        <v>553</v>
      </c>
      <c r="I324" s="17">
        <f t="shared" si="19"/>
        <v>108</v>
      </c>
      <c r="J324">
        <v>0</v>
      </c>
      <c r="K324" s="3" t="str">
        <f>VLOOKUP(J324,'LibSets constants'!$A$4:$B$1012,2,FALSE)</f>
        <v>DLC_BASE_GAME</v>
      </c>
      <c r="L324" s="3" t="str">
        <f>VLOOKUP(J324,'LibSets constants'!$A$4:$C$1012,3,FALSE)</f>
        <v>Included in base game</v>
      </c>
    </row>
    <row r="325" spans="1:12" x14ac:dyDescent="0.25">
      <c r="A325" s="12">
        <v>554</v>
      </c>
      <c r="B325" s="5">
        <v>320</v>
      </c>
      <c r="C325" s="5">
        <v>108</v>
      </c>
      <c r="D325" s="3" t="s">
        <v>401</v>
      </c>
      <c r="E325" s="3" t="str">
        <f t="array" ref="E325">IF(OR(EXACT(A325,'ESO Dungeon constants'!$D$3:$D$987)),"X","")</f>
        <v/>
      </c>
      <c r="F325" s="3" t="str">
        <f t="shared" ref="F325:F388" si="20">IF(EXACT(A325,C325),"X","")</f>
        <v/>
      </c>
      <c r="G325" s="3" t="str">
        <f t="shared" ref="G325:G388" si="21">IF(A325&lt;&gt;C325,VLOOKUP(C325,$A$5:$D$9954,4,FALSE),"")</f>
        <v>Greenshade</v>
      </c>
      <c r="H325" s="17">
        <f t="shared" ref="H325:H388" si="22">A325</f>
        <v>554</v>
      </c>
      <c r="I325" s="17">
        <f t="shared" ref="I325:I388" si="23">C325</f>
        <v>108</v>
      </c>
      <c r="J325">
        <v>0</v>
      </c>
      <c r="K325" s="3" t="str">
        <f>VLOOKUP(J325,'LibSets constants'!$A$4:$B$1012,2,FALSE)</f>
        <v>DLC_BASE_GAME</v>
      </c>
      <c r="L325" s="3" t="str">
        <f>VLOOKUP(J325,'LibSets constants'!$A$4:$C$1012,3,FALSE)</f>
        <v>Included in base game</v>
      </c>
    </row>
    <row r="326" spans="1:12" x14ac:dyDescent="0.25">
      <c r="A326" s="12">
        <v>555</v>
      </c>
      <c r="B326" s="5">
        <v>321</v>
      </c>
      <c r="C326" s="5">
        <v>108</v>
      </c>
      <c r="D326" s="41" t="s">
        <v>402</v>
      </c>
      <c r="E326" s="3" t="str">
        <f t="array" ref="E326">IF(OR(EXACT(A326,'ESO Dungeon constants'!$D$3:$D$987)),"X","")</f>
        <v/>
      </c>
      <c r="F326" s="3" t="str">
        <f t="shared" si="20"/>
        <v/>
      </c>
      <c r="G326" s="3" t="str">
        <f t="shared" si="21"/>
        <v>Greenshade</v>
      </c>
      <c r="H326" s="17">
        <f t="shared" si="22"/>
        <v>555</v>
      </c>
      <c r="I326" s="17">
        <f t="shared" si="23"/>
        <v>108</v>
      </c>
      <c r="J326">
        <v>0</v>
      </c>
      <c r="K326" s="3" t="str">
        <f>VLOOKUP(J326,'LibSets constants'!$A$4:$B$1012,2,FALSE)</f>
        <v>DLC_BASE_GAME</v>
      </c>
      <c r="L326" s="3" t="str">
        <f>VLOOKUP(J326,'LibSets constants'!$A$4:$C$1012,3,FALSE)</f>
        <v>Included in base game</v>
      </c>
    </row>
    <row r="327" spans="1:12" x14ac:dyDescent="0.25">
      <c r="A327" s="12">
        <v>556</v>
      </c>
      <c r="B327" s="5">
        <v>322</v>
      </c>
      <c r="C327" s="5">
        <v>108</v>
      </c>
      <c r="D327" s="3" t="s">
        <v>403</v>
      </c>
      <c r="E327" s="3" t="str">
        <f t="array" ref="E327">IF(OR(EXACT(A327,'ESO Dungeon constants'!$D$3:$D$987)),"X","")</f>
        <v/>
      </c>
      <c r="F327" s="3" t="str">
        <f t="shared" si="20"/>
        <v/>
      </c>
      <c r="G327" s="3" t="str">
        <f t="shared" si="21"/>
        <v>Greenshade</v>
      </c>
      <c r="H327" s="17">
        <f t="shared" si="22"/>
        <v>556</v>
      </c>
      <c r="I327" s="17">
        <f t="shared" si="23"/>
        <v>108</v>
      </c>
      <c r="J327">
        <v>0</v>
      </c>
      <c r="K327" s="3" t="str">
        <f>VLOOKUP(J327,'LibSets constants'!$A$4:$B$1012,2,FALSE)</f>
        <v>DLC_BASE_GAME</v>
      </c>
      <c r="L327" s="3" t="str">
        <f>VLOOKUP(J327,'LibSets constants'!$A$4:$C$1012,3,FALSE)</f>
        <v>Included in base game</v>
      </c>
    </row>
    <row r="328" spans="1:12" x14ac:dyDescent="0.25">
      <c r="A328" s="12">
        <v>557</v>
      </c>
      <c r="B328" s="5">
        <v>323</v>
      </c>
      <c r="C328" s="5">
        <v>347</v>
      </c>
      <c r="D328" s="3" t="s">
        <v>404</v>
      </c>
      <c r="E328" s="3" t="str">
        <f t="array" ref="E328">IF(OR(EXACT(A328,'ESO Dungeon constants'!$D$3:$D$987)),"X","")</f>
        <v/>
      </c>
      <c r="F328" s="3" t="str">
        <f t="shared" si="20"/>
        <v/>
      </c>
      <c r="G328" s="3" t="str">
        <f t="shared" si="21"/>
        <v>Coldharbour</v>
      </c>
      <c r="H328" s="17">
        <f t="shared" si="22"/>
        <v>557</v>
      </c>
      <c r="I328" s="17">
        <f t="shared" si="23"/>
        <v>347</v>
      </c>
      <c r="J328">
        <v>0</v>
      </c>
      <c r="K328" s="3" t="str">
        <f>VLOOKUP(J328,'LibSets constants'!$A$4:$B$1012,2,FALSE)</f>
        <v>DLC_BASE_GAME</v>
      </c>
      <c r="L328" s="3" t="str">
        <f>VLOOKUP(J328,'LibSets constants'!$A$4:$C$1012,3,FALSE)</f>
        <v>Included in base game</v>
      </c>
    </row>
    <row r="329" spans="1:12" x14ac:dyDescent="0.25">
      <c r="A329" s="12">
        <v>558</v>
      </c>
      <c r="B329" s="5">
        <v>324</v>
      </c>
      <c r="C329" s="5">
        <v>108</v>
      </c>
      <c r="D329" s="3" t="s">
        <v>405</v>
      </c>
      <c r="E329" s="3" t="str">
        <f t="array" ref="E329">IF(OR(EXACT(A329,'ESO Dungeon constants'!$D$3:$D$987)),"X","")</f>
        <v/>
      </c>
      <c r="F329" s="3" t="str">
        <f t="shared" si="20"/>
        <v/>
      </c>
      <c r="G329" s="3" t="str">
        <f t="shared" si="21"/>
        <v>Greenshade</v>
      </c>
      <c r="H329" s="17">
        <f t="shared" si="22"/>
        <v>558</v>
      </c>
      <c r="I329" s="17">
        <f t="shared" si="23"/>
        <v>108</v>
      </c>
      <c r="J329">
        <v>0</v>
      </c>
      <c r="K329" s="3" t="str">
        <f>VLOOKUP(J329,'LibSets constants'!$A$4:$B$1012,2,FALSE)</f>
        <v>DLC_BASE_GAME</v>
      </c>
      <c r="L329" s="3" t="str">
        <f>VLOOKUP(J329,'LibSets constants'!$A$4:$C$1012,3,FALSE)</f>
        <v>Included in base game</v>
      </c>
    </row>
    <row r="330" spans="1:12" x14ac:dyDescent="0.25">
      <c r="A330" s="12">
        <v>559</v>
      </c>
      <c r="B330" s="5">
        <v>325</v>
      </c>
      <c r="C330" s="5">
        <v>108</v>
      </c>
      <c r="D330" s="3" t="s">
        <v>406</v>
      </c>
      <c r="E330" s="3" t="str">
        <f t="array" ref="E330">IF(OR(EXACT(A330,'ESO Dungeon constants'!$D$3:$D$987)),"X","")</f>
        <v/>
      </c>
      <c r="F330" s="3" t="str">
        <f t="shared" si="20"/>
        <v/>
      </c>
      <c r="G330" s="3" t="str">
        <f t="shared" si="21"/>
        <v>Greenshade</v>
      </c>
      <c r="H330" s="17">
        <f t="shared" si="22"/>
        <v>559</v>
      </c>
      <c r="I330" s="17">
        <f t="shared" si="23"/>
        <v>108</v>
      </c>
      <c r="J330">
        <v>0</v>
      </c>
      <c r="K330" s="3" t="str">
        <f>VLOOKUP(J330,'LibSets constants'!$A$4:$B$1012,2,FALSE)</f>
        <v>DLC_BASE_GAME</v>
      </c>
      <c r="L330" s="3" t="str">
        <f>VLOOKUP(J330,'LibSets constants'!$A$4:$C$1012,3,FALSE)</f>
        <v>Included in base game</v>
      </c>
    </row>
    <row r="331" spans="1:12" x14ac:dyDescent="0.25">
      <c r="A331" s="12">
        <v>560</v>
      </c>
      <c r="B331" s="5">
        <v>326</v>
      </c>
      <c r="C331" s="5">
        <v>103</v>
      </c>
      <c r="D331" s="3" t="s">
        <v>293</v>
      </c>
      <c r="E331" s="3" t="str">
        <f t="array" ref="E331">IF(OR(EXACT(A331,'ESO Dungeon constants'!$D$3:$D$987)),"X","")</f>
        <v/>
      </c>
      <c r="F331" s="3" t="str">
        <f t="shared" si="20"/>
        <v/>
      </c>
      <c r="G331" s="3" t="str">
        <f t="shared" si="21"/>
        <v>The Rift</v>
      </c>
      <c r="H331" s="17">
        <f t="shared" si="22"/>
        <v>560</v>
      </c>
      <c r="I331" s="17">
        <f t="shared" si="23"/>
        <v>103</v>
      </c>
      <c r="J331">
        <v>0</v>
      </c>
      <c r="K331" s="3" t="str">
        <f>VLOOKUP(J331,'LibSets constants'!$A$4:$B$1012,2,FALSE)</f>
        <v>DLC_BASE_GAME</v>
      </c>
      <c r="L331" s="3" t="str">
        <f>VLOOKUP(J331,'LibSets constants'!$A$4:$C$1012,3,FALSE)</f>
        <v>Included in base game</v>
      </c>
    </row>
    <row r="332" spans="1:12" x14ac:dyDescent="0.25">
      <c r="A332" s="12">
        <v>561</v>
      </c>
      <c r="B332" s="5">
        <v>327</v>
      </c>
      <c r="C332" s="5">
        <v>108</v>
      </c>
      <c r="D332" s="3" t="s">
        <v>407</v>
      </c>
      <c r="E332" s="3" t="str">
        <f t="array" ref="E332">IF(OR(EXACT(A332,'ESO Dungeon constants'!$D$3:$D$987)),"X","")</f>
        <v/>
      </c>
      <c r="F332" s="3" t="str">
        <f t="shared" si="20"/>
        <v/>
      </c>
      <c r="G332" s="3" t="str">
        <f t="shared" si="21"/>
        <v>Greenshade</v>
      </c>
      <c r="H332" s="17">
        <f t="shared" si="22"/>
        <v>561</v>
      </c>
      <c r="I332" s="17">
        <f t="shared" si="23"/>
        <v>108</v>
      </c>
      <c r="J332">
        <v>0</v>
      </c>
      <c r="K332" s="3" t="str">
        <f>VLOOKUP(J332,'LibSets constants'!$A$4:$B$1012,2,FALSE)</f>
        <v>DLC_BASE_GAME</v>
      </c>
      <c r="L332" s="3" t="str">
        <f>VLOOKUP(J332,'LibSets constants'!$A$4:$C$1012,3,FALSE)</f>
        <v>Included in base game</v>
      </c>
    </row>
    <row r="333" spans="1:12" x14ac:dyDescent="0.25">
      <c r="A333" s="12">
        <v>562</v>
      </c>
      <c r="B333" s="5">
        <v>328</v>
      </c>
      <c r="C333" s="5">
        <v>382</v>
      </c>
      <c r="D333" s="3" t="s">
        <v>408</v>
      </c>
      <c r="E333" s="3" t="str">
        <f t="array" ref="E333">IF(OR(EXACT(A333,'ESO Dungeon constants'!$D$3:$D$987)),"X","")</f>
        <v/>
      </c>
      <c r="F333" s="3" t="str">
        <f t="shared" si="20"/>
        <v/>
      </c>
      <c r="G333" s="3" t="str">
        <f t="shared" si="21"/>
        <v>Reaper's March</v>
      </c>
      <c r="H333" s="17">
        <f t="shared" si="22"/>
        <v>562</v>
      </c>
      <c r="I333" s="17">
        <f t="shared" si="23"/>
        <v>382</v>
      </c>
      <c r="J333">
        <v>0</v>
      </c>
      <c r="K333" s="3" t="str">
        <f>VLOOKUP(J333,'LibSets constants'!$A$4:$B$1012,2,FALSE)</f>
        <v>DLC_BASE_GAME</v>
      </c>
      <c r="L333" s="3" t="str">
        <f>VLOOKUP(J333,'LibSets constants'!$A$4:$C$1012,3,FALSE)</f>
        <v>Included in base game</v>
      </c>
    </row>
    <row r="334" spans="1:12" x14ac:dyDescent="0.25">
      <c r="A334" s="12">
        <v>565</v>
      </c>
      <c r="B334" s="5">
        <v>329</v>
      </c>
      <c r="C334" s="5">
        <v>382</v>
      </c>
      <c r="D334" s="3" t="s">
        <v>409</v>
      </c>
      <c r="E334" s="3" t="str">
        <f t="array" ref="E334">IF(OR(EXACT(A334,'ESO Dungeon constants'!$D$3:$D$987)),"X","")</f>
        <v/>
      </c>
      <c r="F334" s="3" t="str">
        <f t="shared" si="20"/>
        <v/>
      </c>
      <c r="G334" s="3" t="str">
        <f t="shared" si="21"/>
        <v>Reaper's March</v>
      </c>
      <c r="H334" s="17">
        <f t="shared" si="22"/>
        <v>565</v>
      </c>
      <c r="I334" s="17">
        <f t="shared" si="23"/>
        <v>382</v>
      </c>
      <c r="J334">
        <v>0</v>
      </c>
      <c r="K334" s="3" t="str">
        <f>VLOOKUP(J334,'LibSets constants'!$A$4:$B$1012,2,FALSE)</f>
        <v>DLC_BASE_GAME</v>
      </c>
      <c r="L334" s="3" t="str">
        <f>VLOOKUP(J334,'LibSets constants'!$A$4:$C$1012,3,FALSE)</f>
        <v>Included in base game</v>
      </c>
    </row>
    <row r="335" spans="1:12" x14ac:dyDescent="0.25">
      <c r="A335" s="12">
        <v>566</v>
      </c>
      <c r="B335" s="5">
        <v>330</v>
      </c>
      <c r="C335" s="5">
        <v>3</v>
      </c>
      <c r="D335" s="3" t="s">
        <v>410</v>
      </c>
      <c r="E335" s="3" t="str">
        <f t="array" ref="E335">IF(OR(EXACT(A335,'ESO Dungeon constants'!$D$3:$D$987)),"X","")</f>
        <v/>
      </c>
      <c r="F335" s="3" t="str">
        <f t="shared" si="20"/>
        <v/>
      </c>
      <c r="G335" s="3" t="str">
        <f t="shared" si="21"/>
        <v>Glenumbra</v>
      </c>
      <c r="H335" s="17">
        <f t="shared" si="22"/>
        <v>566</v>
      </c>
      <c r="I335" s="17">
        <f t="shared" si="23"/>
        <v>3</v>
      </c>
      <c r="J335">
        <v>0</v>
      </c>
      <c r="K335" s="3" t="str">
        <f>VLOOKUP(J335,'LibSets constants'!$A$4:$B$1012,2,FALSE)</f>
        <v>DLC_BASE_GAME</v>
      </c>
      <c r="L335" s="3" t="str">
        <f>VLOOKUP(J335,'LibSets constants'!$A$4:$C$1012,3,FALSE)</f>
        <v>Included in base game</v>
      </c>
    </row>
    <row r="336" spans="1:12" x14ac:dyDescent="0.25">
      <c r="A336" s="12">
        <v>567</v>
      </c>
      <c r="B336" s="5">
        <v>331</v>
      </c>
      <c r="C336" s="5">
        <v>103</v>
      </c>
      <c r="D336" s="3" t="s">
        <v>292</v>
      </c>
      <c r="E336" s="3" t="str">
        <f t="array" ref="E336">IF(OR(EXACT(A336,'ESO Dungeon constants'!$D$3:$D$987)),"X","")</f>
        <v/>
      </c>
      <c r="F336" s="3" t="str">
        <f t="shared" si="20"/>
        <v/>
      </c>
      <c r="G336" s="3" t="str">
        <f t="shared" si="21"/>
        <v>The Rift</v>
      </c>
      <c r="H336" s="17">
        <f t="shared" si="22"/>
        <v>567</v>
      </c>
      <c r="I336" s="17">
        <f t="shared" si="23"/>
        <v>103</v>
      </c>
      <c r="J336">
        <v>0</v>
      </c>
      <c r="K336" s="3" t="str">
        <f>VLOOKUP(J336,'LibSets constants'!$A$4:$B$1012,2,FALSE)</f>
        <v>DLC_BASE_GAME</v>
      </c>
      <c r="L336" s="3" t="str">
        <f>VLOOKUP(J336,'LibSets constants'!$A$4:$C$1012,3,FALSE)</f>
        <v>Included in base game</v>
      </c>
    </row>
    <row r="337" spans="1:12" x14ac:dyDescent="0.25">
      <c r="A337" s="12">
        <v>569</v>
      </c>
      <c r="B337" s="5">
        <v>332</v>
      </c>
      <c r="C337" s="5">
        <v>104</v>
      </c>
      <c r="D337" s="3" t="s">
        <v>411</v>
      </c>
      <c r="E337" s="3" t="str">
        <f t="array" ref="E337">IF(OR(EXACT(A337,'ESO Dungeon constants'!$D$3:$D$987)),"X","")</f>
        <v/>
      </c>
      <c r="F337" s="3" t="str">
        <f t="shared" si="20"/>
        <v/>
      </c>
      <c r="G337" s="3" t="str">
        <f t="shared" si="21"/>
        <v>Alik'r Desert</v>
      </c>
      <c r="H337" s="17">
        <f t="shared" si="22"/>
        <v>569</v>
      </c>
      <c r="I337" s="17">
        <f t="shared" si="23"/>
        <v>104</v>
      </c>
      <c r="J337">
        <v>0</v>
      </c>
      <c r="K337" s="3" t="str">
        <f>VLOOKUP(J337,'LibSets constants'!$A$4:$B$1012,2,FALSE)</f>
        <v>DLC_BASE_GAME</v>
      </c>
      <c r="L337" s="3" t="str">
        <f>VLOOKUP(J337,'LibSets constants'!$A$4:$C$1012,3,FALSE)</f>
        <v>Included in base game</v>
      </c>
    </row>
    <row r="338" spans="1:12" x14ac:dyDescent="0.25">
      <c r="A338" s="12">
        <v>570</v>
      </c>
      <c r="B338" s="5">
        <v>333</v>
      </c>
      <c r="C338" s="5">
        <v>104</v>
      </c>
      <c r="D338" s="3" t="s">
        <v>412</v>
      </c>
      <c r="E338" s="3" t="str">
        <f t="array" ref="E338">IF(OR(EXACT(A338,'ESO Dungeon constants'!$D$3:$D$987)),"X","")</f>
        <v/>
      </c>
      <c r="F338" s="3" t="str">
        <f t="shared" si="20"/>
        <v/>
      </c>
      <c r="G338" s="3" t="str">
        <f t="shared" si="21"/>
        <v>Alik'r Desert</v>
      </c>
      <c r="H338" s="17">
        <f t="shared" si="22"/>
        <v>570</v>
      </c>
      <c r="I338" s="17">
        <f t="shared" si="23"/>
        <v>104</v>
      </c>
      <c r="J338">
        <v>0</v>
      </c>
      <c r="K338" s="3" t="str">
        <f>VLOOKUP(J338,'LibSets constants'!$A$4:$B$1012,2,FALSE)</f>
        <v>DLC_BASE_GAME</v>
      </c>
      <c r="L338" s="3" t="str">
        <f>VLOOKUP(J338,'LibSets constants'!$A$4:$C$1012,3,FALSE)</f>
        <v>Included in base game</v>
      </c>
    </row>
    <row r="339" spans="1:12" x14ac:dyDescent="0.25">
      <c r="A339" s="12">
        <v>571</v>
      </c>
      <c r="B339" s="5">
        <v>334</v>
      </c>
      <c r="C339" s="5">
        <v>104</v>
      </c>
      <c r="D339" s="3" t="s">
        <v>413</v>
      </c>
      <c r="E339" s="3" t="str">
        <f t="array" ref="E339">IF(OR(EXACT(A339,'ESO Dungeon constants'!$D$3:$D$987)),"X","")</f>
        <v/>
      </c>
      <c r="F339" s="3" t="str">
        <f t="shared" si="20"/>
        <v/>
      </c>
      <c r="G339" s="3" t="str">
        <f t="shared" si="21"/>
        <v>Alik'r Desert</v>
      </c>
      <c r="H339" s="17">
        <f t="shared" si="22"/>
        <v>571</v>
      </c>
      <c r="I339" s="17">
        <f t="shared" si="23"/>
        <v>104</v>
      </c>
      <c r="J339">
        <v>0</v>
      </c>
      <c r="K339" s="3" t="str">
        <f>VLOOKUP(J339,'LibSets constants'!$A$4:$B$1012,2,FALSE)</f>
        <v>DLC_BASE_GAME</v>
      </c>
      <c r="L339" s="3" t="str">
        <f>VLOOKUP(J339,'LibSets constants'!$A$4:$C$1012,3,FALSE)</f>
        <v>Included in base game</v>
      </c>
    </row>
    <row r="340" spans="1:12" x14ac:dyDescent="0.25">
      <c r="A340" s="12">
        <v>572</v>
      </c>
      <c r="B340" s="5">
        <v>335</v>
      </c>
      <c r="C340" s="5">
        <v>572</v>
      </c>
      <c r="D340" s="3" t="s">
        <v>414</v>
      </c>
      <c r="E340" s="3" t="str">
        <f t="array" ref="E340">IF(OR(EXACT(A340,'ESO Dungeon constants'!$D$3:$D$987)),"X","")</f>
        <v/>
      </c>
      <c r="F340" s="3" t="str">
        <f t="shared" si="20"/>
        <v>X</v>
      </c>
      <c r="G340" s="3" t="str">
        <f t="shared" si="21"/>
        <v/>
      </c>
      <c r="H340" s="17">
        <f t="shared" si="22"/>
        <v>572</v>
      </c>
      <c r="I340" s="17">
        <f t="shared" si="23"/>
        <v>572</v>
      </c>
      <c r="J340">
        <v>0</v>
      </c>
      <c r="K340" s="3" t="str">
        <f>VLOOKUP(J340,'LibSets constants'!$A$4:$B$1012,2,FALSE)</f>
        <v>DLC_BASE_GAME</v>
      </c>
      <c r="L340" s="3" t="str">
        <f>VLOOKUP(J340,'LibSets constants'!$A$4:$C$1012,3,FALSE)</f>
        <v>Included in base game</v>
      </c>
    </row>
    <row r="341" spans="1:12" x14ac:dyDescent="0.25">
      <c r="A341" s="12">
        <v>573</v>
      </c>
      <c r="B341" s="5">
        <v>336</v>
      </c>
      <c r="C341" s="5">
        <v>199</v>
      </c>
      <c r="D341" s="3" t="s">
        <v>415</v>
      </c>
      <c r="E341" s="3" t="str">
        <f t="array" ref="E341">IF(OR(EXACT(A341,'ESO Dungeon constants'!$D$3:$D$987)),"X","")</f>
        <v/>
      </c>
      <c r="F341" s="3" t="str">
        <f t="shared" si="20"/>
        <v/>
      </c>
      <c r="G341" s="3" t="str">
        <f t="shared" si="21"/>
        <v>The Harborage</v>
      </c>
      <c r="H341" s="17">
        <f t="shared" si="22"/>
        <v>573</v>
      </c>
      <c r="I341" s="17">
        <f t="shared" si="23"/>
        <v>199</v>
      </c>
      <c r="J341">
        <v>0</v>
      </c>
      <c r="K341" s="3" t="str">
        <f>VLOOKUP(J341,'LibSets constants'!$A$4:$B$1012,2,FALSE)</f>
        <v>DLC_BASE_GAME</v>
      </c>
      <c r="L341" s="3" t="str">
        <f>VLOOKUP(J341,'LibSets constants'!$A$4:$C$1012,3,FALSE)</f>
        <v>Included in base game</v>
      </c>
    </row>
    <row r="342" spans="1:12" x14ac:dyDescent="0.25">
      <c r="A342" s="12">
        <v>574</v>
      </c>
      <c r="B342" s="5">
        <v>337</v>
      </c>
      <c r="C342" s="5">
        <v>199</v>
      </c>
      <c r="D342" s="3" t="s">
        <v>416</v>
      </c>
      <c r="E342" s="3" t="str">
        <f t="array" ref="E342">IF(OR(EXACT(A342,'ESO Dungeon constants'!$D$3:$D$987)),"X","")</f>
        <v/>
      </c>
      <c r="F342" s="3" t="str">
        <f t="shared" si="20"/>
        <v/>
      </c>
      <c r="G342" s="3" t="str">
        <f t="shared" si="21"/>
        <v>The Harborage</v>
      </c>
      <c r="H342" s="17">
        <f t="shared" si="22"/>
        <v>574</v>
      </c>
      <c r="I342" s="17">
        <f t="shared" si="23"/>
        <v>199</v>
      </c>
      <c r="J342">
        <v>0</v>
      </c>
      <c r="K342" s="3" t="str">
        <f>VLOOKUP(J342,'LibSets constants'!$A$4:$B$1012,2,FALSE)</f>
        <v>DLC_BASE_GAME</v>
      </c>
      <c r="L342" s="3" t="str">
        <f>VLOOKUP(J342,'LibSets constants'!$A$4:$C$1012,3,FALSE)</f>
        <v>Included in base game</v>
      </c>
    </row>
    <row r="343" spans="1:12" x14ac:dyDescent="0.25">
      <c r="A343" s="12">
        <v>575</v>
      </c>
      <c r="B343" s="5">
        <v>338</v>
      </c>
      <c r="C343" s="5">
        <v>108</v>
      </c>
      <c r="D343" s="3" t="s">
        <v>417</v>
      </c>
      <c r="E343" s="3" t="str">
        <f t="array" ref="E343">IF(OR(EXACT(A343,'ESO Dungeon constants'!$D$3:$D$987)),"X","")</f>
        <v/>
      </c>
      <c r="F343" s="3" t="str">
        <f t="shared" si="20"/>
        <v/>
      </c>
      <c r="G343" s="3" t="str">
        <f t="shared" si="21"/>
        <v>Greenshade</v>
      </c>
      <c r="H343" s="17">
        <f t="shared" si="22"/>
        <v>575</v>
      </c>
      <c r="I343" s="17">
        <f t="shared" si="23"/>
        <v>108</v>
      </c>
      <c r="J343">
        <v>0</v>
      </c>
      <c r="K343" s="3" t="str">
        <f>VLOOKUP(J343,'LibSets constants'!$A$4:$B$1012,2,FALSE)</f>
        <v>DLC_BASE_GAME</v>
      </c>
      <c r="L343" s="3" t="str">
        <f>VLOOKUP(J343,'LibSets constants'!$A$4:$C$1012,3,FALSE)</f>
        <v>Included in base game</v>
      </c>
    </row>
    <row r="344" spans="1:12" x14ac:dyDescent="0.25">
      <c r="A344" s="12">
        <v>576</v>
      </c>
      <c r="B344" s="5">
        <v>339</v>
      </c>
      <c r="C344" s="5">
        <v>108</v>
      </c>
      <c r="D344" s="3" t="s">
        <v>418</v>
      </c>
      <c r="E344" s="3" t="str">
        <f t="array" ref="E344">IF(OR(EXACT(A344,'ESO Dungeon constants'!$D$3:$D$987)),"X","")</f>
        <v/>
      </c>
      <c r="F344" s="3" t="str">
        <f t="shared" si="20"/>
        <v/>
      </c>
      <c r="G344" s="3" t="str">
        <f t="shared" si="21"/>
        <v>Greenshade</v>
      </c>
      <c r="H344" s="17">
        <f t="shared" si="22"/>
        <v>576</v>
      </c>
      <c r="I344" s="17">
        <f t="shared" si="23"/>
        <v>108</v>
      </c>
      <c r="J344">
        <v>0</v>
      </c>
      <c r="K344" s="3" t="str">
        <f>VLOOKUP(J344,'LibSets constants'!$A$4:$B$1012,2,FALSE)</f>
        <v>DLC_BASE_GAME</v>
      </c>
      <c r="L344" s="3" t="str">
        <f>VLOOKUP(J344,'LibSets constants'!$A$4:$C$1012,3,FALSE)</f>
        <v>Included in base game</v>
      </c>
    </row>
    <row r="345" spans="1:12" x14ac:dyDescent="0.25">
      <c r="A345" s="12">
        <v>577</v>
      </c>
      <c r="B345" s="5">
        <v>340</v>
      </c>
      <c r="C345" s="5">
        <v>108</v>
      </c>
      <c r="D345" s="3" t="s">
        <v>419</v>
      </c>
      <c r="E345" s="3" t="str">
        <f t="array" ref="E345">IF(OR(EXACT(A345,'ESO Dungeon constants'!$D$3:$D$987)),"X","")</f>
        <v/>
      </c>
      <c r="F345" s="3" t="str">
        <f t="shared" si="20"/>
        <v/>
      </c>
      <c r="G345" s="3" t="str">
        <f t="shared" si="21"/>
        <v>Greenshade</v>
      </c>
      <c r="H345" s="17">
        <f t="shared" si="22"/>
        <v>577</v>
      </c>
      <c r="I345" s="17">
        <f t="shared" si="23"/>
        <v>108</v>
      </c>
      <c r="J345">
        <v>0</v>
      </c>
      <c r="K345" s="3" t="str">
        <f>VLOOKUP(J345,'LibSets constants'!$A$4:$B$1012,2,FALSE)</f>
        <v>DLC_BASE_GAME</v>
      </c>
      <c r="L345" s="3" t="str">
        <f>VLOOKUP(J345,'LibSets constants'!$A$4:$C$1012,3,FALSE)</f>
        <v>Included in base game</v>
      </c>
    </row>
    <row r="346" spans="1:12" x14ac:dyDescent="0.25">
      <c r="A346" s="12">
        <v>578</v>
      </c>
      <c r="B346" s="5">
        <v>341</v>
      </c>
      <c r="C346" s="5">
        <v>108</v>
      </c>
      <c r="D346" s="3" t="s">
        <v>420</v>
      </c>
      <c r="E346" s="3" t="str">
        <f t="array" ref="E346">IF(OR(EXACT(A346,'ESO Dungeon constants'!$D$3:$D$987)),"X","")</f>
        <v/>
      </c>
      <c r="F346" s="3" t="str">
        <f t="shared" si="20"/>
        <v/>
      </c>
      <c r="G346" s="3" t="str">
        <f t="shared" si="21"/>
        <v>Greenshade</v>
      </c>
      <c r="H346" s="17">
        <f t="shared" si="22"/>
        <v>578</v>
      </c>
      <c r="I346" s="17">
        <f t="shared" si="23"/>
        <v>108</v>
      </c>
      <c r="J346">
        <v>0</v>
      </c>
      <c r="K346" s="3" t="str">
        <f>VLOOKUP(J346,'LibSets constants'!$A$4:$B$1012,2,FALSE)</f>
        <v>DLC_BASE_GAME</v>
      </c>
      <c r="L346" s="3" t="str">
        <f>VLOOKUP(J346,'LibSets constants'!$A$4:$C$1012,3,FALSE)</f>
        <v>Included in base game</v>
      </c>
    </row>
    <row r="347" spans="1:12" x14ac:dyDescent="0.25">
      <c r="A347" s="12">
        <v>579</v>
      </c>
      <c r="B347" s="5">
        <v>342</v>
      </c>
      <c r="C347" s="5">
        <v>108</v>
      </c>
      <c r="D347" s="3" t="s">
        <v>421</v>
      </c>
      <c r="E347" s="3" t="str">
        <f t="array" ref="E347">IF(OR(EXACT(A347,'ESO Dungeon constants'!$D$3:$D$987)),"X","")</f>
        <v/>
      </c>
      <c r="F347" s="3" t="str">
        <f t="shared" si="20"/>
        <v/>
      </c>
      <c r="G347" s="3" t="str">
        <f t="shared" si="21"/>
        <v>Greenshade</v>
      </c>
      <c r="H347" s="17">
        <f t="shared" si="22"/>
        <v>579</v>
      </c>
      <c r="I347" s="17">
        <f t="shared" si="23"/>
        <v>108</v>
      </c>
      <c r="J347">
        <v>0</v>
      </c>
      <c r="K347" s="3" t="str">
        <f>VLOOKUP(J347,'LibSets constants'!$A$4:$B$1012,2,FALSE)</f>
        <v>DLC_BASE_GAME</v>
      </c>
      <c r="L347" s="3" t="str">
        <f>VLOOKUP(J347,'LibSets constants'!$A$4:$C$1012,3,FALSE)</f>
        <v>Included in base game</v>
      </c>
    </row>
    <row r="348" spans="1:12" x14ac:dyDescent="0.25">
      <c r="A348" s="12">
        <v>580</v>
      </c>
      <c r="B348" s="5">
        <v>343</v>
      </c>
      <c r="C348" s="5">
        <v>108</v>
      </c>
      <c r="D348" s="3" t="s">
        <v>422</v>
      </c>
      <c r="E348" s="3" t="str">
        <f t="array" ref="E348">IF(OR(EXACT(A348,'ESO Dungeon constants'!$D$3:$D$987)),"X","")</f>
        <v/>
      </c>
      <c r="F348" s="3" t="str">
        <f t="shared" si="20"/>
        <v/>
      </c>
      <c r="G348" s="3" t="str">
        <f t="shared" si="21"/>
        <v>Greenshade</v>
      </c>
      <c r="H348" s="17">
        <f t="shared" si="22"/>
        <v>580</v>
      </c>
      <c r="I348" s="17">
        <f t="shared" si="23"/>
        <v>108</v>
      </c>
      <c r="J348">
        <v>0</v>
      </c>
      <c r="K348" s="3" t="str">
        <f>VLOOKUP(J348,'LibSets constants'!$A$4:$B$1012,2,FALSE)</f>
        <v>DLC_BASE_GAME</v>
      </c>
      <c r="L348" s="3" t="str">
        <f>VLOOKUP(J348,'LibSets constants'!$A$4:$C$1012,3,FALSE)</f>
        <v>Included in base game</v>
      </c>
    </row>
    <row r="349" spans="1:12" x14ac:dyDescent="0.25">
      <c r="A349" s="12">
        <v>581</v>
      </c>
      <c r="B349" s="5">
        <v>344</v>
      </c>
      <c r="C349" s="5">
        <v>199</v>
      </c>
      <c r="D349" s="3" t="s">
        <v>423</v>
      </c>
      <c r="E349" s="3" t="str">
        <f t="array" ref="E349">IF(OR(EXACT(A349,'ESO Dungeon constants'!$D$3:$D$987)),"X","")</f>
        <v/>
      </c>
      <c r="F349" s="3" t="str">
        <f t="shared" si="20"/>
        <v/>
      </c>
      <c r="G349" s="3" t="str">
        <f t="shared" si="21"/>
        <v>The Harborage</v>
      </c>
      <c r="H349" s="17">
        <f t="shared" si="22"/>
        <v>581</v>
      </c>
      <c r="I349" s="17">
        <f t="shared" si="23"/>
        <v>199</v>
      </c>
      <c r="J349">
        <v>0</v>
      </c>
      <c r="K349" s="3" t="str">
        <f>VLOOKUP(J349,'LibSets constants'!$A$4:$B$1012,2,FALSE)</f>
        <v>DLC_BASE_GAME</v>
      </c>
      <c r="L349" s="3" t="str">
        <f>VLOOKUP(J349,'LibSets constants'!$A$4:$C$1012,3,FALSE)</f>
        <v>Included in base game</v>
      </c>
    </row>
    <row r="350" spans="1:12" x14ac:dyDescent="0.25">
      <c r="A350" s="12">
        <v>582</v>
      </c>
      <c r="B350" s="5">
        <v>345</v>
      </c>
      <c r="C350" s="5">
        <v>381</v>
      </c>
      <c r="D350" s="3" t="s">
        <v>424</v>
      </c>
      <c r="E350" s="3" t="str">
        <f t="array" ref="E350">IF(OR(EXACT(A350,'ESO Dungeon constants'!$D$3:$D$987)),"X","")</f>
        <v/>
      </c>
      <c r="F350" s="3" t="str">
        <f t="shared" si="20"/>
        <v/>
      </c>
      <c r="G350" s="3" t="str">
        <f t="shared" si="21"/>
        <v>Auridon</v>
      </c>
      <c r="H350" s="17">
        <f t="shared" si="22"/>
        <v>582</v>
      </c>
      <c r="I350" s="17">
        <f t="shared" si="23"/>
        <v>381</v>
      </c>
      <c r="J350">
        <v>0</v>
      </c>
      <c r="K350" s="3" t="str">
        <f>VLOOKUP(J350,'LibSets constants'!$A$4:$B$1012,2,FALSE)</f>
        <v>DLC_BASE_GAME</v>
      </c>
      <c r="L350" s="3" t="str">
        <f>VLOOKUP(J350,'LibSets constants'!$A$4:$C$1012,3,FALSE)</f>
        <v>Included in base game</v>
      </c>
    </row>
    <row r="351" spans="1:12" x14ac:dyDescent="0.25">
      <c r="A351" s="12">
        <v>584</v>
      </c>
      <c r="B351" s="5">
        <v>346</v>
      </c>
      <c r="C351" s="5">
        <v>584</v>
      </c>
      <c r="D351" s="3" t="s">
        <v>39</v>
      </c>
      <c r="E351" s="3" t="str">
        <f t="array" ref="E351">IF(OR(EXACT(A351,'ESO Dungeon constants'!$D$3:$D$987)),"X","")</f>
        <v/>
      </c>
      <c r="F351" s="3" t="str">
        <f t="shared" si="20"/>
        <v>X</v>
      </c>
      <c r="G351" s="3" t="str">
        <f t="shared" si="21"/>
        <v/>
      </c>
      <c r="H351" s="17">
        <f t="shared" si="22"/>
        <v>584</v>
      </c>
      <c r="I351" s="17">
        <f t="shared" si="23"/>
        <v>584</v>
      </c>
      <c r="J351">
        <v>0</v>
      </c>
      <c r="K351" s="3" t="str">
        <f>VLOOKUP(J351,'LibSets constants'!$A$4:$B$1012,2,FALSE)</f>
        <v>DLC_BASE_GAME</v>
      </c>
      <c r="L351" s="3" t="str">
        <f>VLOOKUP(J351,'LibSets constants'!$A$4:$C$1012,3,FALSE)</f>
        <v>Included in base game</v>
      </c>
    </row>
    <row r="352" spans="1:12" x14ac:dyDescent="0.25">
      <c r="A352" s="12">
        <v>585</v>
      </c>
      <c r="B352" s="5">
        <v>347</v>
      </c>
      <c r="C352" s="5">
        <v>92</v>
      </c>
      <c r="D352" s="3" t="s">
        <v>425</v>
      </c>
      <c r="E352" s="3" t="str">
        <f t="array" ref="E352">IF(OR(EXACT(A352,'ESO Dungeon constants'!$D$3:$D$987)),"X","")</f>
        <v/>
      </c>
      <c r="F352" s="3" t="str">
        <f t="shared" si="20"/>
        <v/>
      </c>
      <c r="G352" s="3" t="str">
        <f t="shared" si="21"/>
        <v>Bangkorai</v>
      </c>
      <c r="H352" s="17">
        <f t="shared" si="22"/>
        <v>585</v>
      </c>
      <c r="I352" s="17">
        <f t="shared" si="23"/>
        <v>92</v>
      </c>
      <c r="J352">
        <v>0</v>
      </c>
      <c r="K352" s="3" t="str">
        <f>VLOOKUP(J352,'LibSets constants'!$A$4:$B$1012,2,FALSE)</f>
        <v>DLC_BASE_GAME</v>
      </c>
      <c r="L352" s="3" t="str">
        <f>VLOOKUP(J352,'LibSets constants'!$A$4:$C$1012,3,FALSE)</f>
        <v>Included in base game</v>
      </c>
    </row>
    <row r="353" spans="1:12" x14ac:dyDescent="0.25">
      <c r="A353" s="12">
        <v>586</v>
      </c>
      <c r="B353" s="5">
        <v>348</v>
      </c>
      <c r="C353" s="5">
        <v>586</v>
      </c>
      <c r="D353" s="3" t="s">
        <v>426</v>
      </c>
      <c r="E353" s="3" t="str">
        <f t="array" ref="E353">IF(OR(EXACT(A353,'ESO Dungeon constants'!$D$3:$D$987)),"X","")</f>
        <v/>
      </c>
      <c r="F353" s="3" t="str">
        <f t="shared" si="20"/>
        <v>X</v>
      </c>
      <c r="G353" s="3" t="str">
        <f t="shared" si="21"/>
        <v/>
      </c>
      <c r="H353" s="17">
        <f t="shared" si="22"/>
        <v>586</v>
      </c>
      <c r="I353" s="17">
        <f t="shared" si="23"/>
        <v>586</v>
      </c>
      <c r="J353">
        <v>0</v>
      </c>
      <c r="K353" s="3" t="str">
        <f>VLOOKUP(J353,'LibSets constants'!$A$4:$B$1012,2,FALSE)</f>
        <v>DLC_BASE_GAME</v>
      </c>
      <c r="L353" s="3" t="str">
        <f>VLOOKUP(J353,'LibSets constants'!$A$4:$C$1012,3,FALSE)</f>
        <v>Included in base game</v>
      </c>
    </row>
    <row r="354" spans="1:12" x14ac:dyDescent="0.25">
      <c r="A354" s="12">
        <v>587</v>
      </c>
      <c r="B354" s="5">
        <v>349</v>
      </c>
      <c r="C354" s="5">
        <v>20</v>
      </c>
      <c r="D354" s="3" t="s">
        <v>427</v>
      </c>
      <c r="E354" s="3" t="str">
        <f t="array" ref="E354">IF(OR(EXACT(A354,'ESO Dungeon constants'!$D$3:$D$987)),"X","")</f>
        <v/>
      </c>
      <c r="F354" s="3" t="str">
        <f t="shared" si="20"/>
        <v/>
      </c>
      <c r="G354" s="3" t="str">
        <f t="shared" si="21"/>
        <v>Rivenspire</v>
      </c>
      <c r="H354" s="17">
        <f t="shared" si="22"/>
        <v>587</v>
      </c>
      <c r="I354" s="17">
        <f t="shared" si="23"/>
        <v>20</v>
      </c>
      <c r="J354">
        <v>0</v>
      </c>
      <c r="K354" s="3" t="str">
        <f>VLOOKUP(J354,'LibSets constants'!$A$4:$B$1012,2,FALSE)</f>
        <v>DLC_BASE_GAME</v>
      </c>
      <c r="L354" s="3" t="str">
        <f>VLOOKUP(J354,'LibSets constants'!$A$4:$C$1012,3,FALSE)</f>
        <v>Included in base game</v>
      </c>
    </row>
    <row r="355" spans="1:12" x14ac:dyDescent="0.25">
      <c r="A355" s="12">
        <v>588</v>
      </c>
      <c r="B355" s="5">
        <v>350</v>
      </c>
      <c r="C355" s="5">
        <v>20</v>
      </c>
      <c r="D355" s="3" t="s">
        <v>428</v>
      </c>
      <c r="E355" s="3" t="str">
        <f t="array" ref="E355">IF(OR(EXACT(A355,'ESO Dungeon constants'!$D$3:$D$987)),"X","")</f>
        <v/>
      </c>
      <c r="F355" s="3" t="str">
        <f t="shared" si="20"/>
        <v/>
      </c>
      <c r="G355" s="3" t="str">
        <f t="shared" si="21"/>
        <v>Rivenspire</v>
      </c>
      <c r="H355" s="17">
        <f t="shared" si="22"/>
        <v>588</v>
      </c>
      <c r="I355" s="17">
        <f t="shared" si="23"/>
        <v>20</v>
      </c>
      <c r="J355">
        <v>0</v>
      </c>
      <c r="K355" s="3" t="str">
        <f>VLOOKUP(J355,'LibSets constants'!$A$4:$B$1012,2,FALSE)</f>
        <v>DLC_BASE_GAME</v>
      </c>
      <c r="L355" s="3" t="str">
        <f>VLOOKUP(J355,'LibSets constants'!$A$4:$C$1012,3,FALSE)</f>
        <v>Included in base game</v>
      </c>
    </row>
    <row r="356" spans="1:12" x14ac:dyDescent="0.25">
      <c r="A356" s="12">
        <v>589</v>
      </c>
      <c r="B356" s="5">
        <v>351</v>
      </c>
      <c r="C356" s="5">
        <v>20</v>
      </c>
      <c r="D356" s="3" t="s">
        <v>429</v>
      </c>
      <c r="E356" s="3" t="str">
        <f t="array" ref="E356">IF(OR(EXACT(A356,'ESO Dungeon constants'!$D$3:$D$987)),"X","")</f>
        <v/>
      </c>
      <c r="F356" s="3" t="str">
        <f t="shared" si="20"/>
        <v/>
      </c>
      <c r="G356" s="3" t="str">
        <f t="shared" si="21"/>
        <v>Rivenspire</v>
      </c>
      <c r="H356" s="17">
        <f t="shared" si="22"/>
        <v>589</v>
      </c>
      <c r="I356" s="17">
        <f t="shared" si="23"/>
        <v>20</v>
      </c>
      <c r="J356">
        <v>0</v>
      </c>
      <c r="K356" s="3" t="str">
        <f>VLOOKUP(J356,'LibSets constants'!$A$4:$B$1012,2,FALSE)</f>
        <v>DLC_BASE_GAME</v>
      </c>
      <c r="L356" s="3" t="str">
        <f>VLOOKUP(J356,'LibSets constants'!$A$4:$C$1012,3,FALSE)</f>
        <v>Included in base game</v>
      </c>
    </row>
    <row r="357" spans="1:12" x14ac:dyDescent="0.25">
      <c r="A357" s="12">
        <v>590</v>
      </c>
      <c r="B357" s="5">
        <v>352</v>
      </c>
      <c r="C357" s="5">
        <v>20</v>
      </c>
      <c r="D357" s="3" t="s">
        <v>430</v>
      </c>
      <c r="E357" s="3" t="str">
        <f t="array" ref="E357">IF(OR(EXACT(A357,'ESO Dungeon constants'!$D$3:$D$987)),"X","")</f>
        <v/>
      </c>
      <c r="F357" s="3" t="str">
        <f t="shared" si="20"/>
        <v/>
      </c>
      <c r="G357" s="3" t="str">
        <f t="shared" si="21"/>
        <v>Rivenspire</v>
      </c>
      <c r="H357" s="17">
        <f t="shared" si="22"/>
        <v>590</v>
      </c>
      <c r="I357" s="17">
        <f t="shared" si="23"/>
        <v>20</v>
      </c>
      <c r="J357">
        <v>0</v>
      </c>
      <c r="K357" s="3" t="str">
        <f>VLOOKUP(J357,'LibSets constants'!$A$4:$B$1012,2,FALSE)</f>
        <v>DLC_BASE_GAME</v>
      </c>
      <c r="L357" s="3" t="str">
        <f>VLOOKUP(J357,'LibSets constants'!$A$4:$C$1012,3,FALSE)</f>
        <v>Included in base game</v>
      </c>
    </row>
    <row r="358" spans="1:12" x14ac:dyDescent="0.25">
      <c r="A358" s="12">
        <v>591</v>
      </c>
      <c r="B358" s="5">
        <v>353</v>
      </c>
      <c r="C358" s="5">
        <v>20</v>
      </c>
      <c r="D358" s="3" t="s">
        <v>431</v>
      </c>
      <c r="E358" s="3" t="str">
        <f t="array" ref="E358">IF(OR(EXACT(A358,'ESO Dungeon constants'!$D$3:$D$987)),"X","")</f>
        <v/>
      </c>
      <c r="F358" s="3" t="str">
        <f t="shared" si="20"/>
        <v/>
      </c>
      <c r="G358" s="3" t="str">
        <f t="shared" si="21"/>
        <v>Rivenspire</v>
      </c>
      <c r="H358" s="17">
        <f t="shared" si="22"/>
        <v>591</v>
      </c>
      <c r="I358" s="17">
        <f t="shared" si="23"/>
        <v>20</v>
      </c>
      <c r="J358">
        <v>0</v>
      </c>
      <c r="K358" s="3" t="str">
        <f>VLOOKUP(J358,'LibSets constants'!$A$4:$B$1012,2,FALSE)</f>
        <v>DLC_BASE_GAME</v>
      </c>
      <c r="L358" s="3" t="str">
        <f>VLOOKUP(J358,'LibSets constants'!$A$4:$C$1012,3,FALSE)</f>
        <v>Included in base game</v>
      </c>
    </row>
    <row r="359" spans="1:12" x14ac:dyDescent="0.25">
      <c r="A359" s="12">
        <v>592</v>
      </c>
      <c r="B359" s="5">
        <v>354</v>
      </c>
      <c r="C359" s="5">
        <v>20</v>
      </c>
      <c r="D359" s="3" t="s">
        <v>432</v>
      </c>
      <c r="E359" s="3" t="str">
        <f t="array" ref="E359">IF(OR(EXACT(A359,'ESO Dungeon constants'!$D$3:$D$987)),"X","")</f>
        <v/>
      </c>
      <c r="F359" s="3" t="str">
        <f t="shared" si="20"/>
        <v/>
      </c>
      <c r="G359" s="3" t="str">
        <f t="shared" si="21"/>
        <v>Rivenspire</v>
      </c>
      <c r="H359" s="17">
        <f t="shared" si="22"/>
        <v>592</v>
      </c>
      <c r="I359" s="17">
        <f t="shared" si="23"/>
        <v>20</v>
      </c>
      <c r="J359">
        <v>0</v>
      </c>
      <c r="K359" s="3" t="str">
        <f>VLOOKUP(J359,'LibSets constants'!$A$4:$B$1012,2,FALSE)</f>
        <v>DLC_BASE_GAME</v>
      </c>
      <c r="L359" s="3" t="str">
        <f>VLOOKUP(J359,'LibSets constants'!$A$4:$C$1012,3,FALSE)</f>
        <v>Included in base game</v>
      </c>
    </row>
    <row r="360" spans="1:12" x14ac:dyDescent="0.25">
      <c r="A360" s="12">
        <v>593</v>
      </c>
      <c r="B360" s="5">
        <v>355</v>
      </c>
      <c r="C360" s="5">
        <v>92</v>
      </c>
      <c r="D360" s="3" t="s">
        <v>152</v>
      </c>
      <c r="E360" s="3" t="str">
        <f t="array" ref="E360">IF(OR(EXACT(A360,'ESO Dungeon constants'!$D$3:$D$987)),"X","")</f>
        <v/>
      </c>
      <c r="F360" s="3" t="str">
        <f t="shared" si="20"/>
        <v/>
      </c>
      <c r="G360" s="3" t="str">
        <f t="shared" si="21"/>
        <v>Bangkorai</v>
      </c>
      <c r="H360" s="17">
        <f t="shared" si="22"/>
        <v>593</v>
      </c>
      <c r="I360" s="17">
        <f t="shared" si="23"/>
        <v>92</v>
      </c>
      <c r="J360">
        <v>0</v>
      </c>
      <c r="K360" s="3" t="str">
        <f>VLOOKUP(J360,'LibSets constants'!$A$4:$B$1012,2,FALSE)</f>
        <v>DLC_BASE_GAME</v>
      </c>
      <c r="L360" s="3" t="str">
        <f>VLOOKUP(J360,'LibSets constants'!$A$4:$C$1012,3,FALSE)</f>
        <v>Included in base game</v>
      </c>
    </row>
    <row r="361" spans="1:12" x14ac:dyDescent="0.25">
      <c r="A361" s="12">
        <v>594</v>
      </c>
      <c r="B361" s="5">
        <v>356</v>
      </c>
      <c r="C361" s="5">
        <v>92</v>
      </c>
      <c r="D361" s="3" t="s">
        <v>433</v>
      </c>
      <c r="E361" s="3" t="str">
        <f t="array" ref="E361">IF(OR(EXACT(A361,'ESO Dungeon constants'!$D$3:$D$987)),"X","")</f>
        <v/>
      </c>
      <c r="F361" s="3" t="str">
        <f t="shared" si="20"/>
        <v/>
      </c>
      <c r="G361" s="3" t="str">
        <f t="shared" si="21"/>
        <v>Bangkorai</v>
      </c>
      <c r="H361" s="17">
        <f t="shared" si="22"/>
        <v>594</v>
      </c>
      <c r="I361" s="17">
        <f t="shared" si="23"/>
        <v>92</v>
      </c>
      <c r="J361">
        <v>0</v>
      </c>
      <c r="K361" s="3" t="str">
        <f>VLOOKUP(J361,'LibSets constants'!$A$4:$B$1012,2,FALSE)</f>
        <v>DLC_BASE_GAME</v>
      </c>
      <c r="L361" s="3" t="str">
        <f>VLOOKUP(J361,'LibSets constants'!$A$4:$C$1012,3,FALSE)</f>
        <v>Included in base game</v>
      </c>
    </row>
    <row r="362" spans="1:12" x14ac:dyDescent="0.25">
      <c r="A362" s="12">
        <v>595</v>
      </c>
      <c r="B362" s="5">
        <v>357</v>
      </c>
      <c r="C362" s="5">
        <v>208</v>
      </c>
      <c r="D362" s="3" t="s">
        <v>434</v>
      </c>
      <c r="E362" s="3" t="str">
        <f t="array" ref="E362">IF(OR(EXACT(A362,'ESO Dungeon constants'!$D$3:$D$987)),"X","")</f>
        <v/>
      </c>
      <c r="F362" s="3" t="str">
        <f t="shared" si="20"/>
        <v/>
      </c>
      <c r="G362" s="3" t="str">
        <f t="shared" si="21"/>
        <v>The Earth Forge</v>
      </c>
      <c r="H362" s="17">
        <f t="shared" si="22"/>
        <v>595</v>
      </c>
      <c r="I362" s="17">
        <f t="shared" si="23"/>
        <v>208</v>
      </c>
      <c r="J362">
        <v>0</v>
      </c>
      <c r="K362" s="3" t="str">
        <f>VLOOKUP(J362,'LibSets constants'!$A$4:$B$1012,2,FALSE)</f>
        <v>DLC_BASE_GAME</v>
      </c>
      <c r="L362" s="3" t="str">
        <f>VLOOKUP(J362,'LibSets constants'!$A$4:$C$1012,3,FALSE)</f>
        <v>Included in base game</v>
      </c>
    </row>
    <row r="363" spans="1:12" x14ac:dyDescent="0.25">
      <c r="A363" s="12">
        <v>596</v>
      </c>
      <c r="B363" s="5">
        <v>358</v>
      </c>
      <c r="C363" s="5">
        <v>103</v>
      </c>
      <c r="D363" s="3" t="s">
        <v>435</v>
      </c>
      <c r="E363" s="3" t="str">
        <f t="array" ref="E363">IF(OR(EXACT(A363,'ESO Dungeon constants'!$D$3:$D$987)),"X","")</f>
        <v/>
      </c>
      <c r="F363" s="3" t="str">
        <f t="shared" si="20"/>
        <v/>
      </c>
      <c r="G363" s="3" t="str">
        <f t="shared" si="21"/>
        <v>The Rift</v>
      </c>
      <c r="H363" s="17">
        <f t="shared" si="22"/>
        <v>596</v>
      </c>
      <c r="I363" s="17">
        <f t="shared" si="23"/>
        <v>103</v>
      </c>
      <c r="J363">
        <v>0</v>
      </c>
      <c r="K363" s="3" t="str">
        <f>VLOOKUP(J363,'LibSets constants'!$A$4:$B$1012,2,FALSE)</f>
        <v>DLC_BASE_GAME</v>
      </c>
      <c r="L363" s="3" t="str">
        <f>VLOOKUP(J363,'LibSets constants'!$A$4:$C$1012,3,FALSE)</f>
        <v>Included in base game</v>
      </c>
    </row>
    <row r="364" spans="1:12" x14ac:dyDescent="0.25">
      <c r="A364" s="12">
        <v>598</v>
      </c>
      <c r="B364" s="5">
        <v>359</v>
      </c>
      <c r="C364" s="5">
        <v>199</v>
      </c>
      <c r="D364" s="3" t="s">
        <v>436</v>
      </c>
      <c r="E364" s="3" t="str">
        <f t="array" ref="E364">IF(OR(EXACT(A364,'ESO Dungeon constants'!$D$3:$D$987)),"X","")</f>
        <v/>
      </c>
      <c r="F364" s="3" t="str">
        <f t="shared" si="20"/>
        <v/>
      </c>
      <c r="G364" s="3" t="str">
        <f t="shared" si="21"/>
        <v>The Harborage</v>
      </c>
      <c r="H364" s="17">
        <f t="shared" si="22"/>
        <v>598</v>
      </c>
      <c r="I364" s="17">
        <f t="shared" si="23"/>
        <v>199</v>
      </c>
      <c r="J364">
        <v>0</v>
      </c>
      <c r="K364" s="3" t="str">
        <f>VLOOKUP(J364,'LibSets constants'!$A$4:$B$1012,2,FALSE)</f>
        <v>DLC_BASE_GAME</v>
      </c>
      <c r="L364" s="3" t="str">
        <f>VLOOKUP(J364,'LibSets constants'!$A$4:$C$1012,3,FALSE)</f>
        <v>Included in base game</v>
      </c>
    </row>
    <row r="365" spans="1:12" x14ac:dyDescent="0.25">
      <c r="A365" s="12">
        <v>599</v>
      </c>
      <c r="B365" s="5">
        <v>360</v>
      </c>
      <c r="C365" s="5">
        <v>572</v>
      </c>
      <c r="D365" s="3" t="s">
        <v>437</v>
      </c>
      <c r="E365" s="3" t="str">
        <f t="array" ref="E365">IF(OR(EXACT(A365,'ESO Dungeon constants'!$D$3:$D$987)),"X","")</f>
        <v/>
      </c>
      <c r="F365" s="3" t="str">
        <f t="shared" si="20"/>
        <v/>
      </c>
      <c r="G365" s="3" t="str">
        <f t="shared" si="21"/>
        <v>Stirk</v>
      </c>
      <c r="H365" s="17">
        <f t="shared" si="22"/>
        <v>599</v>
      </c>
      <c r="I365" s="17">
        <f t="shared" si="23"/>
        <v>572</v>
      </c>
      <c r="J365">
        <v>0</v>
      </c>
      <c r="K365" s="3" t="str">
        <f>VLOOKUP(J365,'LibSets constants'!$A$4:$B$1012,2,FALSE)</f>
        <v>DLC_BASE_GAME</v>
      </c>
      <c r="L365" s="3" t="str">
        <f>VLOOKUP(J365,'LibSets constants'!$A$4:$C$1012,3,FALSE)</f>
        <v>Included in base game</v>
      </c>
    </row>
    <row r="366" spans="1:12" x14ac:dyDescent="0.25">
      <c r="A366" s="12">
        <v>600</v>
      </c>
      <c r="B366" s="5">
        <v>361</v>
      </c>
      <c r="C366" s="5">
        <v>572</v>
      </c>
      <c r="D366" s="3" t="s">
        <v>438</v>
      </c>
      <c r="E366" s="3" t="str">
        <f t="array" ref="E366">IF(OR(EXACT(A366,'ESO Dungeon constants'!$D$3:$D$987)),"X","")</f>
        <v/>
      </c>
      <c r="F366" s="3" t="str">
        <f t="shared" si="20"/>
        <v/>
      </c>
      <c r="G366" s="3" t="str">
        <f t="shared" si="21"/>
        <v>Stirk</v>
      </c>
      <c r="H366" s="17">
        <f t="shared" si="22"/>
        <v>600</v>
      </c>
      <c r="I366" s="17">
        <f t="shared" si="23"/>
        <v>572</v>
      </c>
      <c r="J366">
        <v>0</v>
      </c>
      <c r="K366" s="3" t="str">
        <f>VLOOKUP(J366,'LibSets constants'!$A$4:$B$1012,2,FALSE)</f>
        <v>DLC_BASE_GAME</v>
      </c>
      <c r="L366" s="3" t="str">
        <f>VLOOKUP(J366,'LibSets constants'!$A$4:$C$1012,3,FALSE)</f>
        <v>Included in base game</v>
      </c>
    </row>
    <row r="367" spans="1:12" x14ac:dyDescent="0.25">
      <c r="A367" s="12">
        <v>601</v>
      </c>
      <c r="B367" s="5">
        <v>362</v>
      </c>
      <c r="C367" s="5">
        <v>572</v>
      </c>
      <c r="D367" s="3" t="s">
        <v>439</v>
      </c>
      <c r="E367" s="3" t="str">
        <f t="array" ref="E367">IF(OR(EXACT(A367,'ESO Dungeon constants'!$D$3:$D$987)),"X","")</f>
        <v/>
      </c>
      <c r="F367" s="3" t="str">
        <f t="shared" si="20"/>
        <v/>
      </c>
      <c r="G367" s="3" t="str">
        <f t="shared" si="21"/>
        <v>Stirk</v>
      </c>
      <c r="H367" s="17">
        <f t="shared" si="22"/>
        <v>601</v>
      </c>
      <c r="I367" s="17">
        <f t="shared" si="23"/>
        <v>572</v>
      </c>
      <c r="J367">
        <v>0</v>
      </c>
      <c r="K367" s="3" t="str">
        <f>VLOOKUP(J367,'LibSets constants'!$A$4:$B$1012,2,FALSE)</f>
        <v>DLC_BASE_GAME</v>
      </c>
      <c r="L367" s="3" t="str">
        <f>VLOOKUP(J367,'LibSets constants'!$A$4:$C$1012,3,FALSE)</f>
        <v>Included in base game</v>
      </c>
    </row>
    <row r="368" spans="1:12" x14ac:dyDescent="0.25">
      <c r="A368" s="12">
        <v>628</v>
      </c>
      <c r="B368" s="5">
        <v>363</v>
      </c>
      <c r="C368" s="5">
        <v>20</v>
      </c>
      <c r="D368" s="3" t="s">
        <v>428</v>
      </c>
      <c r="E368" s="3" t="str">
        <f t="array" ref="E368">IF(OR(EXACT(A368,'ESO Dungeon constants'!$D$3:$D$987)),"X","")</f>
        <v/>
      </c>
      <c r="F368" s="3" t="str">
        <f t="shared" si="20"/>
        <v/>
      </c>
      <c r="G368" s="3" t="str">
        <f t="shared" si="21"/>
        <v>Rivenspire</v>
      </c>
      <c r="H368" s="17">
        <f t="shared" si="22"/>
        <v>628</v>
      </c>
      <c r="I368" s="17">
        <f t="shared" si="23"/>
        <v>20</v>
      </c>
      <c r="J368">
        <v>0</v>
      </c>
      <c r="K368" s="3" t="str">
        <f>VLOOKUP(J368,'LibSets constants'!$A$4:$B$1012,2,FALSE)</f>
        <v>DLC_BASE_GAME</v>
      </c>
      <c r="L368" s="3" t="str">
        <f>VLOOKUP(J368,'LibSets constants'!$A$4:$C$1012,3,FALSE)</f>
        <v>Included in base game</v>
      </c>
    </row>
    <row r="369" spans="1:12" x14ac:dyDescent="0.25">
      <c r="A369" s="12">
        <v>632</v>
      </c>
      <c r="B369" s="5">
        <v>364</v>
      </c>
      <c r="C369" s="5">
        <v>888</v>
      </c>
      <c r="D369" s="3" t="s">
        <v>440</v>
      </c>
      <c r="E369" s="3" t="str">
        <f t="array" ref="E369">IF(OR(EXACT(A369,'ESO Dungeon constants'!$D$3:$D$987)),"X","")</f>
        <v/>
      </c>
      <c r="F369" s="3" t="str">
        <f t="shared" si="20"/>
        <v/>
      </c>
      <c r="G369" s="3" t="str">
        <f t="shared" si="21"/>
        <v>Craglorn</v>
      </c>
      <c r="H369" s="17">
        <f t="shared" si="22"/>
        <v>632</v>
      </c>
      <c r="I369" s="17">
        <f t="shared" si="23"/>
        <v>888</v>
      </c>
      <c r="J369">
        <v>0</v>
      </c>
      <c r="K369" s="3" t="str">
        <f>VLOOKUP(J369,'LibSets constants'!$A$4:$B$1012,2,FALSE)</f>
        <v>DLC_BASE_GAME</v>
      </c>
      <c r="L369" s="3" t="str">
        <f>VLOOKUP(J369,'LibSets constants'!$A$4:$C$1012,3,FALSE)</f>
        <v>Included in base game</v>
      </c>
    </row>
    <row r="370" spans="1:12" x14ac:dyDescent="0.25">
      <c r="A370" s="12">
        <v>635</v>
      </c>
      <c r="B370" s="5">
        <v>365</v>
      </c>
      <c r="C370" s="5">
        <v>888</v>
      </c>
      <c r="D370" s="3" t="s">
        <v>441</v>
      </c>
      <c r="E370" s="3" t="str">
        <f t="array" ref="E370">IF(OR(EXACT(A370,'ESO Dungeon constants'!$D$3:$D$987)),"X","")</f>
        <v/>
      </c>
      <c r="F370" s="3" t="str">
        <f t="shared" si="20"/>
        <v/>
      </c>
      <c r="G370" s="3" t="str">
        <f t="shared" si="21"/>
        <v>Craglorn</v>
      </c>
      <c r="H370" s="17">
        <f t="shared" si="22"/>
        <v>635</v>
      </c>
      <c r="I370" s="17">
        <f t="shared" si="23"/>
        <v>888</v>
      </c>
      <c r="J370">
        <v>0</v>
      </c>
      <c r="K370" s="3" t="str">
        <f>VLOOKUP(J370,'LibSets constants'!$A$4:$B$1012,2,FALSE)</f>
        <v>DLC_BASE_GAME</v>
      </c>
      <c r="L370" s="3" t="str">
        <f>VLOOKUP(J370,'LibSets constants'!$A$4:$C$1012,3,FALSE)</f>
        <v>Included in base game</v>
      </c>
    </row>
    <row r="371" spans="1:12" x14ac:dyDescent="0.25">
      <c r="A371" s="12">
        <v>636</v>
      </c>
      <c r="B371" s="5">
        <v>366</v>
      </c>
      <c r="C371" s="5">
        <v>888</v>
      </c>
      <c r="D371" s="3" t="s">
        <v>442</v>
      </c>
      <c r="E371" s="3" t="str">
        <f t="array" ref="E371">IF(OR(EXACT(A371,'ESO Dungeon constants'!$D$3:$D$987)),"X","")</f>
        <v>X</v>
      </c>
      <c r="F371" s="3" t="str">
        <f t="shared" si="20"/>
        <v/>
      </c>
      <c r="G371" s="3" t="str">
        <f t="shared" si="21"/>
        <v>Craglorn</v>
      </c>
      <c r="H371" s="17">
        <f t="shared" si="22"/>
        <v>636</v>
      </c>
      <c r="I371" s="17">
        <f t="shared" si="23"/>
        <v>888</v>
      </c>
      <c r="J371">
        <v>0</v>
      </c>
      <c r="K371" s="3" t="str">
        <f>VLOOKUP(J371,'LibSets constants'!$A$4:$B$1012,2,FALSE)</f>
        <v>DLC_BASE_GAME</v>
      </c>
      <c r="L371" s="3" t="str">
        <f>VLOOKUP(J371,'LibSets constants'!$A$4:$C$1012,3,FALSE)</f>
        <v>Included in base game</v>
      </c>
    </row>
    <row r="372" spans="1:12" x14ac:dyDescent="0.25">
      <c r="A372" s="12">
        <v>637</v>
      </c>
      <c r="B372" s="5">
        <v>367</v>
      </c>
      <c r="C372" s="5">
        <v>57</v>
      </c>
      <c r="D372" s="3" t="s">
        <v>443</v>
      </c>
      <c r="E372" s="3" t="str">
        <f t="array" ref="E372">IF(OR(EXACT(A372,'ESO Dungeon constants'!$D$3:$D$987)),"X","")</f>
        <v/>
      </c>
      <c r="F372" s="3" t="str">
        <f t="shared" si="20"/>
        <v/>
      </c>
      <c r="G372" s="3" t="str">
        <f t="shared" si="21"/>
        <v>Deshaan</v>
      </c>
      <c r="H372" s="17">
        <f t="shared" si="22"/>
        <v>637</v>
      </c>
      <c r="I372" s="17">
        <f t="shared" si="23"/>
        <v>57</v>
      </c>
      <c r="J372">
        <v>0</v>
      </c>
      <c r="K372" s="3" t="str">
        <f>VLOOKUP(J372,'LibSets constants'!$A$4:$B$1012,2,FALSE)</f>
        <v>DLC_BASE_GAME</v>
      </c>
      <c r="L372" s="3" t="str">
        <f>VLOOKUP(J372,'LibSets constants'!$A$4:$C$1012,3,FALSE)</f>
        <v>Included in base game</v>
      </c>
    </row>
    <row r="373" spans="1:12" x14ac:dyDescent="0.25">
      <c r="A373" s="12">
        <v>638</v>
      </c>
      <c r="B373" s="5">
        <v>368</v>
      </c>
      <c r="C373" s="5">
        <v>888</v>
      </c>
      <c r="D373" s="3" t="s">
        <v>444</v>
      </c>
      <c r="E373" s="3" t="str">
        <f t="array" ref="E373">IF(OR(EXACT(A373,'ESO Dungeon constants'!$D$3:$D$987)),"X","")</f>
        <v>X</v>
      </c>
      <c r="F373" s="3" t="str">
        <f t="shared" si="20"/>
        <v/>
      </c>
      <c r="G373" s="3" t="str">
        <f t="shared" si="21"/>
        <v>Craglorn</v>
      </c>
      <c r="H373" s="17">
        <f t="shared" si="22"/>
        <v>638</v>
      </c>
      <c r="I373" s="17">
        <f t="shared" si="23"/>
        <v>888</v>
      </c>
      <c r="J373">
        <v>0</v>
      </c>
      <c r="K373" s="3" t="str">
        <f>VLOOKUP(J373,'LibSets constants'!$A$4:$B$1012,2,FALSE)</f>
        <v>DLC_BASE_GAME</v>
      </c>
      <c r="L373" s="3" t="str">
        <f>VLOOKUP(J373,'LibSets constants'!$A$4:$C$1012,3,FALSE)</f>
        <v>Included in base game</v>
      </c>
    </row>
    <row r="374" spans="1:12" x14ac:dyDescent="0.25">
      <c r="A374" s="12">
        <v>639</v>
      </c>
      <c r="B374" s="5">
        <v>369</v>
      </c>
      <c r="C374" s="5">
        <v>888</v>
      </c>
      <c r="D374" s="3" t="s">
        <v>445</v>
      </c>
      <c r="E374" s="3" t="str">
        <f t="array" ref="E374">IF(OR(EXACT(A374,'ESO Dungeon constants'!$D$3:$D$987)),"X","")</f>
        <v>X</v>
      </c>
      <c r="F374" s="3" t="str">
        <f t="shared" si="20"/>
        <v/>
      </c>
      <c r="G374" s="3" t="str">
        <f t="shared" si="21"/>
        <v>Craglorn</v>
      </c>
      <c r="H374" s="17">
        <f t="shared" si="22"/>
        <v>639</v>
      </c>
      <c r="I374" s="17">
        <f t="shared" si="23"/>
        <v>888</v>
      </c>
      <c r="J374">
        <v>0</v>
      </c>
      <c r="K374" s="3" t="str">
        <f>VLOOKUP(J374,'LibSets constants'!$A$4:$B$1012,2,FALSE)</f>
        <v>DLC_BASE_GAME</v>
      </c>
      <c r="L374" s="3" t="str">
        <f>VLOOKUP(J374,'LibSets constants'!$A$4:$C$1012,3,FALSE)</f>
        <v>Included in base game</v>
      </c>
    </row>
    <row r="375" spans="1:12" x14ac:dyDescent="0.25">
      <c r="A375" s="12">
        <v>640</v>
      </c>
      <c r="B375" s="5">
        <v>370</v>
      </c>
      <c r="C375" s="5">
        <v>19</v>
      </c>
      <c r="D375" s="41" t="s">
        <v>446</v>
      </c>
      <c r="E375" s="3" t="str">
        <f t="array" ref="E375">IF(OR(EXACT(A375,'ESO Dungeon constants'!$D$3:$D$987)),"X","")</f>
        <v/>
      </c>
      <c r="F375" s="3" t="str">
        <f t="shared" si="20"/>
        <v/>
      </c>
      <c r="G375" s="3" t="str">
        <f t="shared" si="21"/>
        <v>Stormhaven</v>
      </c>
      <c r="H375" s="17">
        <f t="shared" si="22"/>
        <v>640</v>
      </c>
      <c r="I375" s="17">
        <f t="shared" si="23"/>
        <v>19</v>
      </c>
      <c r="J375">
        <v>0</v>
      </c>
      <c r="K375" s="3" t="str">
        <f>VLOOKUP(J375,'LibSets constants'!$A$4:$B$1012,2,FALSE)</f>
        <v>DLC_BASE_GAME</v>
      </c>
      <c r="L375" s="3" t="str">
        <f>VLOOKUP(J375,'LibSets constants'!$A$4:$C$1012,3,FALSE)</f>
        <v>Included in base game</v>
      </c>
    </row>
    <row r="376" spans="1:12" x14ac:dyDescent="0.25">
      <c r="A376" s="12">
        <v>641</v>
      </c>
      <c r="B376" s="5">
        <v>371</v>
      </c>
      <c r="C376" s="5">
        <v>3</v>
      </c>
      <c r="D376" s="3" t="s">
        <v>447</v>
      </c>
      <c r="E376" s="3" t="str">
        <f t="array" ref="E376">IF(OR(EXACT(A376,'ESO Dungeon constants'!$D$3:$D$987)),"X","")</f>
        <v/>
      </c>
      <c r="F376" s="3" t="str">
        <f t="shared" si="20"/>
        <v/>
      </c>
      <c r="G376" s="3" t="str">
        <f t="shared" si="21"/>
        <v>Glenumbra</v>
      </c>
      <c r="H376" s="17">
        <f t="shared" si="22"/>
        <v>641</v>
      </c>
      <c r="I376" s="17">
        <f t="shared" si="23"/>
        <v>3</v>
      </c>
      <c r="J376">
        <v>0</v>
      </c>
      <c r="K376" s="3" t="str">
        <f>VLOOKUP(J376,'LibSets constants'!$A$4:$B$1012,2,FALSE)</f>
        <v>DLC_BASE_GAME</v>
      </c>
      <c r="L376" s="3" t="str">
        <f>VLOOKUP(J376,'LibSets constants'!$A$4:$C$1012,3,FALSE)</f>
        <v>Included in base game</v>
      </c>
    </row>
    <row r="377" spans="1:12" x14ac:dyDescent="0.25">
      <c r="A377" s="12">
        <v>642</v>
      </c>
      <c r="B377" s="5">
        <v>372</v>
      </c>
      <c r="C377" s="5">
        <v>642</v>
      </c>
      <c r="D377" s="3" t="s">
        <v>138</v>
      </c>
      <c r="E377" s="3" t="str">
        <f t="array" ref="E377">IF(OR(EXACT(A377,'ESO Dungeon constants'!$D$3:$D$987)),"X","")</f>
        <v/>
      </c>
      <c r="F377" s="3" t="str">
        <f t="shared" si="20"/>
        <v>X</v>
      </c>
      <c r="G377" s="3" t="str">
        <f t="shared" si="21"/>
        <v/>
      </c>
      <c r="H377" s="17">
        <f t="shared" si="22"/>
        <v>642</v>
      </c>
      <c r="I377" s="17">
        <f t="shared" si="23"/>
        <v>642</v>
      </c>
      <c r="J377">
        <v>0</v>
      </c>
      <c r="K377" s="3" t="str">
        <f>VLOOKUP(J377,'LibSets constants'!$A$4:$B$1012,2,FALSE)</f>
        <v>DLC_BASE_GAME</v>
      </c>
      <c r="L377" s="3" t="str">
        <f>VLOOKUP(J377,'LibSets constants'!$A$4:$C$1012,3,FALSE)</f>
        <v>Included in base game</v>
      </c>
    </row>
    <row r="378" spans="1:12" x14ac:dyDescent="0.25">
      <c r="A378" s="12">
        <v>643</v>
      </c>
      <c r="B378" s="5">
        <v>373</v>
      </c>
      <c r="C378" s="5">
        <v>584</v>
      </c>
      <c r="D378" s="3" t="s">
        <v>448</v>
      </c>
      <c r="E378" s="3" t="str">
        <f t="array" ref="E378">IF(OR(EXACT(A378,'ESO Dungeon constants'!$D$3:$D$987)),"X","")</f>
        <v/>
      </c>
      <c r="F378" s="3" t="str">
        <f t="shared" si="20"/>
        <v/>
      </c>
      <c r="G378" s="3" t="str">
        <f t="shared" si="21"/>
        <v>Imperial City</v>
      </c>
      <c r="H378" s="17">
        <f t="shared" si="22"/>
        <v>643</v>
      </c>
      <c r="I378" s="17">
        <f t="shared" si="23"/>
        <v>584</v>
      </c>
      <c r="J378">
        <v>1</v>
      </c>
      <c r="K378" s="3" t="str">
        <f>VLOOKUP(J378,'LibSets constants'!$A$4:$B$1012,2,FALSE)</f>
        <v>DLC_IMPERIAL_CITY</v>
      </c>
      <c r="L378" s="3" t="str">
        <f>VLOOKUP(J378,'LibSets constants'!$A$4:$C$1012,3,FALSE)</f>
        <v>Imperial City</v>
      </c>
    </row>
    <row r="379" spans="1:12" x14ac:dyDescent="0.25">
      <c r="A379" s="12">
        <v>649</v>
      </c>
      <c r="B379" s="5">
        <v>374</v>
      </c>
      <c r="C379" s="5">
        <v>584</v>
      </c>
      <c r="D379" s="3" t="s">
        <v>449</v>
      </c>
      <c r="E379" s="3" t="str">
        <f t="array" ref="E379">IF(OR(EXACT(A379,'ESO Dungeon constants'!$D$3:$D$987)),"X","")</f>
        <v/>
      </c>
      <c r="F379" s="3" t="str">
        <f t="shared" si="20"/>
        <v/>
      </c>
      <c r="G379" s="3" t="str">
        <f t="shared" si="21"/>
        <v>Imperial City</v>
      </c>
      <c r="H379" s="17">
        <f t="shared" si="22"/>
        <v>649</v>
      </c>
      <c r="I379" s="17">
        <f t="shared" si="23"/>
        <v>584</v>
      </c>
      <c r="J379">
        <v>1</v>
      </c>
      <c r="K379" s="3" t="str">
        <f>VLOOKUP(J379,'LibSets constants'!$A$4:$B$1012,2,FALSE)</f>
        <v>DLC_IMPERIAL_CITY</v>
      </c>
      <c r="L379" s="3" t="str">
        <f>VLOOKUP(J379,'LibSets constants'!$A$4:$C$1012,3,FALSE)</f>
        <v>Imperial City</v>
      </c>
    </row>
    <row r="380" spans="1:12" x14ac:dyDescent="0.25">
      <c r="A380" s="12">
        <v>676</v>
      </c>
      <c r="B380" s="5">
        <v>375</v>
      </c>
      <c r="C380" s="5">
        <v>816</v>
      </c>
      <c r="D380" s="3" t="s">
        <v>450</v>
      </c>
      <c r="E380" s="3" t="str">
        <f t="array" ref="E380">IF(OR(EXACT(A380,'ESO Dungeon constants'!$D$3:$D$987)),"X","")</f>
        <v/>
      </c>
      <c r="F380" s="3" t="str">
        <f t="shared" si="20"/>
        <v/>
      </c>
      <c r="G380" s="3" t="str">
        <f t="shared" si="21"/>
        <v>Hew's Bane</v>
      </c>
      <c r="H380" s="17">
        <f t="shared" si="22"/>
        <v>676</v>
      </c>
      <c r="I380" s="17">
        <f t="shared" si="23"/>
        <v>816</v>
      </c>
      <c r="J380">
        <v>3</v>
      </c>
      <c r="K380" s="3" t="str">
        <f>VLOOKUP(J380,'LibSets constants'!$A$4:$B$1012,2,FALSE)</f>
        <v>DLC_THIEVES_GUILD</v>
      </c>
      <c r="L380" s="3" t="str">
        <f>VLOOKUP(J380,'LibSets constants'!$A$4:$C$1012,3,FALSE)</f>
        <v>Thieves Guild</v>
      </c>
    </row>
    <row r="381" spans="1:12" x14ac:dyDescent="0.25">
      <c r="A381" s="12">
        <v>677</v>
      </c>
      <c r="B381" s="5">
        <v>376</v>
      </c>
      <c r="C381" s="5">
        <v>684</v>
      </c>
      <c r="D381" s="3" t="s">
        <v>451</v>
      </c>
      <c r="E381" s="3" t="str">
        <f t="array" ref="E381">IF(OR(EXACT(A381,'ESO Dungeon constants'!$D$3:$D$987)),"X","")</f>
        <v/>
      </c>
      <c r="F381" s="3" t="str">
        <f t="shared" si="20"/>
        <v/>
      </c>
      <c r="G381" s="3" t="str">
        <f t="shared" si="21"/>
        <v>Wrothgar</v>
      </c>
      <c r="H381" s="17">
        <f t="shared" si="22"/>
        <v>677</v>
      </c>
      <c r="I381" s="17">
        <f t="shared" si="23"/>
        <v>684</v>
      </c>
      <c r="J381">
        <v>2</v>
      </c>
      <c r="K381" s="3" t="str">
        <f>VLOOKUP(J381,'LibSets constants'!$A$4:$B$1012,2,FALSE)</f>
        <v>DLC_ORSINIUM</v>
      </c>
      <c r="L381" s="3" t="str">
        <f>VLOOKUP(J381,'LibSets constants'!$A$4:$C$1012,3,FALSE)</f>
        <v>Orsinium</v>
      </c>
    </row>
    <row r="382" spans="1:12" x14ac:dyDescent="0.25">
      <c r="A382" s="12">
        <v>678</v>
      </c>
      <c r="B382" s="5">
        <v>377</v>
      </c>
      <c r="C382" s="5">
        <v>584</v>
      </c>
      <c r="D382" s="3" t="s">
        <v>52</v>
      </c>
      <c r="E382" s="3" t="str">
        <f t="array" ref="E382">IF(OR(EXACT(A382,'ESO Dungeon constants'!$D$3:$D$987)),"X","")</f>
        <v>X</v>
      </c>
      <c r="F382" s="3" t="str">
        <f t="shared" si="20"/>
        <v/>
      </c>
      <c r="G382" s="3" t="str">
        <f t="shared" si="21"/>
        <v>Imperial City</v>
      </c>
      <c r="H382" s="17">
        <f t="shared" si="22"/>
        <v>678</v>
      </c>
      <c r="I382" s="17">
        <f t="shared" si="23"/>
        <v>584</v>
      </c>
      <c r="J382">
        <v>1</v>
      </c>
      <c r="K382" s="3" t="str">
        <f>VLOOKUP(J382,'LibSets constants'!$A$4:$B$1012,2,FALSE)</f>
        <v>DLC_IMPERIAL_CITY</v>
      </c>
      <c r="L382" s="3" t="str">
        <f>VLOOKUP(J382,'LibSets constants'!$A$4:$C$1012,3,FALSE)</f>
        <v>Imperial City</v>
      </c>
    </row>
    <row r="383" spans="1:12" x14ac:dyDescent="0.25">
      <c r="A383" s="12">
        <v>681</v>
      </c>
      <c r="B383" s="5">
        <v>378</v>
      </c>
      <c r="C383" s="5">
        <v>108</v>
      </c>
      <c r="D383" s="3" t="s">
        <v>71</v>
      </c>
      <c r="E383" s="3" t="str">
        <f t="array" ref="E383">IF(OR(EXACT(A383,'ESO Dungeon constants'!$D$3:$D$987)),"X","")</f>
        <v>X</v>
      </c>
      <c r="F383" s="3" t="str">
        <f t="shared" si="20"/>
        <v/>
      </c>
      <c r="G383" s="3" t="str">
        <f t="shared" si="21"/>
        <v>Greenshade</v>
      </c>
      <c r="H383" s="17">
        <f t="shared" si="22"/>
        <v>681</v>
      </c>
      <c r="I383" s="17">
        <f t="shared" si="23"/>
        <v>108</v>
      </c>
      <c r="J383">
        <v>0</v>
      </c>
      <c r="K383" s="3" t="str">
        <f>VLOOKUP(J383,'LibSets constants'!$A$4:$B$1012,2,FALSE)</f>
        <v>DLC_BASE_GAME</v>
      </c>
      <c r="L383" s="3" t="str">
        <f>VLOOKUP(J383,'LibSets constants'!$A$4:$C$1012,3,FALSE)</f>
        <v>Included in base game</v>
      </c>
    </row>
    <row r="384" spans="1:12" x14ac:dyDescent="0.25">
      <c r="A384" s="12">
        <v>684</v>
      </c>
      <c r="B384" s="5">
        <v>379</v>
      </c>
      <c r="C384" s="5">
        <v>684</v>
      </c>
      <c r="D384" s="3" t="s">
        <v>452</v>
      </c>
      <c r="E384" s="3" t="str">
        <f t="array" ref="E384">IF(OR(EXACT(A384,'ESO Dungeon constants'!$D$3:$D$987)),"X","")</f>
        <v/>
      </c>
      <c r="F384" s="3" t="str">
        <f t="shared" si="20"/>
        <v>X</v>
      </c>
      <c r="G384" s="3" t="str">
        <f t="shared" si="21"/>
        <v/>
      </c>
      <c r="H384" s="17">
        <f t="shared" si="22"/>
        <v>684</v>
      </c>
      <c r="I384" s="17">
        <f t="shared" si="23"/>
        <v>684</v>
      </c>
      <c r="J384">
        <v>2</v>
      </c>
      <c r="K384" s="3" t="str">
        <f>VLOOKUP(J384,'LibSets constants'!$A$4:$B$1012,2,FALSE)</f>
        <v>DLC_ORSINIUM</v>
      </c>
      <c r="L384" s="3" t="str">
        <f>VLOOKUP(J384,'LibSets constants'!$A$4:$C$1012,3,FALSE)</f>
        <v>Orsinium</v>
      </c>
    </row>
    <row r="385" spans="1:12" x14ac:dyDescent="0.25">
      <c r="A385" s="12">
        <v>688</v>
      </c>
      <c r="B385" s="5">
        <v>380</v>
      </c>
      <c r="C385" s="5">
        <v>584</v>
      </c>
      <c r="D385" s="3" t="s">
        <v>54</v>
      </c>
      <c r="E385" s="3" t="str">
        <f t="array" ref="E385">IF(OR(EXACT(A385,'ESO Dungeon constants'!$D$3:$D$987)),"X","")</f>
        <v>X</v>
      </c>
      <c r="F385" s="3" t="str">
        <f t="shared" si="20"/>
        <v/>
      </c>
      <c r="G385" s="3" t="str">
        <f t="shared" si="21"/>
        <v>Imperial City</v>
      </c>
      <c r="H385" s="17">
        <f t="shared" si="22"/>
        <v>688</v>
      </c>
      <c r="I385" s="17">
        <f t="shared" si="23"/>
        <v>584</v>
      </c>
      <c r="J385">
        <v>1</v>
      </c>
      <c r="K385" s="3" t="str">
        <f>VLOOKUP(J385,'LibSets constants'!$A$4:$B$1012,2,FALSE)</f>
        <v>DLC_IMPERIAL_CITY</v>
      </c>
      <c r="L385" s="3" t="str">
        <f>VLOOKUP(J385,'LibSets constants'!$A$4:$C$1012,3,FALSE)</f>
        <v>Imperial City</v>
      </c>
    </row>
    <row r="386" spans="1:12" x14ac:dyDescent="0.25">
      <c r="A386" s="12">
        <v>689</v>
      </c>
      <c r="B386" s="5">
        <v>381</v>
      </c>
      <c r="C386" s="5">
        <v>684</v>
      </c>
      <c r="D386" s="3" t="s">
        <v>453</v>
      </c>
      <c r="E386" s="3" t="str">
        <f t="array" ref="E386">IF(OR(EXACT(A386,'ESO Dungeon constants'!$D$3:$D$987)),"X","")</f>
        <v/>
      </c>
      <c r="F386" s="3" t="str">
        <f t="shared" si="20"/>
        <v/>
      </c>
      <c r="G386" s="3" t="str">
        <f t="shared" si="21"/>
        <v>Wrothgar</v>
      </c>
      <c r="H386" s="17">
        <f t="shared" si="22"/>
        <v>689</v>
      </c>
      <c r="I386" s="17">
        <f t="shared" si="23"/>
        <v>684</v>
      </c>
      <c r="J386">
        <v>2</v>
      </c>
      <c r="K386" s="3" t="str">
        <f>VLOOKUP(J386,'LibSets constants'!$A$4:$B$1012,2,FALSE)</f>
        <v>DLC_ORSINIUM</v>
      </c>
      <c r="L386" s="3" t="str">
        <f>VLOOKUP(J386,'LibSets constants'!$A$4:$C$1012,3,FALSE)</f>
        <v>Orsinium</v>
      </c>
    </row>
    <row r="387" spans="1:12" x14ac:dyDescent="0.25">
      <c r="A387" s="12">
        <v>691</v>
      </c>
      <c r="B387" s="5">
        <v>382</v>
      </c>
      <c r="C387" s="5">
        <v>684</v>
      </c>
      <c r="D387" s="41" t="s">
        <v>454</v>
      </c>
      <c r="E387" s="3" t="str">
        <f t="array" ref="E387">IF(OR(EXACT(A387,'ESO Dungeon constants'!$D$3:$D$987)),"X","")</f>
        <v/>
      </c>
      <c r="F387" s="3" t="str">
        <f t="shared" si="20"/>
        <v/>
      </c>
      <c r="G387" s="3" t="str">
        <f t="shared" si="21"/>
        <v>Wrothgar</v>
      </c>
      <c r="H387" s="17">
        <f t="shared" si="22"/>
        <v>691</v>
      </c>
      <c r="I387" s="17">
        <f t="shared" si="23"/>
        <v>684</v>
      </c>
      <c r="J387">
        <v>2</v>
      </c>
      <c r="K387" s="3" t="str">
        <f>VLOOKUP(J387,'LibSets constants'!$A$4:$B$1012,2,FALSE)</f>
        <v>DLC_ORSINIUM</v>
      </c>
      <c r="L387" s="3" t="str">
        <f>VLOOKUP(J387,'LibSets constants'!$A$4:$C$1012,3,FALSE)</f>
        <v>Orsinium</v>
      </c>
    </row>
    <row r="388" spans="1:12" x14ac:dyDescent="0.25">
      <c r="A388" s="5">
        <v>692</v>
      </c>
      <c r="B388" s="5">
        <v>383</v>
      </c>
      <c r="C388" s="5">
        <v>684</v>
      </c>
      <c r="D388" s="3" t="s">
        <v>455</v>
      </c>
      <c r="E388" s="3" t="str">
        <f t="array" ref="E388">IF(OR(EXACT(A388,'ESO Dungeon constants'!$D$3:$D$987)),"X","")</f>
        <v/>
      </c>
      <c r="F388" s="3" t="str">
        <f t="shared" si="20"/>
        <v/>
      </c>
      <c r="G388" s="3" t="str">
        <f t="shared" si="21"/>
        <v>Wrothgar</v>
      </c>
      <c r="H388" s="3">
        <f t="shared" si="22"/>
        <v>692</v>
      </c>
      <c r="I388" s="3">
        <f t="shared" si="23"/>
        <v>684</v>
      </c>
      <c r="J388">
        <v>2</v>
      </c>
      <c r="K388" s="3" t="str">
        <f>VLOOKUP(J388,'LibSets constants'!$A$4:$B$1012,2,FALSE)</f>
        <v>DLC_ORSINIUM</v>
      </c>
      <c r="L388" s="3" t="str">
        <f>VLOOKUP(J388,'LibSets constants'!$A$4:$C$1012,3,FALSE)</f>
        <v>Orsinium</v>
      </c>
    </row>
    <row r="389" spans="1:12" x14ac:dyDescent="0.25">
      <c r="A389" s="12">
        <v>693</v>
      </c>
      <c r="B389" s="5">
        <v>384</v>
      </c>
      <c r="C389" s="5">
        <v>684</v>
      </c>
      <c r="D389" s="3" t="s">
        <v>456</v>
      </c>
      <c r="E389" s="3" t="str">
        <f t="array" ref="E389">IF(OR(EXACT(A389,'ESO Dungeon constants'!$D$3:$D$987)),"X","")</f>
        <v/>
      </c>
      <c r="F389" s="3" t="str">
        <f t="shared" ref="F389:F452" si="24">IF(EXACT(A389,C389),"X","")</f>
        <v/>
      </c>
      <c r="G389" s="3" t="str">
        <f t="shared" ref="G389:G452" si="25">IF(A389&lt;&gt;C389,VLOOKUP(C389,$A$5:$D$9954,4,FALSE),"")</f>
        <v>Wrothgar</v>
      </c>
      <c r="H389" s="17">
        <f t="shared" ref="H389:H452" si="26">A389</f>
        <v>693</v>
      </c>
      <c r="I389" s="17">
        <f t="shared" ref="I389:I452" si="27">C389</f>
        <v>684</v>
      </c>
      <c r="J389">
        <v>2</v>
      </c>
      <c r="K389" s="3" t="str">
        <f>VLOOKUP(J389,'LibSets constants'!$A$4:$B$1012,2,FALSE)</f>
        <v>DLC_ORSINIUM</v>
      </c>
      <c r="L389" s="3" t="str">
        <f>VLOOKUP(J389,'LibSets constants'!$A$4:$C$1012,3,FALSE)</f>
        <v>Orsinium</v>
      </c>
    </row>
    <row r="390" spans="1:12" x14ac:dyDescent="0.25">
      <c r="A390" s="12">
        <v>694</v>
      </c>
      <c r="B390" s="5">
        <v>385</v>
      </c>
      <c r="C390" s="5">
        <v>684</v>
      </c>
      <c r="D390" s="3" t="s">
        <v>457</v>
      </c>
      <c r="E390" s="3" t="str">
        <f t="array" ref="E390">IF(OR(EXACT(A390,'ESO Dungeon constants'!$D$3:$D$987)),"X","")</f>
        <v/>
      </c>
      <c r="F390" s="3" t="str">
        <f t="shared" si="24"/>
        <v/>
      </c>
      <c r="G390" s="3" t="str">
        <f t="shared" si="25"/>
        <v>Wrothgar</v>
      </c>
      <c r="H390" s="17">
        <f t="shared" si="26"/>
        <v>694</v>
      </c>
      <c r="I390" s="17">
        <f t="shared" si="27"/>
        <v>684</v>
      </c>
      <c r="J390">
        <v>2</v>
      </c>
      <c r="K390" s="3" t="str">
        <f>VLOOKUP(J390,'LibSets constants'!$A$4:$B$1012,2,FALSE)</f>
        <v>DLC_ORSINIUM</v>
      </c>
      <c r="L390" s="3" t="str">
        <f>VLOOKUP(J390,'LibSets constants'!$A$4:$C$1012,3,FALSE)</f>
        <v>Orsinium</v>
      </c>
    </row>
    <row r="391" spans="1:12" x14ac:dyDescent="0.25">
      <c r="A391" s="12">
        <v>695</v>
      </c>
      <c r="B391" s="5">
        <v>386</v>
      </c>
      <c r="C391" s="5">
        <v>684</v>
      </c>
      <c r="D391" s="3" t="s">
        <v>458</v>
      </c>
      <c r="E391" s="3" t="str">
        <f t="array" ref="E391">IF(OR(EXACT(A391,'ESO Dungeon constants'!$D$3:$D$987)),"X","")</f>
        <v/>
      </c>
      <c r="F391" s="3" t="str">
        <f t="shared" si="24"/>
        <v/>
      </c>
      <c r="G391" s="3" t="str">
        <f t="shared" si="25"/>
        <v>Wrothgar</v>
      </c>
      <c r="H391" s="17">
        <f t="shared" si="26"/>
        <v>695</v>
      </c>
      <c r="I391" s="17">
        <f t="shared" si="27"/>
        <v>684</v>
      </c>
      <c r="J391">
        <v>2</v>
      </c>
      <c r="K391" s="3" t="str">
        <f>VLOOKUP(J391,'LibSets constants'!$A$4:$B$1012,2,FALSE)</f>
        <v>DLC_ORSINIUM</v>
      </c>
      <c r="L391" s="3" t="str">
        <f>VLOOKUP(J391,'LibSets constants'!$A$4:$C$1012,3,FALSE)</f>
        <v>Orsinium</v>
      </c>
    </row>
    <row r="392" spans="1:12" x14ac:dyDescent="0.25">
      <c r="A392" s="12">
        <v>697</v>
      </c>
      <c r="B392" s="5">
        <v>387</v>
      </c>
      <c r="C392" s="5">
        <v>684</v>
      </c>
      <c r="D392" s="41" t="s">
        <v>459</v>
      </c>
      <c r="E392" s="3" t="str">
        <f t="array" ref="E392">IF(OR(EXACT(A392,'ESO Dungeon constants'!$D$3:$D$987)),"X","")</f>
        <v/>
      </c>
      <c r="F392" s="3" t="str">
        <f t="shared" si="24"/>
        <v/>
      </c>
      <c r="G392" s="3" t="str">
        <f t="shared" si="25"/>
        <v>Wrothgar</v>
      </c>
      <c r="H392" s="17">
        <f t="shared" si="26"/>
        <v>697</v>
      </c>
      <c r="I392" s="17">
        <f t="shared" si="27"/>
        <v>684</v>
      </c>
      <c r="J392">
        <v>2</v>
      </c>
      <c r="K392" s="3" t="str">
        <f>VLOOKUP(J392,'LibSets constants'!$A$4:$B$1012,2,FALSE)</f>
        <v>DLC_ORSINIUM</v>
      </c>
      <c r="L392" s="3" t="str">
        <f>VLOOKUP(J392,'LibSets constants'!$A$4:$C$1012,3,FALSE)</f>
        <v>Orsinium</v>
      </c>
    </row>
    <row r="393" spans="1:12" x14ac:dyDescent="0.25">
      <c r="A393" s="12">
        <v>698</v>
      </c>
      <c r="B393" s="5">
        <v>388</v>
      </c>
      <c r="C393" s="5">
        <v>684</v>
      </c>
      <c r="D393" s="3" t="s">
        <v>460</v>
      </c>
      <c r="E393" s="3" t="str">
        <f t="array" ref="E393">IF(OR(EXACT(A393,'ESO Dungeon constants'!$D$3:$D$987)),"X","")</f>
        <v/>
      </c>
      <c r="F393" s="3" t="str">
        <f t="shared" si="24"/>
        <v/>
      </c>
      <c r="G393" s="3" t="str">
        <f t="shared" si="25"/>
        <v>Wrothgar</v>
      </c>
      <c r="H393" s="17">
        <f t="shared" si="26"/>
        <v>698</v>
      </c>
      <c r="I393" s="17">
        <f t="shared" si="27"/>
        <v>684</v>
      </c>
      <c r="J393">
        <v>2</v>
      </c>
      <c r="K393" s="3" t="str">
        <f>VLOOKUP(J393,'LibSets constants'!$A$4:$B$1012,2,FALSE)</f>
        <v>DLC_ORSINIUM</v>
      </c>
      <c r="L393" s="3" t="str">
        <f>VLOOKUP(J393,'LibSets constants'!$A$4:$C$1012,3,FALSE)</f>
        <v>Orsinium</v>
      </c>
    </row>
    <row r="394" spans="1:12" x14ac:dyDescent="0.25">
      <c r="A394" s="12">
        <v>699</v>
      </c>
      <c r="B394" s="5">
        <v>389</v>
      </c>
      <c r="C394" s="5">
        <v>684</v>
      </c>
      <c r="D394" s="3" t="s">
        <v>461</v>
      </c>
      <c r="E394" s="3" t="str">
        <f t="array" ref="E394">IF(OR(EXACT(A394,'ESO Dungeon constants'!$D$3:$D$987)),"X","")</f>
        <v/>
      </c>
      <c r="F394" s="3" t="str">
        <f t="shared" si="24"/>
        <v/>
      </c>
      <c r="G394" s="3" t="str">
        <f t="shared" si="25"/>
        <v>Wrothgar</v>
      </c>
      <c r="H394" s="17">
        <f t="shared" si="26"/>
        <v>699</v>
      </c>
      <c r="I394" s="17">
        <f t="shared" si="27"/>
        <v>684</v>
      </c>
      <c r="J394">
        <v>2</v>
      </c>
      <c r="K394" s="3" t="str">
        <f>VLOOKUP(J394,'LibSets constants'!$A$4:$B$1012,2,FALSE)</f>
        <v>DLC_ORSINIUM</v>
      </c>
      <c r="L394" s="3" t="str">
        <f>VLOOKUP(J394,'LibSets constants'!$A$4:$C$1012,3,FALSE)</f>
        <v>Orsinium</v>
      </c>
    </row>
    <row r="395" spans="1:12" x14ac:dyDescent="0.25">
      <c r="A395" s="12">
        <v>700</v>
      </c>
      <c r="B395" s="5">
        <v>390</v>
      </c>
      <c r="C395" s="5">
        <v>684</v>
      </c>
      <c r="D395" s="3" t="s">
        <v>462</v>
      </c>
      <c r="E395" s="3" t="str">
        <f t="array" ref="E395">IF(OR(EXACT(A395,'ESO Dungeon constants'!$D$3:$D$987)),"X","")</f>
        <v/>
      </c>
      <c r="F395" s="3" t="str">
        <f t="shared" si="24"/>
        <v/>
      </c>
      <c r="G395" s="3" t="str">
        <f t="shared" si="25"/>
        <v>Wrothgar</v>
      </c>
      <c r="H395" s="17">
        <f t="shared" si="26"/>
        <v>700</v>
      </c>
      <c r="I395" s="17">
        <f t="shared" si="27"/>
        <v>684</v>
      </c>
      <c r="J395">
        <v>2</v>
      </c>
      <c r="K395" s="3" t="str">
        <f>VLOOKUP(J395,'LibSets constants'!$A$4:$B$1012,2,FALSE)</f>
        <v>DLC_ORSINIUM</v>
      </c>
      <c r="L395" s="3" t="str">
        <f>VLOOKUP(J395,'LibSets constants'!$A$4:$C$1012,3,FALSE)</f>
        <v>Orsinium</v>
      </c>
    </row>
    <row r="396" spans="1:12" x14ac:dyDescent="0.25">
      <c r="A396" s="12">
        <v>701</v>
      </c>
      <c r="B396" s="5">
        <v>391</v>
      </c>
      <c r="C396" s="5">
        <v>684</v>
      </c>
      <c r="D396" s="3" t="s">
        <v>463</v>
      </c>
      <c r="E396" s="3" t="str">
        <f t="array" ref="E396">IF(OR(EXACT(A396,'ESO Dungeon constants'!$D$3:$D$987)),"X","")</f>
        <v/>
      </c>
      <c r="F396" s="3" t="str">
        <f t="shared" si="24"/>
        <v/>
      </c>
      <c r="G396" s="3" t="str">
        <f t="shared" si="25"/>
        <v>Wrothgar</v>
      </c>
      <c r="H396" s="17">
        <f t="shared" si="26"/>
        <v>701</v>
      </c>
      <c r="I396" s="17">
        <f t="shared" si="27"/>
        <v>684</v>
      </c>
      <c r="J396">
        <v>2</v>
      </c>
      <c r="K396" s="3" t="str">
        <f>VLOOKUP(J396,'LibSets constants'!$A$4:$B$1012,2,FALSE)</f>
        <v>DLC_ORSINIUM</v>
      </c>
      <c r="L396" s="3" t="str">
        <f>VLOOKUP(J396,'LibSets constants'!$A$4:$C$1012,3,FALSE)</f>
        <v>Orsinium</v>
      </c>
    </row>
    <row r="397" spans="1:12" x14ac:dyDescent="0.25">
      <c r="A397" s="12">
        <v>702</v>
      </c>
      <c r="B397" s="5">
        <v>392</v>
      </c>
      <c r="C397" s="5">
        <v>684</v>
      </c>
      <c r="D397" s="3" t="s">
        <v>464</v>
      </c>
      <c r="E397" s="3" t="str">
        <f t="array" ref="E397">IF(OR(EXACT(A397,'ESO Dungeon constants'!$D$3:$D$987)),"X","")</f>
        <v/>
      </c>
      <c r="F397" s="3" t="str">
        <f t="shared" si="24"/>
        <v/>
      </c>
      <c r="G397" s="3" t="str">
        <f t="shared" si="25"/>
        <v>Wrothgar</v>
      </c>
      <c r="H397" s="17">
        <f t="shared" si="26"/>
        <v>702</v>
      </c>
      <c r="I397" s="17">
        <f t="shared" si="27"/>
        <v>684</v>
      </c>
      <c r="J397">
        <v>2</v>
      </c>
      <c r="K397" s="3" t="str">
        <f>VLOOKUP(J397,'LibSets constants'!$A$4:$B$1012,2,FALSE)</f>
        <v>DLC_ORSINIUM</v>
      </c>
      <c r="L397" s="3" t="str">
        <f>VLOOKUP(J397,'LibSets constants'!$A$4:$C$1012,3,FALSE)</f>
        <v>Orsinium</v>
      </c>
    </row>
    <row r="398" spans="1:12" x14ac:dyDescent="0.25">
      <c r="A398" s="12">
        <v>703</v>
      </c>
      <c r="B398" s="5">
        <v>393</v>
      </c>
      <c r="C398" s="5">
        <v>684</v>
      </c>
      <c r="D398" s="41" t="s">
        <v>465</v>
      </c>
      <c r="E398" s="3" t="str">
        <f t="array" ref="E398">IF(OR(EXACT(A398,'ESO Dungeon constants'!$D$3:$D$987)),"X","")</f>
        <v/>
      </c>
      <c r="F398" s="3" t="str">
        <f t="shared" si="24"/>
        <v/>
      </c>
      <c r="G398" s="3" t="str">
        <f t="shared" si="25"/>
        <v>Wrothgar</v>
      </c>
      <c r="H398" s="17">
        <f t="shared" si="26"/>
        <v>703</v>
      </c>
      <c r="I398" s="17">
        <f t="shared" si="27"/>
        <v>684</v>
      </c>
      <c r="J398">
        <v>2</v>
      </c>
      <c r="K398" s="3" t="str">
        <f>VLOOKUP(J398,'LibSets constants'!$A$4:$B$1012,2,FALSE)</f>
        <v>DLC_ORSINIUM</v>
      </c>
      <c r="L398" s="3" t="str">
        <f>VLOOKUP(J398,'LibSets constants'!$A$4:$C$1012,3,FALSE)</f>
        <v>Orsinium</v>
      </c>
    </row>
    <row r="399" spans="1:12" x14ac:dyDescent="0.25">
      <c r="A399" s="12">
        <v>704</v>
      </c>
      <c r="B399" s="5">
        <v>394</v>
      </c>
      <c r="C399" s="5">
        <v>684</v>
      </c>
      <c r="D399" s="3" t="s">
        <v>466</v>
      </c>
      <c r="E399" s="3" t="str">
        <f t="array" ref="E399">IF(OR(EXACT(A399,'ESO Dungeon constants'!$D$3:$D$987)),"X","")</f>
        <v/>
      </c>
      <c r="F399" s="3" t="str">
        <f t="shared" si="24"/>
        <v/>
      </c>
      <c r="G399" s="3" t="str">
        <f t="shared" si="25"/>
        <v>Wrothgar</v>
      </c>
      <c r="H399" s="17">
        <f t="shared" si="26"/>
        <v>704</v>
      </c>
      <c r="I399" s="17">
        <f t="shared" si="27"/>
        <v>684</v>
      </c>
      <c r="J399">
        <v>2</v>
      </c>
      <c r="K399" s="3" t="str">
        <f>VLOOKUP(J399,'LibSets constants'!$A$4:$B$1012,2,FALSE)</f>
        <v>DLC_ORSINIUM</v>
      </c>
      <c r="L399" s="3" t="str">
        <f>VLOOKUP(J399,'LibSets constants'!$A$4:$C$1012,3,FALSE)</f>
        <v>Orsinium</v>
      </c>
    </row>
    <row r="400" spans="1:12" x14ac:dyDescent="0.25">
      <c r="A400" s="12">
        <v>705</v>
      </c>
      <c r="B400" s="5">
        <v>395</v>
      </c>
      <c r="C400" s="5">
        <v>684</v>
      </c>
      <c r="D400" s="3" t="s">
        <v>467</v>
      </c>
      <c r="E400" s="3" t="str">
        <f t="array" ref="E400">IF(OR(EXACT(A400,'ESO Dungeon constants'!$D$3:$D$987)),"X","")</f>
        <v/>
      </c>
      <c r="F400" s="3" t="str">
        <f t="shared" si="24"/>
        <v/>
      </c>
      <c r="G400" s="3" t="str">
        <f t="shared" si="25"/>
        <v>Wrothgar</v>
      </c>
      <c r="H400" s="17">
        <f t="shared" si="26"/>
        <v>705</v>
      </c>
      <c r="I400" s="17">
        <f t="shared" si="27"/>
        <v>684</v>
      </c>
      <c r="J400">
        <v>2</v>
      </c>
      <c r="K400" s="3" t="str">
        <f>VLOOKUP(J400,'LibSets constants'!$A$4:$B$1012,2,FALSE)</f>
        <v>DLC_ORSINIUM</v>
      </c>
      <c r="L400" s="3" t="str">
        <f>VLOOKUP(J400,'LibSets constants'!$A$4:$C$1012,3,FALSE)</f>
        <v>Orsinium</v>
      </c>
    </row>
    <row r="401" spans="1:12" x14ac:dyDescent="0.25">
      <c r="A401" s="12">
        <v>706</v>
      </c>
      <c r="B401" s="5">
        <v>396</v>
      </c>
      <c r="C401" s="5">
        <v>684</v>
      </c>
      <c r="D401" s="3" t="s">
        <v>468</v>
      </c>
      <c r="E401" s="3" t="str">
        <f t="array" ref="E401">IF(OR(EXACT(A401,'ESO Dungeon constants'!$D$3:$D$987)),"X","")</f>
        <v/>
      </c>
      <c r="F401" s="3" t="str">
        <f t="shared" si="24"/>
        <v/>
      </c>
      <c r="G401" s="3" t="str">
        <f t="shared" si="25"/>
        <v>Wrothgar</v>
      </c>
      <c r="H401" s="17">
        <f t="shared" si="26"/>
        <v>706</v>
      </c>
      <c r="I401" s="17">
        <f t="shared" si="27"/>
        <v>684</v>
      </c>
      <c r="J401">
        <v>2</v>
      </c>
      <c r="K401" s="3" t="str">
        <f>VLOOKUP(J401,'LibSets constants'!$A$4:$B$1012,2,FALSE)</f>
        <v>DLC_ORSINIUM</v>
      </c>
      <c r="L401" s="3" t="str">
        <f>VLOOKUP(J401,'LibSets constants'!$A$4:$C$1012,3,FALSE)</f>
        <v>Orsinium</v>
      </c>
    </row>
    <row r="402" spans="1:12" x14ac:dyDescent="0.25">
      <c r="A402" s="12">
        <v>707</v>
      </c>
      <c r="B402" s="5">
        <v>397</v>
      </c>
      <c r="C402" s="5">
        <v>684</v>
      </c>
      <c r="D402" s="3" t="s">
        <v>469</v>
      </c>
      <c r="E402" s="3" t="str">
        <f t="array" ref="E402">IF(OR(EXACT(A402,'ESO Dungeon constants'!$D$3:$D$987)),"X","")</f>
        <v/>
      </c>
      <c r="F402" s="3" t="str">
        <f t="shared" si="24"/>
        <v/>
      </c>
      <c r="G402" s="3" t="str">
        <f t="shared" si="25"/>
        <v>Wrothgar</v>
      </c>
      <c r="H402" s="17">
        <f t="shared" si="26"/>
        <v>707</v>
      </c>
      <c r="I402" s="17">
        <f t="shared" si="27"/>
        <v>684</v>
      </c>
      <c r="J402">
        <v>2</v>
      </c>
      <c r="K402" s="3" t="str">
        <f>VLOOKUP(J402,'LibSets constants'!$A$4:$B$1012,2,FALSE)</f>
        <v>DLC_ORSINIUM</v>
      </c>
      <c r="L402" s="3" t="str">
        <f>VLOOKUP(J402,'LibSets constants'!$A$4:$C$1012,3,FALSE)</f>
        <v>Orsinium</v>
      </c>
    </row>
    <row r="403" spans="1:12" x14ac:dyDescent="0.25">
      <c r="A403" s="12">
        <v>708</v>
      </c>
      <c r="B403" s="5">
        <v>398</v>
      </c>
      <c r="C403" s="5">
        <v>684</v>
      </c>
      <c r="D403" s="41" t="s">
        <v>470</v>
      </c>
      <c r="E403" s="3" t="str">
        <f t="array" ref="E403">IF(OR(EXACT(A403,'ESO Dungeon constants'!$D$3:$D$987)),"X","")</f>
        <v/>
      </c>
      <c r="F403" s="3" t="str">
        <f t="shared" si="24"/>
        <v/>
      </c>
      <c r="G403" s="3" t="str">
        <f t="shared" si="25"/>
        <v>Wrothgar</v>
      </c>
      <c r="H403" s="17">
        <f t="shared" si="26"/>
        <v>708</v>
      </c>
      <c r="I403" s="17">
        <f t="shared" si="27"/>
        <v>684</v>
      </c>
      <c r="J403">
        <v>2</v>
      </c>
      <c r="K403" s="3" t="str">
        <f>VLOOKUP(J403,'LibSets constants'!$A$4:$B$1012,2,FALSE)</f>
        <v>DLC_ORSINIUM</v>
      </c>
      <c r="L403" s="3" t="str">
        <f>VLOOKUP(J403,'LibSets constants'!$A$4:$C$1012,3,FALSE)</f>
        <v>Orsinium</v>
      </c>
    </row>
    <row r="404" spans="1:12" x14ac:dyDescent="0.25">
      <c r="A404" s="12">
        <v>710</v>
      </c>
      <c r="B404" s="5">
        <v>399</v>
      </c>
      <c r="C404" s="5">
        <v>684</v>
      </c>
      <c r="D404" s="3" t="s">
        <v>471</v>
      </c>
      <c r="E404" s="3" t="str">
        <f t="array" ref="E404">IF(OR(EXACT(A404,'ESO Dungeon constants'!$D$3:$D$987)),"X","")</f>
        <v/>
      </c>
      <c r="F404" s="3" t="str">
        <f t="shared" si="24"/>
        <v/>
      </c>
      <c r="G404" s="3" t="str">
        <f t="shared" si="25"/>
        <v>Wrothgar</v>
      </c>
      <c r="H404" s="17">
        <f t="shared" si="26"/>
        <v>710</v>
      </c>
      <c r="I404" s="17">
        <f t="shared" si="27"/>
        <v>684</v>
      </c>
      <c r="J404">
        <v>2</v>
      </c>
      <c r="K404" s="3" t="str">
        <f>VLOOKUP(J404,'LibSets constants'!$A$4:$B$1012,2,FALSE)</f>
        <v>DLC_ORSINIUM</v>
      </c>
      <c r="L404" s="3" t="str">
        <f>VLOOKUP(J404,'LibSets constants'!$A$4:$C$1012,3,FALSE)</f>
        <v>Orsinium</v>
      </c>
    </row>
    <row r="405" spans="1:12" x14ac:dyDescent="0.25">
      <c r="A405" s="12">
        <v>711</v>
      </c>
      <c r="B405" s="5">
        <v>400</v>
      </c>
      <c r="C405" s="5">
        <v>684</v>
      </c>
      <c r="D405" s="3" t="s">
        <v>472</v>
      </c>
      <c r="E405" s="3" t="str">
        <f t="array" ref="E405">IF(OR(EXACT(A405,'ESO Dungeon constants'!$D$3:$D$987)),"X","")</f>
        <v/>
      </c>
      <c r="F405" s="3" t="str">
        <f t="shared" si="24"/>
        <v/>
      </c>
      <c r="G405" s="3" t="str">
        <f t="shared" si="25"/>
        <v>Wrothgar</v>
      </c>
      <c r="H405" s="17">
        <f t="shared" si="26"/>
        <v>711</v>
      </c>
      <c r="I405" s="17">
        <f t="shared" si="27"/>
        <v>684</v>
      </c>
      <c r="J405">
        <v>2</v>
      </c>
      <c r="K405" s="3" t="str">
        <f>VLOOKUP(J405,'LibSets constants'!$A$4:$B$1012,2,FALSE)</f>
        <v>DLC_ORSINIUM</v>
      </c>
      <c r="L405" s="3" t="str">
        <f>VLOOKUP(J405,'LibSets constants'!$A$4:$C$1012,3,FALSE)</f>
        <v>Orsinium</v>
      </c>
    </row>
    <row r="406" spans="1:12" x14ac:dyDescent="0.25">
      <c r="A406" s="12">
        <v>712</v>
      </c>
      <c r="B406" s="5">
        <v>401</v>
      </c>
      <c r="C406" s="5">
        <v>684</v>
      </c>
      <c r="D406" s="3" t="s">
        <v>473</v>
      </c>
      <c r="E406" s="3" t="str">
        <f t="array" ref="E406">IF(OR(EXACT(A406,'ESO Dungeon constants'!$D$3:$D$987)),"X","")</f>
        <v/>
      </c>
      <c r="F406" s="3" t="str">
        <f t="shared" si="24"/>
        <v/>
      </c>
      <c r="G406" s="3" t="str">
        <f t="shared" si="25"/>
        <v>Wrothgar</v>
      </c>
      <c r="H406" s="17">
        <f t="shared" si="26"/>
        <v>712</v>
      </c>
      <c r="I406" s="17">
        <f t="shared" si="27"/>
        <v>684</v>
      </c>
      <c r="J406">
        <v>2</v>
      </c>
      <c r="K406" s="3" t="str">
        <f>VLOOKUP(J406,'LibSets constants'!$A$4:$B$1012,2,FALSE)</f>
        <v>DLC_ORSINIUM</v>
      </c>
      <c r="L406" s="3" t="str">
        <f>VLOOKUP(J406,'LibSets constants'!$A$4:$C$1012,3,FALSE)</f>
        <v>Orsinium</v>
      </c>
    </row>
    <row r="407" spans="1:12" x14ac:dyDescent="0.25">
      <c r="A407" s="12">
        <v>715</v>
      </c>
      <c r="B407" s="5">
        <v>402</v>
      </c>
      <c r="C407" s="5">
        <v>684</v>
      </c>
      <c r="D407" s="3" t="s">
        <v>474</v>
      </c>
      <c r="E407" s="3" t="str">
        <f t="array" ref="E407">IF(OR(EXACT(A407,'ESO Dungeon constants'!$D$3:$D$987)),"X","")</f>
        <v/>
      </c>
      <c r="F407" s="3" t="str">
        <f t="shared" si="24"/>
        <v/>
      </c>
      <c r="G407" s="3" t="str">
        <f t="shared" si="25"/>
        <v>Wrothgar</v>
      </c>
      <c r="H407" s="17">
        <f t="shared" si="26"/>
        <v>715</v>
      </c>
      <c r="I407" s="17">
        <f t="shared" si="27"/>
        <v>684</v>
      </c>
      <c r="J407">
        <v>2</v>
      </c>
      <c r="K407" s="3" t="str">
        <f>VLOOKUP(J407,'LibSets constants'!$A$4:$B$1012,2,FALSE)</f>
        <v>DLC_ORSINIUM</v>
      </c>
      <c r="L407" s="3" t="str">
        <f>VLOOKUP(J407,'LibSets constants'!$A$4:$C$1012,3,FALSE)</f>
        <v>Orsinium</v>
      </c>
    </row>
    <row r="408" spans="1:12" x14ac:dyDescent="0.25">
      <c r="A408" s="12">
        <v>719</v>
      </c>
      <c r="B408" s="5">
        <v>403</v>
      </c>
      <c r="C408" s="5">
        <v>1011</v>
      </c>
      <c r="D408" s="3" t="s">
        <v>475</v>
      </c>
      <c r="E408" s="3" t="str">
        <f t="array" ref="E408">IF(OR(EXACT(A408,'ESO Dungeon constants'!$D$3:$D$987)),"X","")</f>
        <v/>
      </c>
      <c r="F408" s="3" t="str">
        <f t="shared" si="24"/>
        <v/>
      </c>
      <c r="G408" s="3" t="str">
        <f t="shared" si="25"/>
        <v>Summerset</v>
      </c>
      <c r="H408" s="17">
        <f t="shared" si="26"/>
        <v>719</v>
      </c>
      <c r="I408" s="17">
        <f t="shared" si="27"/>
        <v>1011</v>
      </c>
      <c r="J408">
        <v>10</v>
      </c>
      <c r="K408" s="3" t="str">
        <f>VLOOKUP(J408,'LibSets constants'!$A$4:$B$1012,2,FALSE)</f>
        <v>DLC_SUMMERSET</v>
      </c>
      <c r="L408" s="3" t="str">
        <f>VLOOKUP(J408,'LibSets constants'!$A$4:$C$1012,3,FALSE)</f>
        <v>Summerset</v>
      </c>
    </row>
    <row r="409" spans="1:12" x14ac:dyDescent="0.25">
      <c r="A409" s="12">
        <v>723</v>
      </c>
      <c r="B409" s="5">
        <v>404</v>
      </c>
      <c r="C409" s="5">
        <v>199</v>
      </c>
      <c r="D409" s="3" t="s">
        <v>423</v>
      </c>
      <c r="E409" s="3" t="str">
        <f t="array" ref="E409">IF(OR(EXACT(A409,'ESO Dungeon constants'!$D$3:$D$987)),"X","")</f>
        <v/>
      </c>
      <c r="F409" s="3" t="str">
        <f t="shared" si="24"/>
        <v/>
      </c>
      <c r="G409" s="3" t="str">
        <f t="shared" si="25"/>
        <v>The Harborage</v>
      </c>
      <c r="H409" s="17">
        <f t="shared" si="26"/>
        <v>723</v>
      </c>
      <c r="I409" s="17">
        <f t="shared" si="27"/>
        <v>199</v>
      </c>
      <c r="J409">
        <v>0</v>
      </c>
      <c r="K409" s="3" t="str">
        <f>VLOOKUP(J409,'LibSets constants'!$A$4:$B$1012,2,FALSE)</f>
        <v>DLC_BASE_GAME</v>
      </c>
      <c r="L409" s="3" t="str">
        <f>VLOOKUP(J409,'LibSets constants'!$A$4:$C$1012,3,FALSE)</f>
        <v>Included in base game</v>
      </c>
    </row>
    <row r="410" spans="1:12" x14ac:dyDescent="0.25">
      <c r="A410" s="12">
        <v>724</v>
      </c>
      <c r="B410" s="5">
        <v>405</v>
      </c>
      <c r="C410" s="5">
        <v>684</v>
      </c>
      <c r="D410" s="3" t="s">
        <v>476</v>
      </c>
      <c r="E410" s="3" t="str">
        <f t="array" ref="E410">IF(OR(EXACT(A410,'ESO Dungeon constants'!$D$3:$D$987)),"X","")</f>
        <v/>
      </c>
      <c r="F410" s="3" t="str">
        <f t="shared" si="24"/>
        <v/>
      </c>
      <c r="G410" s="3" t="str">
        <f t="shared" si="25"/>
        <v>Wrothgar</v>
      </c>
      <c r="H410" s="17">
        <f t="shared" si="26"/>
        <v>724</v>
      </c>
      <c r="I410" s="17">
        <f t="shared" si="27"/>
        <v>684</v>
      </c>
      <c r="J410">
        <v>2</v>
      </c>
      <c r="K410" s="3" t="str">
        <f>VLOOKUP(J410,'LibSets constants'!$A$4:$B$1012,2,FALSE)</f>
        <v>DLC_ORSINIUM</v>
      </c>
      <c r="L410" s="3" t="str">
        <f>VLOOKUP(J410,'LibSets constants'!$A$4:$C$1012,3,FALSE)</f>
        <v>Orsinium</v>
      </c>
    </row>
    <row r="411" spans="1:12" x14ac:dyDescent="0.25">
      <c r="A411" s="12">
        <v>725</v>
      </c>
      <c r="B411" s="5">
        <v>406</v>
      </c>
      <c r="C411" s="5">
        <v>816</v>
      </c>
      <c r="D411" s="3" t="s">
        <v>477</v>
      </c>
      <c r="E411" s="3" t="str">
        <f t="array" ref="E411">IF(OR(EXACT(A411,'ESO Dungeon constants'!$D$3:$D$987)),"X","")</f>
        <v>X</v>
      </c>
      <c r="F411" s="3" t="str">
        <f t="shared" si="24"/>
        <v/>
      </c>
      <c r="G411" s="3" t="str">
        <f t="shared" si="25"/>
        <v>Hew's Bane</v>
      </c>
      <c r="H411" s="17">
        <f t="shared" si="26"/>
        <v>725</v>
      </c>
      <c r="I411" s="17">
        <f t="shared" si="27"/>
        <v>816</v>
      </c>
      <c r="J411">
        <v>3</v>
      </c>
      <c r="K411" s="3" t="str">
        <f>VLOOKUP(J411,'LibSets constants'!$A$4:$B$1012,2,FALSE)</f>
        <v>DLC_THIEVES_GUILD</v>
      </c>
      <c r="L411" s="3" t="str">
        <f>VLOOKUP(J411,'LibSets constants'!$A$4:$C$1012,3,FALSE)</f>
        <v>Thieves Guild</v>
      </c>
    </row>
    <row r="412" spans="1:12" x14ac:dyDescent="0.25">
      <c r="A412" s="12">
        <v>726</v>
      </c>
      <c r="B412" s="5">
        <v>407</v>
      </c>
      <c r="C412" s="5">
        <v>726</v>
      </c>
      <c r="D412" s="3" t="s">
        <v>80</v>
      </c>
      <c r="E412" s="3" t="str">
        <f t="array" ref="E412">IF(OR(EXACT(A412,'ESO Dungeon constants'!$D$3:$D$987)),"X","")</f>
        <v/>
      </c>
      <c r="F412" s="3" t="str">
        <f t="shared" si="24"/>
        <v>X</v>
      </c>
      <c r="G412" s="3" t="str">
        <f t="shared" si="25"/>
        <v/>
      </c>
      <c r="H412" s="17">
        <f t="shared" si="26"/>
        <v>726</v>
      </c>
      <c r="I412" s="17">
        <f t="shared" si="27"/>
        <v>726</v>
      </c>
      <c r="J412">
        <v>12</v>
      </c>
      <c r="K412" s="3" t="str">
        <f>VLOOKUP(J412,'LibSets constants'!$A$4:$B$1012,2,FALSE)</f>
        <v>DLC_MURKMIRE</v>
      </c>
      <c r="L412" s="3" t="str">
        <f>VLOOKUP(J412,'LibSets constants'!$A$4:$C$1012,3,FALSE)</f>
        <v>Murkmire</v>
      </c>
    </row>
    <row r="413" spans="1:12" x14ac:dyDescent="0.25">
      <c r="A413" s="12">
        <v>745</v>
      </c>
      <c r="B413" s="5">
        <v>408</v>
      </c>
      <c r="C413" s="5">
        <v>41</v>
      </c>
      <c r="D413" s="3" t="s">
        <v>478</v>
      </c>
      <c r="E413" s="3" t="str">
        <f t="array" ref="E413">IF(OR(EXACT(A413,'ESO Dungeon constants'!$D$3:$D$987)),"X","")</f>
        <v/>
      </c>
      <c r="F413" s="3" t="str">
        <f t="shared" si="24"/>
        <v/>
      </c>
      <c r="G413" s="3" t="str">
        <f t="shared" si="25"/>
        <v>Stonefalls</v>
      </c>
      <c r="H413" s="17">
        <f t="shared" si="26"/>
        <v>745</v>
      </c>
      <c r="I413" s="17">
        <f t="shared" si="27"/>
        <v>41</v>
      </c>
      <c r="J413">
        <v>0</v>
      </c>
      <c r="K413" s="3" t="str">
        <f>VLOOKUP(J413,'LibSets constants'!$A$4:$B$1012,2,FALSE)</f>
        <v>DLC_BASE_GAME</v>
      </c>
      <c r="L413" s="3" t="str">
        <f>VLOOKUP(J413,'LibSets constants'!$A$4:$C$1012,3,FALSE)</f>
        <v>Included in base game</v>
      </c>
    </row>
    <row r="414" spans="1:12" x14ac:dyDescent="0.25">
      <c r="A414" s="12">
        <v>746</v>
      </c>
      <c r="B414" s="5">
        <v>409</v>
      </c>
      <c r="C414" s="5">
        <v>381</v>
      </c>
      <c r="D414" s="3" t="s">
        <v>479</v>
      </c>
      <c r="E414" s="3" t="str">
        <f t="array" ref="E414">IF(OR(EXACT(A414,'ESO Dungeon constants'!$D$3:$D$987)),"X","")</f>
        <v/>
      </c>
      <c r="F414" s="3" t="str">
        <f t="shared" si="24"/>
        <v/>
      </c>
      <c r="G414" s="3" t="str">
        <f t="shared" si="25"/>
        <v>Auridon</v>
      </c>
      <c r="H414" s="17">
        <f t="shared" si="26"/>
        <v>746</v>
      </c>
      <c r="I414" s="17">
        <f t="shared" si="27"/>
        <v>381</v>
      </c>
      <c r="J414">
        <v>0</v>
      </c>
      <c r="K414" s="3" t="str">
        <f>VLOOKUP(J414,'LibSets constants'!$A$4:$B$1012,2,FALSE)</f>
        <v>DLC_BASE_GAME</v>
      </c>
      <c r="L414" s="3" t="str">
        <f>VLOOKUP(J414,'LibSets constants'!$A$4:$C$1012,3,FALSE)</f>
        <v>Included in base game</v>
      </c>
    </row>
    <row r="415" spans="1:12" x14ac:dyDescent="0.25">
      <c r="A415" s="12">
        <v>747</v>
      </c>
      <c r="B415" s="5">
        <v>410</v>
      </c>
      <c r="C415" s="5">
        <v>383</v>
      </c>
      <c r="D415" s="3" t="s">
        <v>480</v>
      </c>
      <c r="E415" s="3" t="str">
        <f t="array" ref="E415">IF(OR(EXACT(A415,'ESO Dungeon constants'!$D$3:$D$987)),"X","")</f>
        <v/>
      </c>
      <c r="F415" s="3" t="str">
        <f t="shared" si="24"/>
        <v/>
      </c>
      <c r="G415" s="3" t="str">
        <f t="shared" si="25"/>
        <v>Grahtwood</v>
      </c>
      <c r="H415" s="17">
        <f t="shared" si="26"/>
        <v>747</v>
      </c>
      <c r="I415" s="17">
        <f t="shared" si="27"/>
        <v>383</v>
      </c>
      <c r="J415">
        <v>0</v>
      </c>
      <c r="K415" s="3" t="str">
        <f>VLOOKUP(J415,'LibSets constants'!$A$4:$B$1012,2,FALSE)</f>
        <v>DLC_BASE_GAME</v>
      </c>
      <c r="L415" s="3" t="str">
        <f>VLOOKUP(J415,'LibSets constants'!$A$4:$C$1012,3,FALSE)</f>
        <v>Included in base game</v>
      </c>
    </row>
    <row r="416" spans="1:12" x14ac:dyDescent="0.25">
      <c r="A416" s="12">
        <v>748</v>
      </c>
      <c r="B416" s="5">
        <v>411</v>
      </c>
      <c r="C416" s="5">
        <v>108</v>
      </c>
      <c r="D416" s="3" t="s">
        <v>481</v>
      </c>
      <c r="E416" s="3" t="str">
        <f t="array" ref="E416">IF(OR(EXACT(A416,'ESO Dungeon constants'!$D$3:$D$987)),"X","")</f>
        <v/>
      </c>
      <c r="F416" s="3" t="str">
        <f t="shared" si="24"/>
        <v/>
      </c>
      <c r="G416" s="3" t="str">
        <f t="shared" si="25"/>
        <v>Greenshade</v>
      </c>
      <c r="H416" s="17">
        <f t="shared" si="26"/>
        <v>748</v>
      </c>
      <c r="I416" s="17">
        <f t="shared" si="27"/>
        <v>108</v>
      </c>
      <c r="J416">
        <v>0</v>
      </c>
      <c r="K416" s="3" t="str">
        <f>VLOOKUP(J416,'LibSets constants'!$A$4:$B$1012,2,FALSE)</f>
        <v>DLC_BASE_GAME</v>
      </c>
      <c r="L416" s="3" t="str">
        <f>VLOOKUP(J416,'LibSets constants'!$A$4:$C$1012,3,FALSE)</f>
        <v>Included in base game</v>
      </c>
    </row>
    <row r="417" spans="1:12" x14ac:dyDescent="0.25">
      <c r="A417" s="12">
        <v>749</v>
      </c>
      <c r="B417" s="5">
        <v>412</v>
      </c>
      <c r="C417" s="5">
        <v>58</v>
      </c>
      <c r="D417" s="3" t="s">
        <v>482</v>
      </c>
      <c r="E417" s="3" t="str">
        <f t="array" ref="E417">IF(OR(EXACT(A417,'ESO Dungeon constants'!$D$3:$D$987)),"X","")</f>
        <v/>
      </c>
      <c r="F417" s="3" t="str">
        <f t="shared" si="24"/>
        <v/>
      </c>
      <c r="G417" s="3" t="str">
        <f t="shared" si="25"/>
        <v>Malabal Tor</v>
      </c>
      <c r="H417" s="17">
        <f t="shared" si="26"/>
        <v>749</v>
      </c>
      <c r="I417" s="17">
        <f t="shared" si="27"/>
        <v>58</v>
      </c>
      <c r="J417">
        <v>0</v>
      </c>
      <c r="K417" s="3" t="str">
        <f>VLOOKUP(J417,'LibSets constants'!$A$4:$B$1012,2,FALSE)</f>
        <v>DLC_BASE_GAME</v>
      </c>
      <c r="L417" s="3" t="str">
        <f>VLOOKUP(J417,'LibSets constants'!$A$4:$C$1012,3,FALSE)</f>
        <v>Included in base game</v>
      </c>
    </row>
    <row r="418" spans="1:12" x14ac:dyDescent="0.25">
      <c r="A418" s="12">
        <v>750</v>
      </c>
      <c r="B418" s="5">
        <v>413</v>
      </c>
      <c r="C418" s="5">
        <v>382</v>
      </c>
      <c r="D418" s="3" t="s">
        <v>483</v>
      </c>
      <c r="E418" s="3" t="str">
        <f t="array" ref="E418">IF(OR(EXACT(A418,'ESO Dungeon constants'!$D$3:$D$987)),"X","")</f>
        <v/>
      </c>
      <c r="F418" s="3" t="str">
        <f t="shared" si="24"/>
        <v/>
      </c>
      <c r="G418" s="3" t="str">
        <f t="shared" si="25"/>
        <v>Reaper's March</v>
      </c>
      <c r="H418" s="17">
        <f t="shared" si="26"/>
        <v>750</v>
      </c>
      <c r="I418" s="17">
        <f t="shared" si="27"/>
        <v>382</v>
      </c>
      <c r="J418">
        <v>0</v>
      </c>
      <c r="K418" s="3" t="str">
        <f>VLOOKUP(J418,'LibSets constants'!$A$4:$B$1012,2,FALSE)</f>
        <v>DLC_BASE_GAME</v>
      </c>
      <c r="L418" s="3" t="str">
        <f>VLOOKUP(J418,'LibSets constants'!$A$4:$C$1012,3,FALSE)</f>
        <v>Included in base game</v>
      </c>
    </row>
    <row r="419" spans="1:12" x14ac:dyDescent="0.25">
      <c r="A419" s="12">
        <v>751</v>
      </c>
      <c r="B419" s="5">
        <v>414</v>
      </c>
      <c r="C419" s="5">
        <v>888</v>
      </c>
      <c r="D419" s="3" t="s">
        <v>484</v>
      </c>
      <c r="E419" s="3" t="str">
        <f t="array" ref="E419">IF(OR(EXACT(A419,'ESO Dungeon constants'!$D$3:$D$987)),"X","")</f>
        <v/>
      </c>
      <c r="F419" s="3" t="str">
        <f t="shared" si="24"/>
        <v/>
      </c>
      <c r="G419" s="3" t="str">
        <f t="shared" si="25"/>
        <v>Craglorn</v>
      </c>
      <c r="H419" s="17">
        <f t="shared" si="26"/>
        <v>751</v>
      </c>
      <c r="I419" s="17">
        <f t="shared" si="27"/>
        <v>888</v>
      </c>
      <c r="J419">
        <v>0</v>
      </c>
      <c r="K419" s="3" t="str">
        <f>VLOOKUP(J419,'LibSets constants'!$A$4:$B$1012,2,FALSE)</f>
        <v>DLC_BASE_GAME</v>
      </c>
      <c r="L419" s="3" t="str">
        <f>VLOOKUP(J419,'LibSets constants'!$A$4:$C$1012,3,FALSE)</f>
        <v>Included in base game</v>
      </c>
    </row>
    <row r="420" spans="1:12" x14ac:dyDescent="0.25">
      <c r="A420" s="12">
        <v>752</v>
      </c>
      <c r="B420" s="5">
        <v>415</v>
      </c>
      <c r="C420" s="5">
        <v>19</v>
      </c>
      <c r="D420" s="3" t="s">
        <v>485</v>
      </c>
      <c r="E420" s="3" t="str">
        <f t="array" ref="E420">IF(OR(EXACT(A420,'ESO Dungeon constants'!$D$3:$D$987)),"X","")</f>
        <v/>
      </c>
      <c r="F420" s="3" t="str">
        <f t="shared" si="24"/>
        <v/>
      </c>
      <c r="G420" s="3" t="str">
        <f t="shared" si="25"/>
        <v>Stormhaven</v>
      </c>
      <c r="H420" s="17">
        <f t="shared" si="26"/>
        <v>752</v>
      </c>
      <c r="I420" s="17">
        <f t="shared" si="27"/>
        <v>19</v>
      </c>
      <c r="J420">
        <v>0</v>
      </c>
      <c r="K420" s="3" t="str">
        <f>VLOOKUP(J420,'LibSets constants'!$A$4:$B$1012,2,FALSE)</f>
        <v>DLC_BASE_GAME</v>
      </c>
      <c r="L420" s="3" t="str">
        <f>VLOOKUP(J420,'LibSets constants'!$A$4:$C$1012,3,FALSE)</f>
        <v>Included in base game</v>
      </c>
    </row>
    <row r="421" spans="1:12" x14ac:dyDescent="0.25">
      <c r="A421" s="12">
        <v>753</v>
      </c>
      <c r="B421" s="5">
        <v>416</v>
      </c>
      <c r="C421" s="5">
        <v>3</v>
      </c>
      <c r="D421" s="3" t="s">
        <v>486</v>
      </c>
      <c r="E421" s="3" t="str">
        <f t="array" ref="E421">IF(OR(EXACT(A421,'ESO Dungeon constants'!$D$3:$D$987)),"X","")</f>
        <v/>
      </c>
      <c r="F421" s="3" t="str">
        <f t="shared" si="24"/>
        <v/>
      </c>
      <c r="G421" s="3" t="str">
        <f t="shared" si="25"/>
        <v>Glenumbra</v>
      </c>
      <c r="H421" s="17">
        <f t="shared" si="26"/>
        <v>753</v>
      </c>
      <c r="I421" s="17">
        <f t="shared" si="27"/>
        <v>3</v>
      </c>
      <c r="J421">
        <v>0</v>
      </c>
      <c r="K421" s="3" t="str">
        <f>VLOOKUP(J421,'LibSets constants'!$A$4:$B$1012,2,FALSE)</f>
        <v>DLC_BASE_GAME</v>
      </c>
      <c r="L421" s="3" t="str">
        <f>VLOOKUP(J421,'LibSets constants'!$A$4:$C$1012,3,FALSE)</f>
        <v>Included in base game</v>
      </c>
    </row>
    <row r="422" spans="1:12" x14ac:dyDescent="0.25">
      <c r="A422" s="12">
        <v>754</v>
      </c>
      <c r="B422" s="5">
        <v>417</v>
      </c>
      <c r="C422" s="5">
        <v>92</v>
      </c>
      <c r="D422" s="3" t="s">
        <v>487</v>
      </c>
      <c r="E422" s="3" t="str">
        <f t="array" ref="E422">IF(OR(EXACT(A422,'ESO Dungeon constants'!$D$3:$D$987)),"X","")</f>
        <v/>
      </c>
      <c r="F422" s="3" t="str">
        <f t="shared" si="24"/>
        <v/>
      </c>
      <c r="G422" s="3" t="str">
        <f t="shared" si="25"/>
        <v>Bangkorai</v>
      </c>
      <c r="H422" s="17">
        <f t="shared" si="26"/>
        <v>754</v>
      </c>
      <c r="I422" s="17">
        <f t="shared" si="27"/>
        <v>92</v>
      </c>
      <c r="J422">
        <v>0</v>
      </c>
      <c r="K422" s="3" t="str">
        <f>VLOOKUP(J422,'LibSets constants'!$A$4:$B$1012,2,FALSE)</f>
        <v>DLC_BASE_GAME</v>
      </c>
      <c r="L422" s="3" t="str">
        <f>VLOOKUP(J422,'LibSets constants'!$A$4:$C$1012,3,FALSE)</f>
        <v>Included in base game</v>
      </c>
    </row>
    <row r="423" spans="1:12" x14ac:dyDescent="0.25">
      <c r="A423" s="12">
        <v>755</v>
      </c>
      <c r="B423" s="5">
        <v>418</v>
      </c>
      <c r="C423" s="5">
        <v>20</v>
      </c>
      <c r="D423" s="3" t="s">
        <v>488</v>
      </c>
      <c r="E423" s="3" t="str">
        <f t="array" ref="E423">IF(OR(EXACT(A423,'ESO Dungeon constants'!$D$3:$D$987)),"X","")</f>
        <v/>
      </c>
      <c r="F423" s="3" t="str">
        <f t="shared" si="24"/>
        <v/>
      </c>
      <c r="G423" s="3" t="str">
        <f t="shared" si="25"/>
        <v>Rivenspire</v>
      </c>
      <c r="H423" s="17">
        <f t="shared" si="26"/>
        <v>755</v>
      </c>
      <c r="I423" s="17">
        <f t="shared" si="27"/>
        <v>20</v>
      </c>
      <c r="J423">
        <v>0</v>
      </c>
      <c r="K423" s="3" t="str">
        <f>VLOOKUP(J423,'LibSets constants'!$A$4:$B$1012,2,FALSE)</f>
        <v>DLC_BASE_GAME</v>
      </c>
      <c r="L423" s="3" t="str">
        <f>VLOOKUP(J423,'LibSets constants'!$A$4:$C$1012,3,FALSE)</f>
        <v>Included in base game</v>
      </c>
    </row>
    <row r="424" spans="1:12" x14ac:dyDescent="0.25">
      <c r="A424" s="12">
        <v>756</v>
      </c>
      <c r="B424" s="5">
        <v>419</v>
      </c>
      <c r="C424" s="5">
        <v>104</v>
      </c>
      <c r="D424" s="3" t="s">
        <v>489</v>
      </c>
      <c r="E424" s="3" t="str">
        <f t="array" ref="E424">IF(OR(EXACT(A424,'ESO Dungeon constants'!$D$3:$D$987)),"X","")</f>
        <v/>
      </c>
      <c r="F424" s="3" t="str">
        <f t="shared" si="24"/>
        <v/>
      </c>
      <c r="G424" s="3" t="str">
        <f t="shared" si="25"/>
        <v>Alik'r Desert</v>
      </c>
      <c r="H424" s="17">
        <f t="shared" si="26"/>
        <v>756</v>
      </c>
      <c r="I424" s="17">
        <f t="shared" si="27"/>
        <v>104</v>
      </c>
      <c r="J424">
        <v>0</v>
      </c>
      <c r="K424" s="3" t="str">
        <f>VLOOKUP(J424,'LibSets constants'!$A$4:$B$1012,2,FALSE)</f>
        <v>DLC_BASE_GAME</v>
      </c>
      <c r="L424" s="3" t="str">
        <f>VLOOKUP(J424,'LibSets constants'!$A$4:$C$1012,3,FALSE)</f>
        <v>Included in base game</v>
      </c>
    </row>
    <row r="425" spans="1:12" x14ac:dyDescent="0.25">
      <c r="A425" s="12">
        <v>757</v>
      </c>
      <c r="B425" s="5">
        <v>420</v>
      </c>
      <c r="C425" s="5">
        <v>41</v>
      </c>
      <c r="D425" s="3" t="s">
        <v>490</v>
      </c>
      <c r="E425" s="3" t="str">
        <f t="array" ref="E425">IF(OR(EXACT(A425,'ESO Dungeon constants'!$D$3:$D$987)),"X","")</f>
        <v/>
      </c>
      <c r="F425" s="3" t="str">
        <f t="shared" si="24"/>
        <v/>
      </c>
      <c r="G425" s="3" t="str">
        <f t="shared" si="25"/>
        <v>Stonefalls</v>
      </c>
      <c r="H425" s="17">
        <f t="shared" si="26"/>
        <v>757</v>
      </c>
      <c r="I425" s="17">
        <f t="shared" si="27"/>
        <v>41</v>
      </c>
      <c r="J425">
        <v>0</v>
      </c>
      <c r="K425" s="3" t="str">
        <f>VLOOKUP(J425,'LibSets constants'!$A$4:$B$1012,2,FALSE)</f>
        <v>DLC_BASE_GAME</v>
      </c>
      <c r="L425" s="3" t="str">
        <f>VLOOKUP(J425,'LibSets constants'!$A$4:$C$1012,3,FALSE)</f>
        <v>Included in base game</v>
      </c>
    </row>
    <row r="426" spans="1:12" x14ac:dyDescent="0.25">
      <c r="A426" s="12">
        <v>758</v>
      </c>
      <c r="B426" s="5">
        <v>421</v>
      </c>
      <c r="C426" s="5">
        <v>101</v>
      </c>
      <c r="D426" s="3" t="s">
        <v>491</v>
      </c>
      <c r="E426" s="3" t="str">
        <f t="array" ref="E426">IF(OR(EXACT(A426,'ESO Dungeon constants'!$D$3:$D$987)),"X","")</f>
        <v/>
      </c>
      <c r="F426" s="3" t="str">
        <f t="shared" si="24"/>
        <v/>
      </c>
      <c r="G426" s="3" t="str">
        <f t="shared" si="25"/>
        <v>Eastmarch</v>
      </c>
      <c r="H426" s="17">
        <f t="shared" si="26"/>
        <v>758</v>
      </c>
      <c r="I426" s="17">
        <f t="shared" si="27"/>
        <v>101</v>
      </c>
      <c r="J426">
        <v>0</v>
      </c>
      <c r="K426" s="3" t="str">
        <f>VLOOKUP(J426,'LibSets constants'!$A$4:$B$1012,2,FALSE)</f>
        <v>DLC_BASE_GAME</v>
      </c>
      <c r="L426" s="3" t="str">
        <f>VLOOKUP(J426,'LibSets constants'!$A$4:$C$1012,3,FALSE)</f>
        <v>Included in base game</v>
      </c>
    </row>
    <row r="427" spans="1:12" x14ac:dyDescent="0.25">
      <c r="A427" s="12">
        <v>759</v>
      </c>
      <c r="B427" s="5">
        <v>422</v>
      </c>
      <c r="C427" s="5">
        <v>117</v>
      </c>
      <c r="D427" s="3" t="s">
        <v>492</v>
      </c>
      <c r="E427" s="3" t="str">
        <f t="array" ref="E427">IF(OR(EXACT(A427,'ESO Dungeon constants'!$D$3:$D$987)),"X","")</f>
        <v/>
      </c>
      <c r="F427" s="3" t="str">
        <f t="shared" si="24"/>
        <v/>
      </c>
      <c r="G427" s="3" t="str">
        <f t="shared" si="25"/>
        <v>Shadowfen</v>
      </c>
      <c r="H427" s="17">
        <f t="shared" si="26"/>
        <v>759</v>
      </c>
      <c r="I427" s="17">
        <f t="shared" si="27"/>
        <v>117</v>
      </c>
      <c r="J427">
        <v>0</v>
      </c>
      <c r="K427" s="3" t="str">
        <f>VLOOKUP(J427,'LibSets constants'!$A$4:$B$1012,2,FALSE)</f>
        <v>DLC_BASE_GAME</v>
      </c>
      <c r="L427" s="3" t="str">
        <f>VLOOKUP(J427,'LibSets constants'!$A$4:$C$1012,3,FALSE)</f>
        <v>Included in base game</v>
      </c>
    </row>
    <row r="428" spans="1:12" x14ac:dyDescent="0.25">
      <c r="A428" s="12">
        <v>760</v>
      </c>
      <c r="B428" s="5">
        <v>423</v>
      </c>
      <c r="C428" s="5">
        <v>57</v>
      </c>
      <c r="D428" s="3" t="s">
        <v>493</v>
      </c>
      <c r="E428" s="3" t="str">
        <f t="array" ref="E428">IF(OR(EXACT(A428,'ESO Dungeon constants'!$D$3:$D$987)),"X","")</f>
        <v/>
      </c>
      <c r="F428" s="3" t="str">
        <f t="shared" si="24"/>
        <v/>
      </c>
      <c r="G428" s="3" t="str">
        <f t="shared" si="25"/>
        <v>Deshaan</v>
      </c>
      <c r="H428" s="17">
        <f t="shared" si="26"/>
        <v>760</v>
      </c>
      <c r="I428" s="17">
        <f t="shared" si="27"/>
        <v>57</v>
      </c>
      <c r="J428">
        <v>0</v>
      </c>
      <c r="K428" s="3" t="str">
        <f>VLOOKUP(J428,'LibSets constants'!$A$4:$B$1012,2,FALSE)</f>
        <v>DLC_BASE_GAME</v>
      </c>
      <c r="L428" s="3" t="str">
        <f>VLOOKUP(J428,'LibSets constants'!$A$4:$C$1012,3,FALSE)</f>
        <v>Included in base game</v>
      </c>
    </row>
    <row r="429" spans="1:12" x14ac:dyDescent="0.25">
      <c r="A429" s="12">
        <v>761</v>
      </c>
      <c r="B429" s="5">
        <v>424</v>
      </c>
      <c r="C429" s="5">
        <v>103</v>
      </c>
      <c r="D429" s="3" t="s">
        <v>494</v>
      </c>
      <c r="E429" s="3" t="str">
        <f t="array" ref="E429">IF(OR(EXACT(A429,'ESO Dungeon constants'!$D$3:$D$987)),"X","")</f>
        <v/>
      </c>
      <c r="F429" s="3" t="str">
        <f t="shared" si="24"/>
        <v/>
      </c>
      <c r="G429" s="3" t="str">
        <f t="shared" si="25"/>
        <v>The Rift</v>
      </c>
      <c r="H429" s="17">
        <f t="shared" si="26"/>
        <v>761</v>
      </c>
      <c r="I429" s="17">
        <f t="shared" si="27"/>
        <v>103</v>
      </c>
      <c r="J429">
        <v>0</v>
      </c>
      <c r="K429" s="3" t="str">
        <f>VLOOKUP(J429,'LibSets constants'!$A$4:$B$1012,2,FALSE)</f>
        <v>DLC_BASE_GAME</v>
      </c>
      <c r="L429" s="3" t="str">
        <f>VLOOKUP(J429,'LibSets constants'!$A$4:$C$1012,3,FALSE)</f>
        <v>Included in base game</v>
      </c>
    </row>
    <row r="430" spans="1:12" x14ac:dyDescent="0.25">
      <c r="A430" s="12">
        <v>763</v>
      </c>
      <c r="B430" s="5">
        <v>425</v>
      </c>
      <c r="C430" s="5">
        <v>816</v>
      </c>
      <c r="D430" s="3" t="s">
        <v>495</v>
      </c>
      <c r="E430" s="3" t="str">
        <f t="array" ref="E430">IF(OR(EXACT(A430,'ESO Dungeon constants'!$D$3:$D$987)),"X","")</f>
        <v/>
      </c>
      <c r="F430" s="3" t="str">
        <f t="shared" si="24"/>
        <v/>
      </c>
      <c r="G430" s="3" t="str">
        <f t="shared" si="25"/>
        <v>Hew's Bane</v>
      </c>
      <c r="H430" s="17">
        <f t="shared" si="26"/>
        <v>763</v>
      </c>
      <c r="I430" s="17">
        <f t="shared" si="27"/>
        <v>816</v>
      </c>
      <c r="J430">
        <v>3</v>
      </c>
      <c r="K430" s="3" t="str">
        <f>VLOOKUP(J430,'LibSets constants'!$A$4:$B$1012,2,FALSE)</f>
        <v>DLC_THIEVES_GUILD</v>
      </c>
      <c r="L430" s="3" t="str">
        <f>VLOOKUP(J430,'LibSets constants'!$A$4:$C$1012,3,FALSE)</f>
        <v>Thieves Guild</v>
      </c>
    </row>
    <row r="431" spans="1:12" x14ac:dyDescent="0.25">
      <c r="A431" s="12">
        <v>764</v>
      </c>
      <c r="B431" s="5">
        <v>426</v>
      </c>
      <c r="C431" s="5">
        <v>816</v>
      </c>
      <c r="D431" s="3" t="s">
        <v>496</v>
      </c>
      <c r="E431" s="3" t="str">
        <f t="array" ref="E431">IF(OR(EXACT(A431,'ESO Dungeon constants'!$D$3:$D$987)),"X","")</f>
        <v/>
      </c>
      <c r="F431" s="3" t="str">
        <f t="shared" si="24"/>
        <v/>
      </c>
      <c r="G431" s="3" t="str">
        <f t="shared" si="25"/>
        <v>Hew's Bane</v>
      </c>
      <c r="H431" s="17">
        <f t="shared" si="26"/>
        <v>764</v>
      </c>
      <c r="I431" s="17">
        <f t="shared" si="27"/>
        <v>816</v>
      </c>
      <c r="J431">
        <v>3</v>
      </c>
      <c r="K431" s="3" t="str">
        <f>VLOOKUP(J431,'LibSets constants'!$A$4:$B$1012,2,FALSE)</f>
        <v>DLC_THIEVES_GUILD</v>
      </c>
      <c r="L431" s="3" t="str">
        <f>VLOOKUP(J431,'LibSets constants'!$A$4:$C$1012,3,FALSE)</f>
        <v>Thieves Guild</v>
      </c>
    </row>
    <row r="432" spans="1:12" x14ac:dyDescent="0.25">
      <c r="A432" s="12">
        <v>765</v>
      </c>
      <c r="B432" s="5">
        <v>427</v>
      </c>
      <c r="C432" s="5">
        <v>823</v>
      </c>
      <c r="D432" s="3" t="s">
        <v>497</v>
      </c>
      <c r="E432" s="3" t="str">
        <f t="array" ref="E432">IF(OR(EXACT(A432,'ESO Dungeon constants'!$D$3:$D$987)),"X","")</f>
        <v/>
      </c>
      <c r="F432" s="3" t="str">
        <f t="shared" si="24"/>
        <v/>
      </c>
      <c r="G432" s="3" t="str">
        <f t="shared" si="25"/>
        <v>Gold Coast</v>
      </c>
      <c r="H432" s="17">
        <f t="shared" si="26"/>
        <v>765</v>
      </c>
      <c r="I432" s="17">
        <f t="shared" si="27"/>
        <v>823</v>
      </c>
      <c r="J432">
        <v>4</v>
      </c>
      <c r="K432" s="3" t="str">
        <f>VLOOKUP(J432,'LibSets constants'!$A$4:$B$1012,2,FALSE)</f>
        <v>DLC_DARK_BROTHERHOOD</v>
      </c>
      <c r="L432" s="3" t="str">
        <f>VLOOKUP(J432,'LibSets constants'!$A$4:$C$1012,3,FALSE)</f>
        <v>Dark Brotherhood</v>
      </c>
    </row>
    <row r="433" spans="1:12" x14ac:dyDescent="0.25">
      <c r="A433" s="12">
        <v>766</v>
      </c>
      <c r="B433" s="5">
        <v>428</v>
      </c>
      <c r="C433" s="5">
        <v>823</v>
      </c>
      <c r="D433" s="3" t="s">
        <v>498</v>
      </c>
      <c r="E433" s="3" t="str">
        <f t="array" ref="E433">IF(OR(EXACT(A433,'ESO Dungeon constants'!$D$3:$D$987)),"X","")</f>
        <v/>
      </c>
      <c r="F433" s="3" t="str">
        <f t="shared" si="24"/>
        <v/>
      </c>
      <c r="G433" s="3" t="str">
        <f t="shared" si="25"/>
        <v>Gold Coast</v>
      </c>
      <c r="H433" s="17">
        <f t="shared" si="26"/>
        <v>766</v>
      </c>
      <c r="I433" s="17">
        <f t="shared" si="27"/>
        <v>823</v>
      </c>
      <c r="J433">
        <v>4</v>
      </c>
      <c r="K433" s="3" t="str">
        <f>VLOOKUP(J433,'LibSets constants'!$A$4:$B$1012,2,FALSE)</f>
        <v>DLC_DARK_BROTHERHOOD</v>
      </c>
      <c r="L433" s="3" t="str">
        <f>VLOOKUP(J433,'LibSets constants'!$A$4:$C$1012,3,FALSE)</f>
        <v>Dark Brotherhood</v>
      </c>
    </row>
    <row r="434" spans="1:12" x14ac:dyDescent="0.25">
      <c r="A434" s="12">
        <v>767</v>
      </c>
      <c r="B434" s="5">
        <v>429</v>
      </c>
      <c r="C434" s="5">
        <v>816</v>
      </c>
      <c r="D434" s="3" t="s">
        <v>499</v>
      </c>
      <c r="E434" s="3" t="str">
        <f t="array" ref="E434">IF(OR(EXACT(A434,'ESO Dungeon constants'!$D$3:$D$987)),"X","")</f>
        <v/>
      </c>
      <c r="F434" s="3" t="str">
        <f t="shared" si="24"/>
        <v/>
      </c>
      <c r="G434" s="3" t="str">
        <f t="shared" si="25"/>
        <v>Hew's Bane</v>
      </c>
      <c r="H434" s="17">
        <f t="shared" si="26"/>
        <v>767</v>
      </c>
      <c r="I434" s="17">
        <f t="shared" si="27"/>
        <v>816</v>
      </c>
      <c r="J434">
        <v>3</v>
      </c>
      <c r="K434" s="3" t="str">
        <f>VLOOKUP(J434,'LibSets constants'!$A$4:$B$1012,2,FALSE)</f>
        <v>DLC_THIEVES_GUILD</v>
      </c>
      <c r="L434" s="3" t="str">
        <f>VLOOKUP(J434,'LibSets constants'!$A$4:$C$1012,3,FALSE)</f>
        <v>Thieves Guild</v>
      </c>
    </row>
    <row r="435" spans="1:12" x14ac:dyDescent="0.25">
      <c r="A435" s="12">
        <v>769</v>
      </c>
      <c r="B435" s="5">
        <v>430</v>
      </c>
      <c r="C435" s="5">
        <v>823</v>
      </c>
      <c r="D435" s="3" t="s">
        <v>500</v>
      </c>
      <c r="E435" s="3" t="str">
        <f t="array" ref="E435">IF(OR(EXACT(A435,'ESO Dungeon constants'!$D$3:$D$987)),"X","")</f>
        <v/>
      </c>
      <c r="F435" s="3" t="str">
        <f t="shared" si="24"/>
        <v/>
      </c>
      <c r="G435" s="3" t="str">
        <f t="shared" si="25"/>
        <v>Gold Coast</v>
      </c>
      <c r="H435" s="17">
        <f t="shared" si="26"/>
        <v>769</v>
      </c>
      <c r="I435" s="17">
        <f t="shared" si="27"/>
        <v>823</v>
      </c>
      <c r="J435">
        <v>4</v>
      </c>
      <c r="K435" s="3" t="str">
        <f>VLOOKUP(J435,'LibSets constants'!$A$4:$B$1012,2,FALSE)</f>
        <v>DLC_DARK_BROTHERHOOD</v>
      </c>
      <c r="L435" s="3" t="str">
        <f>VLOOKUP(J435,'LibSets constants'!$A$4:$C$1012,3,FALSE)</f>
        <v>Dark Brotherhood</v>
      </c>
    </row>
    <row r="436" spans="1:12" x14ac:dyDescent="0.25">
      <c r="A436" s="12">
        <v>770</v>
      </c>
      <c r="B436" s="5">
        <v>431</v>
      </c>
      <c r="C436" s="5">
        <v>816</v>
      </c>
      <c r="D436" s="3" t="s">
        <v>501</v>
      </c>
      <c r="E436" s="3" t="str">
        <f t="array" ref="E436">IF(OR(EXACT(A436,'ESO Dungeon constants'!$D$3:$D$987)),"X","")</f>
        <v/>
      </c>
      <c r="F436" s="3" t="str">
        <f t="shared" si="24"/>
        <v/>
      </c>
      <c r="G436" s="3" t="str">
        <f t="shared" si="25"/>
        <v>Hew's Bane</v>
      </c>
      <c r="H436" s="17">
        <f t="shared" si="26"/>
        <v>770</v>
      </c>
      <c r="I436" s="17">
        <f t="shared" si="27"/>
        <v>816</v>
      </c>
      <c r="J436">
        <v>3</v>
      </c>
      <c r="K436" s="3" t="str">
        <f>VLOOKUP(J436,'LibSets constants'!$A$4:$B$1012,2,FALSE)</f>
        <v>DLC_THIEVES_GUILD</v>
      </c>
      <c r="L436" s="3" t="str">
        <f>VLOOKUP(J436,'LibSets constants'!$A$4:$C$1012,3,FALSE)</f>
        <v>Thieves Guild</v>
      </c>
    </row>
    <row r="437" spans="1:12" x14ac:dyDescent="0.25">
      <c r="A437" s="12">
        <v>771</v>
      </c>
      <c r="B437" s="5">
        <v>432</v>
      </c>
      <c r="C437" s="5">
        <v>816</v>
      </c>
      <c r="D437" s="3" t="s">
        <v>502</v>
      </c>
      <c r="E437" s="3" t="str">
        <f t="array" ref="E437">IF(OR(EXACT(A437,'ESO Dungeon constants'!$D$3:$D$987)),"X","")</f>
        <v/>
      </c>
      <c r="F437" s="3" t="str">
        <f t="shared" si="24"/>
        <v/>
      </c>
      <c r="G437" s="3" t="str">
        <f t="shared" si="25"/>
        <v>Hew's Bane</v>
      </c>
      <c r="H437" s="17">
        <f t="shared" si="26"/>
        <v>771</v>
      </c>
      <c r="I437" s="17">
        <f t="shared" si="27"/>
        <v>816</v>
      </c>
      <c r="J437">
        <v>3</v>
      </c>
      <c r="K437" s="3" t="str">
        <f>VLOOKUP(J437,'LibSets constants'!$A$4:$B$1012,2,FALSE)</f>
        <v>DLC_THIEVES_GUILD</v>
      </c>
      <c r="L437" s="3" t="str">
        <f>VLOOKUP(J437,'LibSets constants'!$A$4:$C$1012,3,FALSE)</f>
        <v>Thieves Guild</v>
      </c>
    </row>
    <row r="438" spans="1:12" x14ac:dyDescent="0.25">
      <c r="A438" s="12">
        <v>773</v>
      </c>
      <c r="B438" s="5">
        <v>433</v>
      </c>
      <c r="C438" s="5">
        <v>117</v>
      </c>
      <c r="D438" s="3" t="s">
        <v>503</v>
      </c>
      <c r="E438" s="3" t="str">
        <f t="array" ref="E438">IF(OR(EXACT(A438,'ESO Dungeon constants'!$D$3:$D$987)),"X","")</f>
        <v/>
      </c>
      <c r="F438" s="3" t="str">
        <f t="shared" si="24"/>
        <v/>
      </c>
      <c r="G438" s="3" t="str">
        <f t="shared" si="25"/>
        <v>Shadowfen</v>
      </c>
      <c r="H438" s="17">
        <f t="shared" si="26"/>
        <v>773</v>
      </c>
      <c r="I438" s="17">
        <f t="shared" si="27"/>
        <v>117</v>
      </c>
      <c r="J438">
        <v>0</v>
      </c>
      <c r="K438" s="3" t="str">
        <f>VLOOKUP(J438,'LibSets constants'!$A$4:$B$1012,2,FALSE)</f>
        <v>DLC_BASE_GAME</v>
      </c>
      <c r="L438" s="3" t="str">
        <f>VLOOKUP(J438,'LibSets constants'!$A$4:$C$1012,3,FALSE)</f>
        <v>Included in base game</v>
      </c>
    </row>
    <row r="439" spans="1:12" x14ac:dyDescent="0.25">
      <c r="A439" s="12">
        <v>774</v>
      </c>
      <c r="B439" s="5">
        <v>434</v>
      </c>
      <c r="C439" s="5">
        <v>1086</v>
      </c>
      <c r="D439" s="3" t="s">
        <v>1415</v>
      </c>
      <c r="E439" s="3" t="str">
        <f t="array" ref="E439">IF(OR(EXACT(A439,'ESO Dungeon constants'!$D$3:$D$987)),"X","")</f>
        <v/>
      </c>
      <c r="F439" s="3" t="str">
        <f t="shared" si="24"/>
        <v/>
      </c>
      <c r="G439" s="3" t="str">
        <f t="shared" si="25"/>
        <v>Northern Elsweyr</v>
      </c>
      <c r="H439" s="17">
        <f t="shared" si="26"/>
        <v>774</v>
      </c>
      <c r="I439" s="17">
        <f t="shared" si="27"/>
        <v>1086</v>
      </c>
      <c r="J439">
        <v>14</v>
      </c>
      <c r="K439" s="3" t="str">
        <f>VLOOKUP(J439,'LibSets constants'!$A$4:$B$1012,2,FALSE)</f>
        <v>DLC_ELSWEYR</v>
      </c>
      <c r="L439" s="3" t="str">
        <f>VLOOKUP(J439,'LibSets constants'!$A$4:$C$1012,3,FALSE)</f>
        <v>Elsweyr</v>
      </c>
    </row>
    <row r="440" spans="1:12" x14ac:dyDescent="0.25">
      <c r="A440" s="12">
        <v>780</v>
      </c>
      <c r="B440" s="5">
        <v>435</v>
      </c>
      <c r="C440" s="5">
        <v>684</v>
      </c>
      <c r="D440" s="3" t="s">
        <v>504</v>
      </c>
      <c r="E440" s="3" t="str">
        <f t="array" ref="E440">IF(OR(EXACT(A440,'ESO Dungeon constants'!$D$3:$D$987)),"X","")</f>
        <v/>
      </c>
      <c r="F440" s="3" t="str">
        <f t="shared" si="24"/>
        <v/>
      </c>
      <c r="G440" s="3" t="str">
        <f t="shared" si="25"/>
        <v>Wrothgar</v>
      </c>
      <c r="H440" s="17">
        <f t="shared" si="26"/>
        <v>780</v>
      </c>
      <c r="I440" s="17">
        <f t="shared" si="27"/>
        <v>684</v>
      </c>
      <c r="J440">
        <v>2</v>
      </c>
      <c r="K440" s="3" t="str">
        <f>VLOOKUP(J440,'LibSets constants'!$A$4:$B$1012,2,FALSE)</f>
        <v>DLC_ORSINIUM</v>
      </c>
      <c r="L440" s="3" t="str">
        <f>VLOOKUP(J440,'LibSets constants'!$A$4:$C$1012,3,FALSE)</f>
        <v>Orsinium</v>
      </c>
    </row>
    <row r="441" spans="1:12" x14ac:dyDescent="0.25">
      <c r="A441" s="12">
        <v>808</v>
      </c>
      <c r="B441" s="5">
        <v>436</v>
      </c>
      <c r="C441" s="5">
        <v>1160</v>
      </c>
      <c r="D441" s="3" t="s">
        <v>1712</v>
      </c>
      <c r="E441" s="3" t="str">
        <f t="array" ref="E441">IF(OR(EXACT(A441,'ESO Dungeon constants'!$D$3:$D$987)),"X","")</f>
        <v/>
      </c>
      <c r="F441" s="3" t="str">
        <f t="shared" si="24"/>
        <v/>
      </c>
      <c r="G441" s="3" t="str">
        <f t="shared" si="25"/>
        <v>Western Skyrim</v>
      </c>
      <c r="H441" s="17">
        <f t="shared" si="26"/>
        <v>808</v>
      </c>
      <c r="I441" s="17">
        <f t="shared" si="27"/>
        <v>1160</v>
      </c>
      <c r="J441">
        <v>18</v>
      </c>
      <c r="K441" s="3" t="str">
        <f>VLOOKUP(J441,'LibSets constants'!$A$4:$B$1012,2,FALSE)</f>
        <v>DLC_GREYMOOR</v>
      </c>
      <c r="L441" s="3" t="str">
        <f>VLOOKUP(J441,'LibSets constants'!$A$4:$C$1012,3,FALSE)</f>
        <v>Greymoor</v>
      </c>
    </row>
    <row r="442" spans="1:12" x14ac:dyDescent="0.25">
      <c r="A442" s="12">
        <v>809</v>
      </c>
      <c r="B442" s="5">
        <v>437</v>
      </c>
      <c r="C442" s="5">
        <v>199</v>
      </c>
      <c r="D442" s="3" t="s">
        <v>426</v>
      </c>
      <c r="E442" s="3" t="str">
        <f t="array" ref="E442">IF(OR(EXACT(A442,'ESO Dungeon constants'!$D$3:$D$987)),"X","")</f>
        <v/>
      </c>
      <c r="F442" s="3" t="str">
        <f t="shared" si="24"/>
        <v/>
      </c>
      <c r="G442" s="3" t="str">
        <f t="shared" si="25"/>
        <v>The Harborage</v>
      </c>
      <c r="H442" s="17">
        <f t="shared" si="26"/>
        <v>809</v>
      </c>
      <c r="I442" s="17">
        <f t="shared" si="27"/>
        <v>199</v>
      </c>
      <c r="J442">
        <v>0</v>
      </c>
      <c r="K442" s="3" t="str">
        <f>VLOOKUP(J442,'LibSets constants'!$A$4:$B$1012,2,FALSE)</f>
        <v>DLC_BASE_GAME</v>
      </c>
      <c r="L442" s="3" t="str">
        <f>VLOOKUP(J442,'LibSets constants'!$A$4:$C$1012,3,FALSE)</f>
        <v>Included in base game</v>
      </c>
    </row>
    <row r="443" spans="1:12" x14ac:dyDescent="0.25">
      <c r="A443" s="12">
        <v>810</v>
      </c>
      <c r="B443" s="5">
        <v>438</v>
      </c>
      <c r="C443" s="5">
        <v>381</v>
      </c>
      <c r="D443" s="3" t="s">
        <v>505</v>
      </c>
      <c r="E443" s="3" t="str">
        <f t="array" ref="E443">IF(OR(EXACT(A443,'ESO Dungeon constants'!$D$3:$D$987)),"X","")</f>
        <v/>
      </c>
      <c r="F443" s="3" t="str">
        <f t="shared" si="24"/>
        <v/>
      </c>
      <c r="G443" s="3" t="str">
        <f t="shared" si="25"/>
        <v>Auridon</v>
      </c>
      <c r="H443" s="17">
        <f t="shared" si="26"/>
        <v>810</v>
      </c>
      <c r="I443" s="17">
        <f t="shared" si="27"/>
        <v>381</v>
      </c>
      <c r="J443">
        <v>0</v>
      </c>
      <c r="K443" s="3" t="str">
        <f>VLOOKUP(J443,'LibSets constants'!$A$4:$B$1012,2,FALSE)</f>
        <v>DLC_BASE_GAME</v>
      </c>
      <c r="L443" s="3" t="str">
        <f>VLOOKUP(J443,'LibSets constants'!$A$4:$C$1012,3,FALSE)</f>
        <v>Included in base game</v>
      </c>
    </row>
    <row r="444" spans="1:12" x14ac:dyDescent="0.25">
      <c r="A444" s="12">
        <v>811</v>
      </c>
      <c r="B444" s="5">
        <v>439</v>
      </c>
      <c r="C444" s="5">
        <v>535</v>
      </c>
      <c r="D444" s="3" t="s">
        <v>506</v>
      </c>
      <c r="E444" s="3" t="str">
        <f t="array" ref="E444">IF(OR(EXACT(A444,'ESO Dungeon constants'!$D$3:$D$987)),"X","")</f>
        <v/>
      </c>
      <c r="F444" s="3" t="str">
        <f t="shared" si="24"/>
        <v/>
      </c>
      <c r="G444" s="3" t="str">
        <f t="shared" si="25"/>
        <v>Betnikh</v>
      </c>
      <c r="H444" s="17">
        <f t="shared" si="26"/>
        <v>811</v>
      </c>
      <c r="I444" s="17">
        <f t="shared" si="27"/>
        <v>535</v>
      </c>
      <c r="J444">
        <v>0</v>
      </c>
      <c r="K444" s="3" t="str">
        <f>VLOOKUP(J444,'LibSets constants'!$A$4:$B$1012,2,FALSE)</f>
        <v>DLC_BASE_GAME</v>
      </c>
      <c r="L444" s="3" t="str">
        <f>VLOOKUP(J444,'LibSets constants'!$A$4:$C$1012,3,FALSE)</f>
        <v>Included in base game</v>
      </c>
    </row>
    <row r="445" spans="1:12" x14ac:dyDescent="0.25">
      <c r="A445" s="12">
        <v>814</v>
      </c>
      <c r="B445" s="5">
        <v>440</v>
      </c>
      <c r="C445" s="5">
        <v>684</v>
      </c>
      <c r="D445" s="3" t="s">
        <v>507</v>
      </c>
      <c r="E445" s="3" t="str">
        <f t="array" ref="E445">IF(OR(EXACT(A445,'ESO Dungeon constants'!$D$3:$D$987)),"X","")</f>
        <v/>
      </c>
      <c r="F445" s="3" t="str">
        <f t="shared" si="24"/>
        <v/>
      </c>
      <c r="G445" s="3" t="str">
        <f t="shared" si="25"/>
        <v>Wrothgar</v>
      </c>
      <c r="H445" s="17">
        <f t="shared" si="26"/>
        <v>814</v>
      </c>
      <c r="I445" s="17">
        <f t="shared" si="27"/>
        <v>684</v>
      </c>
      <c r="J445">
        <v>2</v>
      </c>
      <c r="K445" s="3" t="str">
        <f>VLOOKUP(J445,'LibSets constants'!$A$4:$B$1012,2,FALSE)</f>
        <v>DLC_ORSINIUM</v>
      </c>
      <c r="L445" s="3" t="str">
        <f>VLOOKUP(J445,'LibSets constants'!$A$4:$C$1012,3,FALSE)</f>
        <v>Orsinium</v>
      </c>
    </row>
    <row r="446" spans="1:12" x14ac:dyDescent="0.25">
      <c r="A446" s="12">
        <v>815</v>
      </c>
      <c r="B446" s="5">
        <v>441</v>
      </c>
      <c r="C446" s="5">
        <v>684</v>
      </c>
      <c r="D446" s="3" t="s">
        <v>508</v>
      </c>
      <c r="E446" s="3" t="str">
        <f t="array" ref="E446">IF(OR(EXACT(A446,'ESO Dungeon constants'!$D$3:$D$987)),"X","")</f>
        <v/>
      </c>
      <c r="F446" s="3" t="str">
        <f t="shared" si="24"/>
        <v/>
      </c>
      <c r="G446" s="3" t="str">
        <f t="shared" si="25"/>
        <v>Wrothgar</v>
      </c>
      <c r="H446" s="17">
        <f t="shared" si="26"/>
        <v>815</v>
      </c>
      <c r="I446" s="17">
        <f t="shared" si="27"/>
        <v>684</v>
      </c>
      <c r="J446">
        <v>2</v>
      </c>
      <c r="K446" s="3" t="str">
        <f>VLOOKUP(J446,'LibSets constants'!$A$4:$B$1012,2,FALSE)</f>
        <v>DLC_ORSINIUM</v>
      </c>
      <c r="L446" s="3" t="str">
        <f>VLOOKUP(J446,'LibSets constants'!$A$4:$C$1012,3,FALSE)</f>
        <v>Orsinium</v>
      </c>
    </row>
    <row r="447" spans="1:12" x14ac:dyDescent="0.25">
      <c r="A447" s="12">
        <v>816</v>
      </c>
      <c r="B447" s="5">
        <v>442</v>
      </c>
      <c r="C447" s="5">
        <v>816</v>
      </c>
      <c r="D447" s="3" t="s">
        <v>509</v>
      </c>
      <c r="E447" s="3" t="str">
        <f t="array" ref="E447">IF(OR(EXACT(A447,'ESO Dungeon constants'!$D$3:$D$987)),"X","")</f>
        <v/>
      </c>
      <c r="F447" s="3" t="str">
        <f t="shared" si="24"/>
        <v>X</v>
      </c>
      <c r="G447" s="3" t="str">
        <f t="shared" si="25"/>
        <v/>
      </c>
      <c r="H447" s="17">
        <f t="shared" si="26"/>
        <v>816</v>
      </c>
      <c r="I447" s="17">
        <f t="shared" si="27"/>
        <v>816</v>
      </c>
      <c r="J447">
        <v>3</v>
      </c>
      <c r="K447" s="3" t="str">
        <f>VLOOKUP(J447,'LibSets constants'!$A$4:$B$1012,2,FALSE)</f>
        <v>DLC_THIEVES_GUILD</v>
      </c>
      <c r="L447" s="3" t="str">
        <f>VLOOKUP(J447,'LibSets constants'!$A$4:$C$1012,3,FALSE)</f>
        <v>Thieves Guild</v>
      </c>
    </row>
    <row r="448" spans="1:12" x14ac:dyDescent="0.25">
      <c r="A448" s="12">
        <v>817</v>
      </c>
      <c r="B448" s="5">
        <v>443</v>
      </c>
      <c r="C448" s="5">
        <v>816</v>
      </c>
      <c r="D448" s="3" t="s">
        <v>510</v>
      </c>
      <c r="E448" s="3" t="str">
        <f t="array" ref="E448">IF(OR(EXACT(A448,'ESO Dungeon constants'!$D$3:$D$987)),"X","")</f>
        <v/>
      </c>
      <c r="F448" s="3" t="str">
        <f t="shared" si="24"/>
        <v/>
      </c>
      <c r="G448" s="3" t="str">
        <f t="shared" si="25"/>
        <v>Hew's Bane</v>
      </c>
      <c r="H448" s="17">
        <f t="shared" si="26"/>
        <v>817</v>
      </c>
      <c r="I448" s="17">
        <f t="shared" si="27"/>
        <v>816</v>
      </c>
      <c r="J448">
        <v>3</v>
      </c>
      <c r="K448" s="3" t="str">
        <f>VLOOKUP(J448,'LibSets constants'!$A$4:$B$1012,2,FALSE)</f>
        <v>DLC_THIEVES_GUILD</v>
      </c>
      <c r="L448" s="3" t="str">
        <f>VLOOKUP(J448,'LibSets constants'!$A$4:$C$1012,3,FALSE)</f>
        <v>Thieves Guild</v>
      </c>
    </row>
    <row r="449" spans="1:12" x14ac:dyDescent="0.25">
      <c r="A449" s="12">
        <v>818</v>
      </c>
      <c r="B449" s="5">
        <v>444</v>
      </c>
      <c r="C449" s="5">
        <v>816</v>
      </c>
      <c r="D449" s="3" t="s">
        <v>511</v>
      </c>
      <c r="E449" s="3" t="str">
        <f t="array" ref="E449">IF(OR(EXACT(A449,'ESO Dungeon constants'!$D$3:$D$987)),"X","")</f>
        <v/>
      </c>
      <c r="F449" s="3" t="str">
        <f t="shared" si="24"/>
        <v/>
      </c>
      <c r="G449" s="3" t="str">
        <f t="shared" si="25"/>
        <v>Hew's Bane</v>
      </c>
      <c r="H449" s="17">
        <f t="shared" si="26"/>
        <v>818</v>
      </c>
      <c r="I449" s="17">
        <f t="shared" si="27"/>
        <v>816</v>
      </c>
      <c r="J449">
        <v>3</v>
      </c>
      <c r="K449" s="3" t="str">
        <f>VLOOKUP(J449,'LibSets constants'!$A$4:$B$1012,2,FALSE)</f>
        <v>DLC_THIEVES_GUILD</v>
      </c>
      <c r="L449" s="3" t="str">
        <f>VLOOKUP(J449,'LibSets constants'!$A$4:$C$1012,3,FALSE)</f>
        <v>Thieves Guild</v>
      </c>
    </row>
    <row r="450" spans="1:12" x14ac:dyDescent="0.25">
      <c r="A450" s="12">
        <v>819</v>
      </c>
      <c r="B450" s="5">
        <v>445</v>
      </c>
      <c r="C450" s="5">
        <v>816</v>
      </c>
      <c r="D450" s="3" t="s">
        <v>512</v>
      </c>
      <c r="E450" s="3" t="str">
        <f t="array" ref="E450">IF(OR(EXACT(A450,'ESO Dungeon constants'!$D$3:$D$987)),"X","")</f>
        <v/>
      </c>
      <c r="F450" s="3" t="str">
        <f t="shared" si="24"/>
        <v/>
      </c>
      <c r="G450" s="3" t="str">
        <f t="shared" si="25"/>
        <v>Hew's Bane</v>
      </c>
      <c r="H450" s="17">
        <f t="shared" si="26"/>
        <v>819</v>
      </c>
      <c r="I450" s="17">
        <f t="shared" si="27"/>
        <v>816</v>
      </c>
      <c r="J450">
        <v>3</v>
      </c>
      <c r="K450" s="3" t="str">
        <f>VLOOKUP(J450,'LibSets constants'!$A$4:$B$1012,2,FALSE)</f>
        <v>DLC_THIEVES_GUILD</v>
      </c>
      <c r="L450" s="3" t="str">
        <f>VLOOKUP(J450,'LibSets constants'!$A$4:$C$1012,3,FALSE)</f>
        <v>Thieves Guild</v>
      </c>
    </row>
    <row r="451" spans="1:12" x14ac:dyDescent="0.25">
      <c r="A451" s="12">
        <v>820</v>
      </c>
      <c r="B451" s="5">
        <v>446</v>
      </c>
      <c r="C451" s="5">
        <v>816</v>
      </c>
      <c r="D451" s="3" t="s">
        <v>513</v>
      </c>
      <c r="E451" s="3" t="str">
        <f t="array" ref="E451">IF(OR(EXACT(A451,'ESO Dungeon constants'!$D$3:$D$987)),"X","")</f>
        <v/>
      </c>
      <c r="F451" s="3" t="str">
        <f t="shared" si="24"/>
        <v/>
      </c>
      <c r="G451" s="3" t="str">
        <f t="shared" si="25"/>
        <v>Hew's Bane</v>
      </c>
      <c r="H451" s="17">
        <f t="shared" si="26"/>
        <v>820</v>
      </c>
      <c r="I451" s="17">
        <f t="shared" si="27"/>
        <v>816</v>
      </c>
      <c r="J451">
        <v>3</v>
      </c>
      <c r="K451" s="3" t="str">
        <f>VLOOKUP(J451,'LibSets constants'!$A$4:$B$1012,2,FALSE)</f>
        <v>DLC_THIEVES_GUILD</v>
      </c>
      <c r="L451" s="3" t="str">
        <f>VLOOKUP(J451,'LibSets constants'!$A$4:$C$1012,3,FALSE)</f>
        <v>Thieves Guild</v>
      </c>
    </row>
    <row r="452" spans="1:12" x14ac:dyDescent="0.25">
      <c r="A452" s="12">
        <v>821</v>
      </c>
      <c r="B452" s="5">
        <v>447</v>
      </c>
      <c r="C452" s="5">
        <v>816</v>
      </c>
      <c r="D452" s="3" t="s">
        <v>514</v>
      </c>
      <c r="E452" s="3" t="str">
        <f t="array" ref="E452">IF(OR(EXACT(A452,'ESO Dungeon constants'!$D$3:$D$987)),"X","")</f>
        <v/>
      </c>
      <c r="F452" s="3" t="str">
        <f t="shared" si="24"/>
        <v/>
      </c>
      <c r="G452" s="3" t="str">
        <f t="shared" si="25"/>
        <v>Hew's Bane</v>
      </c>
      <c r="H452" s="17">
        <f t="shared" si="26"/>
        <v>821</v>
      </c>
      <c r="I452" s="17">
        <f t="shared" si="27"/>
        <v>816</v>
      </c>
      <c r="J452">
        <v>3</v>
      </c>
      <c r="K452" s="3" t="str">
        <f>VLOOKUP(J452,'LibSets constants'!$A$4:$B$1012,2,FALSE)</f>
        <v>DLC_THIEVES_GUILD</v>
      </c>
      <c r="L452" s="3" t="str">
        <f>VLOOKUP(J452,'LibSets constants'!$A$4:$C$1012,3,FALSE)</f>
        <v>Thieves Guild</v>
      </c>
    </row>
    <row r="453" spans="1:12" x14ac:dyDescent="0.25">
      <c r="A453" s="12">
        <v>823</v>
      </c>
      <c r="B453" s="5">
        <v>448</v>
      </c>
      <c r="C453" s="5">
        <v>823</v>
      </c>
      <c r="D453" s="3" t="s">
        <v>515</v>
      </c>
      <c r="E453" s="3" t="str">
        <f t="array" ref="E453">IF(OR(EXACT(A453,'ESO Dungeon constants'!$D$3:$D$987)),"X","")</f>
        <v/>
      </c>
      <c r="F453" s="3" t="str">
        <f t="shared" ref="F453:F516" si="28">IF(EXACT(A453,C453),"X","")</f>
        <v>X</v>
      </c>
      <c r="G453" s="3" t="str">
        <f t="shared" ref="G453:G516" si="29">IF(A453&lt;&gt;C453,VLOOKUP(C453,$A$5:$D$9954,4,FALSE),"")</f>
        <v/>
      </c>
      <c r="H453" s="17">
        <f t="shared" ref="H453:H516" si="30">A453</f>
        <v>823</v>
      </c>
      <c r="I453" s="17">
        <f t="shared" ref="I453:I516" si="31">C453</f>
        <v>823</v>
      </c>
      <c r="J453">
        <v>4</v>
      </c>
      <c r="K453" s="3" t="str">
        <f>VLOOKUP(J453,'LibSets constants'!$A$4:$B$1012,2,FALSE)</f>
        <v>DLC_DARK_BROTHERHOOD</v>
      </c>
      <c r="L453" s="3" t="str">
        <f>VLOOKUP(J453,'LibSets constants'!$A$4:$C$1012,3,FALSE)</f>
        <v>Dark Brotherhood</v>
      </c>
    </row>
    <row r="454" spans="1:12" x14ac:dyDescent="0.25">
      <c r="A454" s="12">
        <v>824</v>
      </c>
      <c r="B454" s="5">
        <v>449</v>
      </c>
      <c r="C454" s="5">
        <v>823</v>
      </c>
      <c r="D454" s="3" t="s">
        <v>516</v>
      </c>
      <c r="E454" s="3" t="str">
        <f t="array" ref="E454">IF(OR(EXACT(A454,'ESO Dungeon constants'!$D$3:$D$987)),"X","")</f>
        <v/>
      </c>
      <c r="F454" s="3" t="str">
        <f t="shared" si="28"/>
        <v/>
      </c>
      <c r="G454" s="3" t="str">
        <f t="shared" si="29"/>
        <v>Gold Coast</v>
      </c>
      <c r="H454" s="17">
        <f t="shared" si="30"/>
        <v>824</v>
      </c>
      <c r="I454" s="17">
        <f t="shared" si="31"/>
        <v>823</v>
      </c>
      <c r="J454">
        <v>4</v>
      </c>
      <c r="K454" s="3" t="str">
        <f>VLOOKUP(J454,'LibSets constants'!$A$4:$B$1012,2,FALSE)</f>
        <v>DLC_DARK_BROTHERHOOD</v>
      </c>
      <c r="L454" s="3" t="str">
        <f>VLOOKUP(J454,'LibSets constants'!$A$4:$C$1012,3,FALSE)</f>
        <v>Dark Brotherhood</v>
      </c>
    </row>
    <row r="455" spans="1:12" x14ac:dyDescent="0.25">
      <c r="A455" s="12">
        <v>825</v>
      </c>
      <c r="B455" s="5">
        <v>450</v>
      </c>
      <c r="C455" s="5">
        <v>823</v>
      </c>
      <c r="D455" s="3" t="s">
        <v>517</v>
      </c>
      <c r="E455" s="3" t="str">
        <f t="array" ref="E455">IF(OR(EXACT(A455,'ESO Dungeon constants'!$D$3:$D$987)),"X","")</f>
        <v/>
      </c>
      <c r="F455" s="3" t="str">
        <f t="shared" si="28"/>
        <v/>
      </c>
      <c r="G455" s="3" t="str">
        <f t="shared" si="29"/>
        <v>Gold Coast</v>
      </c>
      <c r="H455" s="17">
        <f t="shared" si="30"/>
        <v>825</v>
      </c>
      <c r="I455" s="17">
        <f t="shared" si="31"/>
        <v>823</v>
      </c>
      <c r="J455">
        <v>4</v>
      </c>
      <c r="K455" s="3" t="str">
        <f>VLOOKUP(J455,'LibSets constants'!$A$4:$B$1012,2,FALSE)</f>
        <v>DLC_DARK_BROTHERHOOD</v>
      </c>
      <c r="L455" s="3" t="str">
        <f>VLOOKUP(J455,'LibSets constants'!$A$4:$C$1012,3,FALSE)</f>
        <v>Dark Brotherhood</v>
      </c>
    </row>
    <row r="456" spans="1:12" x14ac:dyDescent="0.25">
      <c r="A456" s="12">
        <v>826</v>
      </c>
      <c r="B456" s="5">
        <v>451</v>
      </c>
      <c r="C456" s="5">
        <v>823</v>
      </c>
      <c r="D456" s="3" t="s">
        <v>518</v>
      </c>
      <c r="E456" s="3" t="str">
        <f t="array" ref="E456">IF(OR(EXACT(A456,'ESO Dungeon constants'!$D$3:$D$987)),"X","")</f>
        <v/>
      </c>
      <c r="F456" s="3" t="str">
        <f t="shared" si="28"/>
        <v/>
      </c>
      <c r="G456" s="3" t="str">
        <f t="shared" si="29"/>
        <v>Gold Coast</v>
      </c>
      <c r="H456" s="17">
        <f t="shared" si="30"/>
        <v>826</v>
      </c>
      <c r="I456" s="17">
        <f t="shared" si="31"/>
        <v>823</v>
      </c>
      <c r="J456">
        <v>4</v>
      </c>
      <c r="K456" s="3" t="str">
        <f>VLOOKUP(J456,'LibSets constants'!$A$4:$B$1012,2,FALSE)</f>
        <v>DLC_DARK_BROTHERHOOD</v>
      </c>
      <c r="L456" s="3" t="str">
        <f>VLOOKUP(J456,'LibSets constants'!$A$4:$C$1012,3,FALSE)</f>
        <v>Dark Brotherhood</v>
      </c>
    </row>
    <row r="457" spans="1:12" x14ac:dyDescent="0.25">
      <c r="A457" s="12">
        <v>827</v>
      </c>
      <c r="B457" s="5">
        <v>452</v>
      </c>
      <c r="C457" s="5">
        <v>823</v>
      </c>
      <c r="D457" s="3" t="s">
        <v>519</v>
      </c>
      <c r="E457" s="3" t="str">
        <f t="array" ref="E457">IF(OR(EXACT(A457,'ESO Dungeon constants'!$D$3:$D$987)),"X","")</f>
        <v/>
      </c>
      <c r="F457" s="3" t="str">
        <f t="shared" si="28"/>
        <v/>
      </c>
      <c r="G457" s="3" t="str">
        <f t="shared" si="29"/>
        <v>Gold Coast</v>
      </c>
      <c r="H457" s="17">
        <f t="shared" si="30"/>
        <v>827</v>
      </c>
      <c r="I457" s="17">
        <f t="shared" si="31"/>
        <v>823</v>
      </c>
      <c r="J457">
        <v>4</v>
      </c>
      <c r="K457" s="3" t="str">
        <f>VLOOKUP(J457,'LibSets constants'!$A$4:$B$1012,2,FALSE)</f>
        <v>DLC_DARK_BROTHERHOOD</v>
      </c>
      <c r="L457" s="3" t="str">
        <f>VLOOKUP(J457,'LibSets constants'!$A$4:$C$1012,3,FALSE)</f>
        <v>Dark Brotherhood</v>
      </c>
    </row>
    <row r="458" spans="1:12" x14ac:dyDescent="0.25">
      <c r="A458" s="12">
        <v>828</v>
      </c>
      <c r="B458" s="5">
        <v>453</v>
      </c>
      <c r="C458" s="5">
        <v>823</v>
      </c>
      <c r="D458" s="3" t="s">
        <v>520</v>
      </c>
      <c r="E458" s="3" t="str">
        <f t="array" ref="E458">IF(OR(EXACT(A458,'ESO Dungeon constants'!$D$3:$D$987)),"X","")</f>
        <v/>
      </c>
      <c r="F458" s="3" t="str">
        <f t="shared" si="28"/>
        <v/>
      </c>
      <c r="G458" s="3" t="str">
        <f t="shared" si="29"/>
        <v>Gold Coast</v>
      </c>
      <c r="H458" s="17">
        <f t="shared" si="30"/>
        <v>828</v>
      </c>
      <c r="I458" s="17">
        <f t="shared" si="31"/>
        <v>823</v>
      </c>
      <c r="J458">
        <v>4</v>
      </c>
      <c r="K458" s="3" t="str">
        <f>VLOOKUP(J458,'LibSets constants'!$A$4:$B$1012,2,FALSE)</f>
        <v>DLC_DARK_BROTHERHOOD</v>
      </c>
      <c r="L458" s="3" t="str">
        <f>VLOOKUP(J458,'LibSets constants'!$A$4:$C$1012,3,FALSE)</f>
        <v>Dark Brotherhood</v>
      </c>
    </row>
    <row r="459" spans="1:12" x14ac:dyDescent="0.25">
      <c r="A459" s="12">
        <v>829</v>
      </c>
      <c r="B459" s="5">
        <v>454</v>
      </c>
      <c r="C459" s="5">
        <v>823</v>
      </c>
      <c r="D459" s="3" t="s">
        <v>521</v>
      </c>
      <c r="E459" s="3" t="str">
        <f t="array" ref="E459">IF(OR(EXACT(A459,'ESO Dungeon constants'!$D$3:$D$987)),"X","")</f>
        <v/>
      </c>
      <c r="F459" s="3" t="str">
        <f t="shared" si="28"/>
        <v/>
      </c>
      <c r="G459" s="3" t="str">
        <f t="shared" si="29"/>
        <v>Gold Coast</v>
      </c>
      <c r="H459" s="17">
        <f t="shared" si="30"/>
        <v>829</v>
      </c>
      <c r="I459" s="17">
        <f t="shared" si="31"/>
        <v>823</v>
      </c>
      <c r="J459">
        <v>4</v>
      </c>
      <c r="K459" s="3" t="str">
        <f>VLOOKUP(J459,'LibSets constants'!$A$4:$B$1012,2,FALSE)</f>
        <v>DLC_DARK_BROTHERHOOD</v>
      </c>
      <c r="L459" s="3" t="str">
        <f>VLOOKUP(J459,'LibSets constants'!$A$4:$C$1012,3,FALSE)</f>
        <v>Dark Brotherhood</v>
      </c>
    </row>
    <row r="460" spans="1:12" x14ac:dyDescent="0.25">
      <c r="A460" s="12">
        <v>831</v>
      </c>
      <c r="B460" s="5">
        <v>455</v>
      </c>
      <c r="C460" s="5">
        <v>823</v>
      </c>
      <c r="D460" s="3" t="s">
        <v>522</v>
      </c>
      <c r="E460" s="3" t="str">
        <f t="array" ref="E460">IF(OR(EXACT(A460,'ESO Dungeon constants'!$D$3:$D$987)),"X","")</f>
        <v/>
      </c>
      <c r="F460" s="3" t="str">
        <f t="shared" si="28"/>
        <v/>
      </c>
      <c r="G460" s="3" t="str">
        <f t="shared" si="29"/>
        <v>Gold Coast</v>
      </c>
      <c r="H460" s="17">
        <f t="shared" si="30"/>
        <v>831</v>
      </c>
      <c r="I460" s="17">
        <f t="shared" si="31"/>
        <v>823</v>
      </c>
      <c r="J460">
        <v>4</v>
      </c>
      <c r="K460" s="3" t="str">
        <f>VLOOKUP(J460,'LibSets constants'!$A$4:$B$1012,2,FALSE)</f>
        <v>DLC_DARK_BROTHERHOOD</v>
      </c>
      <c r="L460" s="3" t="str">
        <f>VLOOKUP(J460,'LibSets constants'!$A$4:$C$1012,3,FALSE)</f>
        <v>Dark Brotherhood</v>
      </c>
    </row>
    <row r="461" spans="1:12" x14ac:dyDescent="0.25">
      <c r="A461" s="12">
        <v>832</v>
      </c>
      <c r="B461" s="5">
        <v>456</v>
      </c>
      <c r="C461" s="5">
        <v>823</v>
      </c>
      <c r="D461" s="3" t="s">
        <v>523</v>
      </c>
      <c r="E461" s="3" t="str">
        <f t="array" ref="E461">IF(OR(EXACT(A461,'ESO Dungeon constants'!$D$3:$D$987)),"X","")</f>
        <v/>
      </c>
      <c r="F461" s="3" t="str">
        <f t="shared" si="28"/>
        <v/>
      </c>
      <c r="G461" s="3" t="str">
        <f t="shared" si="29"/>
        <v>Gold Coast</v>
      </c>
      <c r="H461" s="17">
        <f t="shared" si="30"/>
        <v>832</v>
      </c>
      <c r="I461" s="17">
        <f t="shared" si="31"/>
        <v>823</v>
      </c>
      <c r="J461">
        <v>4</v>
      </c>
      <c r="K461" s="3" t="str">
        <f>VLOOKUP(J461,'LibSets constants'!$A$4:$B$1012,2,FALSE)</f>
        <v>DLC_DARK_BROTHERHOOD</v>
      </c>
      <c r="L461" s="3" t="str">
        <f>VLOOKUP(J461,'LibSets constants'!$A$4:$C$1012,3,FALSE)</f>
        <v>Dark Brotherhood</v>
      </c>
    </row>
    <row r="462" spans="1:12" x14ac:dyDescent="0.25">
      <c r="A462" s="12">
        <v>833</v>
      </c>
      <c r="B462" s="5">
        <v>457</v>
      </c>
      <c r="C462" s="5">
        <v>823</v>
      </c>
      <c r="D462" s="3" t="s">
        <v>524</v>
      </c>
      <c r="E462" s="3" t="str">
        <f t="array" ref="E462">IF(OR(EXACT(A462,'ESO Dungeon constants'!$D$3:$D$987)),"X","")</f>
        <v/>
      </c>
      <c r="F462" s="3" t="str">
        <f t="shared" si="28"/>
        <v/>
      </c>
      <c r="G462" s="3" t="str">
        <f t="shared" si="29"/>
        <v>Gold Coast</v>
      </c>
      <c r="H462" s="17">
        <f t="shared" si="30"/>
        <v>833</v>
      </c>
      <c r="I462" s="17">
        <f t="shared" si="31"/>
        <v>823</v>
      </c>
      <c r="J462">
        <v>4</v>
      </c>
      <c r="K462" s="3" t="str">
        <f>VLOOKUP(J462,'LibSets constants'!$A$4:$B$1012,2,FALSE)</f>
        <v>DLC_DARK_BROTHERHOOD</v>
      </c>
      <c r="L462" s="3" t="str">
        <f>VLOOKUP(J462,'LibSets constants'!$A$4:$C$1012,3,FALSE)</f>
        <v>Dark Brotherhood</v>
      </c>
    </row>
    <row r="463" spans="1:12" x14ac:dyDescent="0.25">
      <c r="A463" s="12">
        <v>834</v>
      </c>
      <c r="B463" s="5">
        <v>458</v>
      </c>
      <c r="C463" s="5">
        <v>816</v>
      </c>
      <c r="D463" s="3" t="s">
        <v>525</v>
      </c>
      <c r="E463" s="3" t="str">
        <f t="array" ref="E463">IF(OR(EXACT(A463,'ESO Dungeon constants'!$D$3:$D$987)),"X","")</f>
        <v/>
      </c>
      <c r="F463" s="3" t="str">
        <f t="shared" si="28"/>
        <v/>
      </c>
      <c r="G463" s="3" t="str">
        <f t="shared" si="29"/>
        <v>Hew's Bane</v>
      </c>
      <c r="H463" s="17">
        <f t="shared" si="30"/>
        <v>834</v>
      </c>
      <c r="I463" s="17">
        <f t="shared" si="31"/>
        <v>816</v>
      </c>
      <c r="J463">
        <v>3</v>
      </c>
      <c r="K463" s="3" t="str">
        <f>VLOOKUP(J463,'LibSets constants'!$A$4:$B$1012,2,FALSE)</f>
        <v>DLC_THIEVES_GUILD</v>
      </c>
      <c r="L463" s="3" t="str">
        <f>VLOOKUP(J463,'LibSets constants'!$A$4:$C$1012,3,FALSE)</f>
        <v>Thieves Guild</v>
      </c>
    </row>
    <row r="464" spans="1:12" x14ac:dyDescent="0.25">
      <c r="A464" s="12">
        <v>836</v>
      </c>
      <c r="B464" s="5">
        <v>459</v>
      </c>
      <c r="C464" s="5">
        <v>823</v>
      </c>
      <c r="D464" s="41" t="s">
        <v>526</v>
      </c>
      <c r="E464" s="3" t="str">
        <f t="array" ref="E464">IF(OR(EXACT(A464,'ESO Dungeon constants'!$D$3:$D$987)),"X","")</f>
        <v/>
      </c>
      <c r="F464" s="3" t="str">
        <f t="shared" si="28"/>
        <v/>
      </c>
      <c r="G464" s="3" t="str">
        <f t="shared" si="29"/>
        <v>Gold Coast</v>
      </c>
      <c r="H464" s="17">
        <f t="shared" si="30"/>
        <v>836</v>
      </c>
      <c r="I464" s="17">
        <f t="shared" si="31"/>
        <v>823</v>
      </c>
      <c r="J464">
        <v>4</v>
      </c>
      <c r="K464" s="3" t="str">
        <f>VLOOKUP(J464,'LibSets constants'!$A$4:$B$1012,2,FALSE)</f>
        <v>DLC_DARK_BROTHERHOOD</v>
      </c>
      <c r="L464" s="3" t="str">
        <f>VLOOKUP(J464,'LibSets constants'!$A$4:$C$1012,3,FALSE)</f>
        <v>Dark Brotherhood</v>
      </c>
    </row>
    <row r="465" spans="1:12" x14ac:dyDescent="0.25">
      <c r="A465" s="12">
        <v>837</v>
      </c>
      <c r="B465" s="5">
        <v>460</v>
      </c>
      <c r="C465" s="5">
        <v>823</v>
      </c>
      <c r="D465" s="3" t="s">
        <v>527</v>
      </c>
      <c r="E465" s="3" t="str">
        <f t="array" ref="E465">IF(OR(EXACT(A465,'ESO Dungeon constants'!$D$3:$D$987)),"X","")</f>
        <v/>
      </c>
      <c r="F465" s="3" t="str">
        <f t="shared" si="28"/>
        <v/>
      </c>
      <c r="G465" s="3" t="str">
        <f t="shared" si="29"/>
        <v>Gold Coast</v>
      </c>
      <c r="H465" s="17">
        <f t="shared" si="30"/>
        <v>837</v>
      </c>
      <c r="I465" s="17">
        <f t="shared" si="31"/>
        <v>823</v>
      </c>
      <c r="J465">
        <v>4</v>
      </c>
      <c r="K465" s="3" t="str">
        <f>VLOOKUP(J465,'LibSets constants'!$A$4:$B$1012,2,FALSE)</f>
        <v>DLC_DARK_BROTHERHOOD</v>
      </c>
      <c r="L465" s="3" t="str">
        <f>VLOOKUP(J465,'LibSets constants'!$A$4:$C$1012,3,FALSE)</f>
        <v>Dark Brotherhood</v>
      </c>
    </row>
    <row r="466" spans="1:12" x14ac:dyDescent="0.25">
      <c r="A466" s="12">
        <v>841</v>
      </c>
      <c r="B466" s="5">
        <v>461</v>
      </c>
      <c r="C466" s="5">
        <v>823</v>
      </c>
      <c r="D466" s="3" t="s">
        <v>528</v>
      </c>
      <c r="E466" s="3" t="str">
        <f t="array" ref="E466">IF(OR(EXACT(A466,'ESO Dungeon constants'!$D$3:$D$987)),"X","")</f>
        <v/>
      </c>
      <c r="F466" s="3" t="str">
        <f t="shared" si="28"/>
        <v/>
      </c>
      <c r="G466" s="3" t="str">
        <f t="shared" si="29"/>
        <v>Gold Coast</v>
      </c>
      <c r="H466" s="17">
        <f t="shared" si="30"/>
        <v>841</v>
      </c>
      <c r="I466" s="17">
        <f t="shared" si="31"/>
        <v>823</v>
      </c>
      <c r="J466">
        <v>4</v>
      </c>
      <c r="K466" s="3" t="str">
        <f>VLOOKUP(J466,'LibSets constants'!$A$4:$B$1012,2,FALSE)</f>
        <v>DLC_DARK_BROTHERHOOD</v>
      </c>
      <c r="L466" s="3" t="str">
        <f>VLOOKUP(J466,'LibSets constants'!$A$4:$C$1012,3,FALSE)</f>
        <v>Dark Brotherhood</v>
      </c>
    </row>
    <row r="467" spans="1:12" x14ac:dyDescent="0.25">
      <c r="A467" s="12">
        <v>842</v>
      </c>
      <c r="B467" s="5">
        <v>462</v>
      </c>
      <c r="C467" s="5">
        <v>823</v>
      </c>
      <c r="D467" s="3" t="s">
        <v>529</v>
      </c>
      <c r="E467" s="3" t="str">
        <f t="array" ref="E467">IF(OR(EXACT(A467,'ESO Dungeon constants'!$D$3:$D$987)),"X","")</f>
        <v/>
      </c>
      <c r="F467" s="3" t="str">
        <f t="shared" si="28"/>
        <v/>
      </c>
      <c r="G467" s="3" t="str">
        <f t="shared" si="29"/>
        <v>Gold Coast</v>
      </c>
      <c r="H467" s="17">
        <f t="shared" si="30"/>
        <v>842</v>
      </c>
      <c r="I467" s="17">
        <f t="shared" si="31"/>
        <v>823</v>
      </c>
      <c r="J467">
        <v>4</v>
      </c>
      <c r="K467" s="3" t="str">
        <f>VLOOKUP(J467,'LibSets constants'!$A$4:$B$1012,2,FALSE)</f>
        <v>DLC_DARK_BROTHERHOOD</v>
      </c>
      <c r="L467" s="3" t="str">
        <f>VLOOKUP(J467,'LibSets constants'!$A$4:$C$1012,3,FALSE)</f>
        <v>Dark Brotherhood</v>
      </c>
    </row>
    <row r="468" spans="1:12" x14ac:dyDescent="0.25">
      <c r="A468" s="12">
        <v>843</v>
      </c>
      <c r="B468" s="5">
        <v>463</v>
      </c>
      <c r="C468" s="5">
        <v>117</v>
      </c>
      <c r="D468" s="3" t="s">
        <v>53</v>
      </c>
      <c r="E468" s="3" t="str">
        <f t="array" ref="E468">IF(OR(EXACT(A468,'ESO Dungeon constants'!$D$3:$D$987)),"X","")</f>
        <v>X</v>
      </c>
      <c r="F468" s="3" t="str">
        <f t="shared" si="28"/>
        <v/>
      </c>
      <c r="G468" s="3" t="str">
        <f t="shared" si="29"/>
        <v>Shadowfen</v>
      </c>
      <c r="H468" s="17">
        <f t="shared" si="30"/>
        <v>843</v>
      </c>
      <c r="I468" s="17">
        <f t="shared" si="31"/>
        <v>117</v>
      </c>
      <c r="J468">
        <v>5</v>
      </c>
      <c r="K468" s="3" t="str">
        <f>VLOOKUP(J468,'LibSets constants'!$A$4:$B$1012,2,FALSE)</f>
        <v>DLC_SHADOWS_OF_THE_HIST</v>
      </c>
      <c r="L468" s="3" t="str">
        <f>VLOOKUP(J468,'LibSets constants'!$A$4:$C$1012,3,FALSE)</f>
        <v>Shadows of the Hist</v>
      </c>
    </row>
    <row r="469" spans="1:12" x14ac:dyDescent="0.25">
      <c r="A469" s="12">
        <v>844</v>
      </c>
      <c r="B469" s="5">
        <v>464</v>
      </c>
      <c r="C469" s="5">
        <v>816</v>
      </c>
      <c r="D469" s="3" t="s">
        <v>530</v>
      </c>
      <c r="E469" s="3" t="str">
        <f t="array" ref="E469">IF(OR(EXACT(A469,'ESO Dungeon constants'!$D$3:$D$987)),"X","")</f>
        <v/>
      </c>
      <c r="F469" s="3" t="str">
        <f t="shared" si="28"/>
        <v/>
      </c>
      <c r="G469" s="3" t="str">
        <f t="shared" si="29"/>
        <v>Hew's Bane</v>
      </c>
      <c r="H469" s="17">
        <f t="shared" si="30"/>
        <v>844</v>
      </c>
      <c r="I469" s="17">
        <f t="shared" si="31"/>
        <v>816</v>
      </c>
      <c r="J469">
        <v>3</v>
      </c>
      <c r="K469" s="3" t="str">
        <f>VLOOKUP(J469,'LibSets constants'!$A$4:$B$1012,2,FALSE)</f>
        <v>DLC_THIEVES_GUILD</v>
      </c>
      <c r="L469" s="3" t="str">
        <f>VLOOKUP(J469,'LibSets constants'!$A$4:$C$1012,3,FALSE)</f>
        <v>Thieves Guild</v>
      </c>
    </row>
    <row r="470" spans="1:12" x14ac:dyDescent="0.25">
      <c r="A470" s="12">
        <v>845</v>
      </c>
      <c r="B470" s="5">
        <v>465</v>
      </c>
      <c r="C470" s="5">
        <v>816</v>
      </c>
      <c r="D470" s="3" t="s">
        <v>531</v>
      </c>
      <c r="E470" s="3" t="str">
        <f t="array" ref="E470">IF(OR(EXACT(A470,'ESO Dungeon constants'!$D$3:$D$987)),"X","")</f>
        <v/>
      </c>
      <c r="F470" s="3" t="str">
        <f t="shared" si="28"/>
        <v/>
      </c>
      <c r="G470" s="3" t="str">
        <f t="shared" si="29"/>
        <v>Hew's Bane</v>
      </c>
      <c r="H470" s="17">
        <f t="shared" si="30"/>
        <v>845</v>
      </c>
      <c r="I470" s="17">
        <f t="shared" si="31"/>
        <v>816</v>
      </c>
      <c r="J470">
        <v>3</v>
      </c>
      <c r="K470" s="3" t="str">
        <f>VLOOKUP(J470,'LibSets constants'!$A$4:$B$1012,2,FALSE)</f>
        <v>DLC_THIEVES_GUILD</v>
      </c>
      <c r="L470" s="3" t="str">
        <f>VLOOKUP(J470,'LibSets constants'!$A$4:$C$1012,3,FALSE)</f>
        <v>Thieves Guild</v>
      </c>
    </row>
    <row r="471" spans="1:12" x14ac:dyDescent="0.25">
      <c r="A471" s="12">
        <v>848</v>
      </c>
      <c r="B471" s="5">
        <v>466</v>
      </c>
      <c r="C471" s="5">
        <v>117</v>
      </c>
      <c r="D471" s="3" t="s">
        <v>72</v>
      </c>
      <c r="E471" s="3" t="str">
        <f t="array" ref="E471">IF(OR(EXACT(A471,'ESO Dungeon constants'!$D$3:$D$987)),"X","")</f>
        <v>X</v>
      </c>
      <c r="F471" s="3" t="str">
        <f t="shared" si="28"/>
        <v/>
      </c>
      <c r="G471" s="3" t="str">
        <f t="shared" si="29"/>
        <v>Shadowfen</v>
      </c>
      <c r="H471" s="17">
        <f t="shared" si="30"/>
        <v>848</v>
      </c>
      <c r="I471" s="17">
        <f t="shared" si="31"/>
        <v>117</v>
      </c>
      <c r="J471">
        <v>5</v>
      </c>
      <c r="K471" s="3" t="str">
        <f>VLOOKUP(J471,'LibSets constants'!$A$4:$B$1012,2,FALSE)</f>
        <v>DLC_SHADOWS_OF_THE_HIST</v>
      </c>
      <c r="L471" s="3" t="str">
        <f>VLOOKUP(J471,'LibSets constants'!$A$4:$C$1012,3,FALSE)</f>
        <v>Shadows of the Hist</v>
      </c>
    </row>
    <row r="472" spans="1:12" x14ac:dyDescent="0.25">
      <c r="A472" s="12">
        <v>849</v>
      </c>
      <c r="B472" s="5">
        <v>467</v>
      </c>
      <c r="C472" s="5">
        <v>849</v>
      </c>
      <c r="D472" s="3" t="s">
        <v>532</v>
      </c>
      <c r="E472" s="3" t="str">
        <f t="array" ref="E472">IF(OR(EXACT(A472,'ESO Dungeon constants'!$D$3:$D$987)),"X","")</f>
        <v/>
      </c>
      <c r="F472" s="3" t="str">
        <f t="shared" si="28"/>
        <v>X</v>
      </c>
      <c r="G472" s="3" t="str">
        <f t="shared" si="29"/>
        <v/>
      </c>
      <c r="H472" s="17">
        <f t="shared" si="30"/>
        <v>849</v>
      </c>
      <c r="I472" s="17">
        <f t="shared" si="31"/>
        <v>849</v>
      </c>
      <c r="J472">
        <v>6</v>
      </c>
      <c r="K472" s="3" t="str">
        <f>VLOOKUP(J472,'LibSets constants'!$A$4:$B$1012,2,FALSE)</f>
        <v>DLC_MORROWIND</v>
      </c>
      <c r="L472" s="3" t="str">
        <f>VLOOKUP(J472,'LibSets constants'!$A$4:$C$1012,3,FALSE)</f>
        <v>Morrowind</v>
      </c>
    </row>
    <row r="473" spans="1:12" x14ac:dyDescent="0.25">
      <c r="A473" s="12">
        <v>852</v>
      </c>
      <c r="B473" s="5">
        <v>468</v>
      </c>
      <c r="C473" s="5">
        <v>3</v>
      </c>
      <c r="D473" s="3" t="s">
        <v>533</v>
      </c>
      <c r="E473" s="3" t="str">
        <f t="array" ref="E473">IF(OR(EXACT(A473,'ESO Dungeon constants'!$D$3:$D$987)),"X","")</f>
        <v/>
      </c>
      <c r="F473" s="3" t="str">
        <f t="shared" si="28"/>
        <v/>
      </c>
      <c r="G473" s="3" t="str">
        <f t="shared" si="29"/>
        <v>Glenumbra</v>
      </c>
      <c r="H473" s="17">
        <f t="shared" si="30"/>
        <v>852</v>
      </c>
      <c r="I473" s="17">
        <f t="shared" si="31"/>
        <v>3</v>
      </c>
      <c r="J473">
        <v>0</v>
      </c>
      <c r="K473" s="3" t="str">
        <f>VLOOKUP(J473,'LibSets constants'!$A$4:$B$1012,2,FALSE)</f>
        <v>DLC_BASE_GAME</v>
      </c>
      <c r="L473" s="3" t="str">
        <f>VLOOKUP(J473,'LibSets constants'!$A$4:$C$1012,3,FALSE)</f>
        <v>Included in base game</v>
      </c>
    </row>
    <row r="474" spans="1:12" x14ac:dyDescent="0.25">
      <c r="A474" s="12">
        <v>853</v>
      </c>
      <c r="B474" s="5">
        <v>469</v>
      </c>
      <c r="C474" s="5">
        <v>20</v>
      </c>
      <c r="D474" s="3" t="s">
        <v>534</v>
      </c>
      <c r="E474" s="3" t="str">
        <f t="array" ref="E474">IF(OR(EXACT(A474,'ESO Dungeon constants'!$D$3:$D$987)),"X","")</f>
        <v/>
      </c>
      <c r="F474" s="3" t="str">
        <f t="shared" si="28"/>
        <v/>
      </c>
      <c r="G474" s="3" t="str">
        <f t="shared" si="29"/>
        <v>Rivenspire</v>
      </c>
      <c r="H474" s="17">
        <f t="shared" si="30"/>
        <v>853</v>
      </c>
      <c r="I474" s="17">
        <f t="shared" si="31"/>
        <v>20</v>
      </c>
      <c r="J474">
        <v>0</v>
      </c>
      <c r="K474" s="3" t="str">
        <f>VLOOKUP(J474,'LibSets constants'!$A$4:$B$1012,2,FALSE)</f>
        <v>DLC_BASE_GAME</v>
      </c>
      <c r="L474" s="3" t="str">
        <f>VLOOKUP(J474,'LibSets constants'!$A$4:$C$1012,3,FALSE)</f>
        <v>Included in base game</v>
      </c>
    </row>
    <row r="475" spans="1:12" x14ac:dyDescent="0.25">
      <c r="A475" s="12">
        <v>854</v>
      </c>
      <c r="B475" s="5">
        <v>470</v>
      </c>
      <c r="C475" s="5">
        <v>92</v>
      </c>
      <c r="D475" s="3" t="s">
        <v>535</v>
      </c>
      <c r="E475" s="3" t="str">
        <f t="array" ref="E475">IF(OR(EXACT(A475,'ESO Dungeon constants'!$D$3:$D$987)),"X","")</f>
        <v/>
      </c>
      <c r="F475" s="3" t="str">
        <f t="shared" si="28"/>
        <v/>
      </c>
      <c r="G475" s="3" t="str">
        <f t="shared" si="29"/>
        <v>Bangkorai</v>
      </c>
      <c r="H475" s="17">
        <f t="shared" si="30"/>
        <v>854</v>
      </c>
      <c r="I475" s="17">
        <f t="shared" si="31"/>
        <v>92</v>
      </c>
      <c r="J475">
        <v>0</v>
      </c>
      <c r="K475" s="3" t="str">
        <f>VLOOKUP(J475,'LibSets constants'!$A$4:$B$1012,2,FALSE)</f>
        <v>DLC_BASE_GAME</v>
      </c>
      <c r="L475" s="3" t="str">
        <f>VLOOKUP(J475,'LibSets constants'!$A$4:$C$1012,3,FALSE)</f>
        <v>Included in base game</v>
      </c>
    </row>
    <row r="476" spans="1:12" x14ac:dyDescent="0.25">
      <c r="A476" s="12">
        <v>855</v>
      </c>
      <c r="B476" s="5">
        <v>471</v>
      </c>
      <c r="C476" s="5">
        <v>19</v>
      </c>
      <c r="D476" s="3" t="s">
        <v>536</v>
      </c>
      <c r="E476" s="3" t="str">
        <f t="array" ref="E476">IF(OR(EXACT(A476,'ESO Dungeon constants'!$D$3:$D$987)),"X","")</f>
        <v/>
      </c>
      <c r="F476" s="3" t="str">
        <f t="shared" si="28"/>
        <v/>
      </c>
      <c r="G476" s="3" t="str">
        <f t="shared" si="29"/>
        <v>Stormhaven</v>
      </c>
      <c r="H476" s="17">
        <f t="shared" si="30"/>
        <v>855</v>
      </c>
      <c r="I476" s="17">
        <f t="shared" si="31"/>
        <v>19</v>
      </c>
      <c r="J476">
        <v>0</v>
      </c>
      <c r="K476" s="3" t="str">
        <f>VLOOKUP(J476,'LibSets constants'!$A$4:$B$1012,2,FALSE)</f>
        <v>DLC_BASE_GAME</v>
      </c>
      <c r="L476" s="3" t="str">
        <f>VLOOKUP(J476,'LibSets constants'!$A$4:$C$1012,3,FALSE)</f>
        <v>Included in base game</v>
      </c>
    </row>
    <row r="477" spans="1:12" x14ac:dyDescent="0.25">
      <c r="A477" s="12">
        <v>856</v>
      </c>
      <c r="B477" s="5">
        <v>472</v>
      </c>
      <c r="C477" s="5">
        <v>92</v>
      </c>
      <c r="D477" s="3" t="s">
        <v>537</v>
      </c>
      <c r="E477" s="3" t="str">
        <f t="array" ref="E477">IF(OR(EXACT(A477,'ESO Dungeon constants'!$D$3:$D$987)),"X","")</f>
        <v/>
      </c>
      <c r="F477" s="3" t="str">
        <f t="shared" si="28"/>
        <v/>
      </c>
      <c r="G477" s="3" t="str">
        <f t="shared" si="29"/>
        <v>Bangkorai</v>
      </c>
      <c r="H477" s="17">
        <f t="shared" si="30"/>
        <v>856</v>
      </c>
      <c r="I477" s="17">
        <f t="shared" si="31"/>
        <v>92</v>
      </c>
      <c r="J477">
        <v>0</v>
      </c>
      <c r="K477" s="3" t="str">
        <f>VLOOKUP(J477,'LibSets constants'!$A$4:$B$1012,2,FALSE)</f>
        <v>DLC_BASE_GAME</v>
      </c>
      <c r="L477" s="3" t="str">
        <f>VLOOKUP(J477,'LibSets constants'!$A$4:$C$1012,3,FALSE)</f>
        <v>Included in base game</v>
      </c>
    </row>
    <row r="478" spans="1:12" x14ac:dyDescent="0.25">
      <c r="A478" s="12">
        <v>857</v>
      </c>
      <c r="B478" s="5">
        <v>473</v>
      </c>
      <c r="C478" s="5">
        <v>104</v>
      </c>
      <c r="D478" s="3" t="s">
        <v>538</v>
      </c>
      <c r="E478" s="3" t="str">
        <f t="array" ref="E478">IF(OR(EXACT(A478,'ESO Dungeon constants'!$D$3:$D$987)),"X","")</f>
        <v/>
      </c>
      <c r="F478" s="3" t="str">
        <f t="shared" si="28"/>
        <v/>
      </c>
      <c r="G478" s="3" t="str">
        <f t="shared" si="29"/>
        <v>Alik'r Desert</v>
      </c>
      <c r="H478" s="17">
        <f t="shared" si="30"/>
        <v>857</v>
      </c>
      <c r="I478" s="17">
        <f t="shared" si="31"/>
        <v>104</v>
      </c>
      <c r="J478">
        <v>0</v>
      </c>
      <c r="K478" s="3" t="str">
        <f>VLOOKUP(J478,'LibSets constants'!$A$4:$B$1012,2,FALSE)</f>
        <v>DLC_BASE_GAME</v>
      </c>
      <c r="L478" s="3" t="str">
        <f>VLOOKUP(J478,'LibSets constants'!$A$4:$C$1012,3,FALSE)</f>
        <v>Included in base game</v>
      </c>
    </row>
    <row r="479" spans="1:12" x14ac:dyDescent="0.25">
      <c r="A479" s="12">
        <v>858</v>
      </c>
      <c r="B479" s="5">
        <v>474</v>
      </c>
      <c r="C479" s="5">
        <v>108</v>
      </c>
      <c r="D479" s="3" t="s">
        <v>539</v>
      </c>
      <c r="E479" s="3" t="str">
        <f t="array" ref="E479">IF(OR(EXACT(A479,'ESO Dungeon constants'!$D$3:$D$987)),"X","")</f>
        <v/>
      </c>
      <c r="F479" s="3" t="str">
        <f t="shared" si="28"/>
        <v/>
      </c>
      <c r="G479" s="3" t="str">
        <f t="shared" si="29"/>
        <v>Greenshade</v>
      </c>
      <c r="H479" s="17">
        <f t="shared" si="30"/>
        <v>858</v>
      </c>
      <c r="I479" s="17">
        <f t="shared" si="31"/>
        <v>108</v>
      </c>
      <c r="J479">
        <v>0</v>
      </c>
      <c r="K479" s="3" t="str">
        <f>VLOOKUP(J479,'LibSets constants'!$A$4:$B$1012,2,FALSE)</f>
        <v>DLC_BASE_GAME</v>
      </c>
      <c r="L479" s="3" t="str">
        <f>VLOOKUP(J479,'LibSets constants'!$A$4:$C$1012,3,FALSE)</f>
        <v>Included in base game</v>
      </c>
    </row>
    <row r="480" spans="1:12" x14ac:dyDescent="0.25">
      <c r="A480" s="12">
        <v>859</v>
      </c>
      <c r="B480" s="5">
        <v>475</v>
      </c>
      <c r="C480" s="5">
        <v>58</v>
      </c>
      <c r="D480" s="3" t="s">
        <v>540</v>
      </c>
      <c r="E480" s="3" t="str">
        <f t="array" ref="E480">IF(OR(EXACT(A480,'ESO Dungeon constants'!$D$3:$D$987)),"X","")</f>
        <v/>
      </c>
      <c r="F480" s="3" t="str">
        <f t="shared" si="28"/>
        <v/>
      </c>
      <c r="G480" s="3" t="str">
        <f t="shared" si="29"/>
        <v>Malabal Tor</v>
      </c>
      <c r="H480" s="17">
        <f t="shared" si="30"/>
        <v>859</v>
      </c>
      <c r="I480" s="17">
        <f t="shared" si="31"/>
        <v>58</v>
      </c>
      <c r="J480">
        <v>0</v>
      </c>
      <c r="K480" s="3" t="str">
        <f>VLOOKUP(J480,'LibSets constants'!$A$4:$B$1012,2,FALSE)</f>
        <v>DLC_BASE_GAME</v>
      </c>
      <c r="L480" s="3" t="str">
        <f>VLOOKUP(J480,'LibSets constants'!$A$4:$C$1012,3,FALSE)</f>
        <v>Included in base game</v>
      </c>
    </row>
    <row r="481" spans="1:12" x14ac:dyDescent="0.25">
      <c r="A481" s="12">
        <v>860</v>
      </c>
      <c r="B481" s="5">
        <v>476</v>
      </c>
      <c r="C481" s="5">
        <v>383</v>
      </c>
      <c r="D481" s="3" t="s">
        <v>541</v>
      </c>
      <c r="E481" s="3" t="str">
        <f t="array" ref="E481">IF(OR(EXACT(A481,'ESO Dungeon constants'!$D$3:$D$987)),"X","")</f>
        <v/>
      </c>
      <c r="F481" s="3" t="str">
        <f t="shared" si="28"/>
        <v/>
      </c>
      <c r="G481" s="3" t="str">
        <f t="shared" si="29"/>
        <v>Grahtwood</v>
      </c>
      <c r="H481" s="17">
        <f t="shared" si="30"/>
        <v>860</v>
      </c>
      <c r="I481" s="17">
        <f t="shared" si="31"/>
        <v>383</v>
      </c>
      <c r="J481">
        <v>0</v>
      </c>
      <c r="K481" s="3" t="str">
        <f>VLOOKUP(J481,'LibSets constants'!$A$4:$B$1012,2,FALSE)</f>
        <v>DLC_BASE_GAME</v>
      </c>
      <c r="L481" s="3" t="str">
        <f>VLOOKUP(J481,'LibSets constants'!$A$4:$C$1012,3,FALSE)</f>
        <v>Included in base game</v>
      </c>
    </row>
    <row r="482" spans="1:12" x14ac:dyDescent="0.25">
      <c r="A482" s="12">
        <v>861</v>
      </c>
      <c r="B482" s="5">
        <v>477</v>
      </c>
      <c r="C482" s="5">
        <v>108</v>
      </c>
      <c r="D482" s="3" t="s">
        <v>542</v>
      </c>
      <c r="E482" s="3" t="str">
        <f t="array" ref="E482">IF(OR(EXACT(A482,'ESO Dungeon constants'!$D$3:$D$987)),"X","")</f>
        <v/>
      </c>
      <c r="F482" s="3" t="str">
        <f t="shared" si="28"/>
        <v/>
      </c>
      <c r="G482" s="3" t="str">
        <f t="shared" si="29"/>
        <v>Greenshade</v>
      </c>
      <c r="H482" s="17">
        <f t="shared" si="30"/>
        <v>861</v>
      </c>
      <c r="I482" s="17">
        <f t="shared" si="31"/>
        <v>108</v>
      </c>
      <c r="J482">
        <v>0</v>
      </c>
      <c r="K482" s="3" t="str">
        <f>VLOOKUP(J482,'LibSets constants'!$A$4:$B$1012,2,FALSE)</f>
        <v>DLC_BASE_GAME</v>
      </c>
      <c r="L482" s="3" t="str">
        <f>VLOOKUP(J482,'LibSets constants'!$A$4:$C$1012,3,FALSE)</f>
        <v>Included in base game</v>
      </c>
    </row>
    <row r="483" spans="1:12" x14ac:dyDescent="0.25">
      <c r="A483" s="12">
        <v>862</v>
      </c>
      <c r="B483" s="5">
        <v>478</v>
      </c>
      <c r="C483" s="5">
        <v>382</v>
      </c>
      <c r="D483" s="3" t="s">
        <v>543</v>
      </c>
      <c r="E483" s="3" t="str">
        <f t="array" ref="E483">IF(OR(EXACT(A483,'ESO Dungeon constants'!$D$3:$D$987)),"X","")</f>
        <v/>
      </c>
      <c r="F483" s="3" t="str">
        <f t="shared" si="28"/>
        <v/>
      </c>
      <c r="G483" s="3" t="str">
        <f t="shared" si="29"/>
        <v>Reaper's March</v>
      </c>
      <c r="H483" s="17">
        <f t="shared" si="30"/>
        <v>862</v>
      </c>
      <c r="I483" s="17">
        <f t="shared" si="31"/>
        <v>382</v>
      </c>
      <c r="J483">
        <v>0</v>
      </c>
      <c r="K483" s="3" t="str">
        <f>VLOOKUP(J483,'LibSets constants'!$A$4:$B$1012,2,FALSE)</f>
        <v>DLC_BASE_GAME</v>
      </c>
      <c r="L483" s="3" t="str">
        <f>VLOOKUP(J483,'LibSets constants'!$A$4:$C$1012,3,FALSE)</f>
        <v>Included in base game</v>
      </c>
    </row>
    <row r="484" spans="1:12" x14ac:dyDescent="0.25">
      <c r="A484" s="12">
        <v>863</v>
      </c>
      <c r="B484" s="5">
        <v>479</v>
      </c>
      <c r="C484" s="5">
        <v>537</v>
      </c>
      <c r="D484" s="3" t="s">
        <v>544</v>
      </c>
      <c r="E484" s="3" t="str">
        <f t="array" ref="E484">IF(OR(EXACT(A484,'ESO Dungeon constants'!$D$3:$D$987)),"X","")</f>
        <v/>
      </c>
      <c r="F484" s="3" t="str">
        <f t="shared" si="28"/>
        <v/>
      </c>
      <c r="G484" s="3" t="str">
        <f t="shared" si="29"/>
        <v>Khenarthi's Roost</v>
      </c>
      <c r="H484" s="17">
        <f t="shared" si="30"/>
        <v>863</v>
      </c>
      <c r="I484" s="17">
        <f t="shared" si="31"/>
        <v>537</v>
      </c>
      <c r="J484">
        <v>0</v>
      </c>
      <c r="K484" s="3" t="str">
        <f>VLOOKUP(J484,'LibSets constants'!$A$4:$B$1012,2,FALSE)</f>
        <v>DLC_BASE_GAME</v>
      </c>
      <c r="L484" s="3" t="str">
        <f>VLOOKUP(J484,'LibSets constants'!$A$4:$C$1012,3,FALSE)</f>
        <v>Included in base game</v>
      </c>
    </row>
    <row r="485" spans="1:12" x14ac:dyDescent="0.25">
      <c r="A485" s="12">
        <v>864</v>
      </c>
      <c r="B485" s="5">
        <v>480</v>
      </c>
      <c r="C485" s="5">
        <v>103</v>
      </c>
      <c r="D485" s="3" t="s">
        <v>545</v>
      </c>
      <c r="E485" s="3" t="str">
        <f t="array" ref="E485">IF(OR(EXACT(A485,'ESO Dungeon constants'!$D$3:$D$987)),"X","")</f>
        <v/>
      </c>
      <c r="F485" s="3" t="str">
        <f t="shared" si="28"/>
        <v/>
      </c>
      <c r="G485" s="3" t="str">
        <f t="shared" si="29"/>
        <v>The Rift</v>
      </c>
      <c r="H485" s="17">
        <f t="shared" si="30"/>
        <v>864</v>
      </c>
      <c r="I485" s="17">
        <f t="shared" si="31"/>
        <v>103</v>
      </c>
      <c r="J485">
        <v>0</v>
      </c>
      <c r="K485" s="3" t="str">
        <f>VLOOKUP(J485,'LibSets constants'!$A$4:$B$1012,2,FALSE)</f>
        <v>DLC_BASE_GAME</v>
      </c>
      <c r="L485" s="3" t="str">
        <f>VLOOKUP(J485,'LibSets constants'!$A$4:$C$1012,3,FALSE)</f>
        <v>Included in base game</v>
      </c>
    </row>
    <row r="486" spans="1:12" x14ac:dyDescent="0.25">
      <c r="A486" s="12">
        <v>865</v>
      </c>
      <c r="B486" s="5">
        <v>481</v>
      </c>
      <c r="C486" s="5">
        <v>101</v>
      </c>
      <c r="D486" s="3" t="s">
        <v>546</v>
      </c>
      <c r="E486" s="3" t="str">
        <f t="array" ref="E486">IF(OR(EXACT(A486,'ESO Dungeon constants'!$D$3:$D$987)),"X","")</f>
        <v/>
      </c>
      <c r="F486" s="3" t="str">
        <f t="shared" si="28"/>
        <v/>
      </c>
      <c r="G486" s="3" t="str">
        <f t="shared" si="29"/>
        <v>Eastmarch</v>
      </c>
      <c r="H486" s="17">
        <f t="shared" si="30"/>
        <v>865</v>
      </c>
      <c r="I486" s="17">
        <f t="shared" si="31"/>
        <v>101</v>
      </c>
      <c r="J486">
        <v>0</v>
      </c>
      <c r="K486" s="3" t="str">
        <f>VLOOKUP(J486,'LibSets constants'!$A$4:$B$1012,2,FALSE)</f>
        <v>DLC_BASE_GAME</v>
      </c>
      <c r="L486" s="3" t="str">
        <f>VLOOKUP(J486,'LibSets constants'!$A$4:$C$1012,3,FALSE)</f>
        <v>Included in base game</v>
      </c>
    </row>
    <row r="487" spans="1:12" x14ac:dyDescent="0.25">
      <c r="A487" s="12">
        <v>866</v>
      </c>
      <c r="B487" s="5">
        <v>482</v>
      </c>
      <c r="C487" s="5">
        <v>57</v>
      </c>
      <c r="D487" s="3" t="s">
        <v>547</v>
      </c>
      <c r="E487" s="3" t="str">
        <f t="array" ref="E487">IF(OR(EXACT(A487,'ESO Dungeon constants'!$D$3:$D$987)),"X","")</f>
        <v/>
      </c>
      <c r="F487" s="3" t="str">
        <f t="shared" si="28"/>
        <v/>
      </c>
      <c r="G487" s="3" t="str">
        <f t="shared" si="29"/>
        <v>Deshaan</v>
      </c>
      <c r="H487" s="17">
        <f t="shared" si="30"/>
        <v>866</v>
      </c>
      <c r="I487" s="17">
        <f t="shared" si="31"/>
        <v>57</v>
      </c>
      <c r="J487">
        <v>0</v>
      </c>
      <c r="K487" s="3" t="str">
        <f>VLOOKUP(J487,'LibSets constants'!$A$4:$B$1012,2,FALSE)</f>
        <v>DLC_BASE_GAME</v>
      </c>
      <c r="L487" s="3" t="str">
        <f>VLOOKUP(J487,'LibSets constants'!$A$4:$C$1012,3,FALSE)</f>
        <v>Included in base game</v>
      </c>
    </row>
    <row r="488" spans="1:12" x14ac:dyDescent="0.25">
      <c r="A488" s="12">
        <v>867</v>
      </c>
      <c r="B488" s="5">
        <v>483</v>
      </c>
      <c r="C488" s="5">
        <v>41</v>
      </c>
      <c r="D488" s="41" t="s">
        <v>548</v>
      </c>
      <c r="E488" s="3" t="str">
        <f t="array" ref="E488">IF(OR(EXACT(A488,'ESO Dungeon constants'!$D$3:$D$987)),"X","")</f>
        <v/>
      </c>
      <c r="F488" s="3" t="str">
        <f t="shared" si="28"/>
        <v/>
      </c>
      <c r="G488" s="3" t="str">
        <f t="shared" si="29"/>
        <v>Stonefalls</v>
      </c>
      <c r="H488" s="17">
        <f t="shared" si="30"/>
        <v>867</v>
      </c>
      <c r="I488" s="17">
        <f t="shared" si="31"/>
        <v>41</v>
      </c>
      <c r="J488">
        <v>0</v>
      </c>
      <c r="K488" s="3" t="str">
        <f>VLOOKUP(J488,'LibSets constants'!$A$4:$B$1012,2,FALSE)</f>
        <v>DLC_BASE_GAME</v>
      </c>
      <c r="L488" s="3" t="str">
        <f>VLOOKUP(J488,'LibSets constants'!$A$4:$C$1012,3,FALSE)</f>
        <v>Included in base game</v>
      </c>
    </row>
    <row r="489" spans="1:12" x14ac:dyDescent="0.25">
      <c r="A489" s="12">
        <v>868</v>
      </c>
      <c r="B489" s="5">
        <v>484</v>
      </c>
      <c r="C489" s="5">
        <v>281</v>
      </c>
      <c r="D489" s="3" t="s">
        <v>549</v>
      </c>
      <c r="E489" s="3" t="str">
        <f t="array" ref="E489">IF(OR(EXACT(A489,'ESO Dungeon constants'!$D$3:$D$987)),"X","")</f>
        <v/>
      </c>
      <c r="F489" s="3" t="str">
        <f t="shared" si="28"/>
        <v/>
      </c>
      <c r="G489" s="3" t="str">
        <f t="shared" si="29"/>
        <v>Bal Foyen</v>
      </c>
      <c r="H489" s="17">
        <f t="shared" si="30"/>
        <v>868</v>
      </c>
      <c r="I489" s="17">
        <f t="shared" si="31"/>
        <v>281</v>
      </c>
      <c r="J489">
        <v>0</v>
      </c>
      <c r="K489" s="3" t="str">
        <f>VLOOKUP(J489,'LibSets constants'!$A$4:$B$1012,2,FALSE)</f>
        <v>DLC_BASE_GAME</v>
      </c>
      <c r="L489" s="3" t="str">
        <f>VLOOKUP(J489,'LibSets constants'!$A$4:$C$1012,3,FALSE)</f>
        <v>Included in base game</v>
      </c>
    </row>
    <row r="490" spans="1:12" x14ac:dyDescent="0.25">
      <c r="A490" s="12">
        <v>869</v>
      </c>
      <c r="B490" s="5">
        <v>485</v>
      </c>
      <c r="C490" s="5">
        <v>117</v>
      </c>
      <c r="D490" s="3" t="s">
        <v>550</v>
      </c>
      <c r="E490" s="3" t="str">
        <f t="array" ref="E490">IF(OR(EXACT(A490,'ESO Dungeon constants'!$D$3:$D$987)),"X","")</f>
        <v/>
      </c>
      <c r="F490" s="3" t="str">
        <f t="shared" si="28"/>
        <v/>
      </c>
      <c r="G490" s="3" t="str">
        <f t="shared" si="29"/>
        <v>Shadowfen</v>
      </c>
      <c r="H490" s="17">
        <f t="shared" si="30"/>
        <v>869</v>
      </c>
      <c r="I490" s="17">
        <f t="shared" si="31"/>
        <v>117</v>
      </c>
      <c r="J490">
        <v>0</v>
      </c>
      <c r="K490" s="3" t="str">
        <f>VLOOKUP(J490,'LibSets constants'!$A$4:$B$1012,2,FALSE)</f>
        <v>DLC_BASE_GAME</v>
      </c>
      <c r="L490" s="3" t="str">
        <f>VLOOKUP(J490,'LibSets constants'!$A$4:$C$1012,3,FALSE)</f>
        <v>Included in base game</v>
      </c>
    </row>
    <row r="491" spans="1:12" x14ac:dyDescent="0.25">
      <c r="A491" s="12">
        <v>870</v>
      </c>
      <c r="B491" s="5">
        <v>486</v>
      </c>
      <c r="C491" s="5">
        <v>888</v>
      </c>
      <c r="D491" s="3" t="s">
        <v>551</v>
      </c>
      <c r="E491" s="3" t="str">
        <f t="array" ref="E491">IF(OR(EXACT(A491,'ESO Dungeon constants'!$D$3:$D$987)),"X","")</f>
        <v/>
      </c>
      <c r="F491" s="3" t="str">
        <f t="shared" si="28"/>
        <v/>
      </c>
      <c r="G491" s="3" t="str">
        <f t="shared" si="29"/>
        <v>Craglorn</v>
      </c>
      <c r="H491" s="17">
        <f t="shared" si="30"/>
        <v>870</v>
      </c>
      <c r="I491" s="17">
        <f t="shared" si="31"/>
        <v>888</v>
      </c>
      <c r="J491">
        <v>0</v>
      </c>
      <c r="K491" s="3" t="str">
        <f>VLOOKUP(J491,'LibSets constants'!$A$4:$B$1012,2,FALSE)</f>
        <v>DLC_BASE_GAME</v>
      </c>
      <c r="L491" s="3" t="str">
        <f>VLOOKUP(J491,'LibSets constants'!$A$4:$C$1012,3,FALSE)</f>
        <v>Included in base game</v>
      </c>
    </row>
    <row r="492" spans="1:12" x14ac:dyDescent="0.25">
      <c r="A492" s="12">
        <v>871</v>
      </c>
      <c r="B492" s="5">
        <v>487</v>
      </c>
      <c r="C492" s="5">
        <v>58</v>
      </c>
      <c r="D492" s="3" t="s">
        <v>552</v>
      </c>
      <c r="E492" s="3" t="str">
        <f t="array" ref="E492">IF(OR(EXACT(A492,'ESO Dungeon constants'!$D$3:$D$987)),"X","")</f>
        <v/>
      </c>
      <c r="F492" s="3" t="str">
        <f t="shared" si="28"/>
        <v/>
      </c>
      <c r="G492" s="3" t="str">
        <f t="shared" si="29"/>
        <v>Malabal Tor</v>
      </c>
      <c r="H492" s="17">
        <f t="shared" si="30"/>
        <v>871</v>
      </c>
      <c r="I492" s="17">
        <f t="shared" si="31"/>
        <v>58</v>
      </c>
      <c r="J492">
        <v>0</v>
      </c>
      <c r="K492" s="3" t="str">
        <f>VLOOKUP(J492,'LibSets constants'!$A$4:$B$1012,2,FALSE)</f>
        <v>DLC_BASE_GAME</v>
      </c>
      <c r="L492" s="3" t="str">
        <f>VLOOKUP(J492,'LibSets constants'!$A$4:$C$1012,3,FALSE)</f>
        <v>Included in base game</v>
      </c>
    </row>
    <row r="493" spans="1:12" x14ac:dyDescent="0.25">
      <c r="A493" s="12">
        <v>872</v>
      </c>
      <c r="B493" s="5">
        <v>488</v>
      </c>
      <c r="C493" s="5">
        <v>382</v>
      </c>
      <c r="D493" s="3" t="s">
        <v>553</v>
      </c>
      <c r="E493" s="3" t="str">
        <f t="array" ref="E493">IF(OR(EXACT(A493,'ESO Dungeon constants'!$D$3:$D$987)),"X","")</f>
        <v/>
      </c>
      <c r="F493" s="3" t="str">
        <f t="shared" si="28"/>
        <v/>
      </c>
      <c r="G493" s="3" t="str">
        <f t="shared" si="29"/>
        <v>Reaper's March</v>
      </c>
      <c r="H493" s="17">
        <f t="shared" si="30"/>
        <v>872</v>
      </c>
      <c r="I493" s="17">
        <f t="shared" si="31"/>
        <v>382</v>
      </c>
      <c r="J493">
        <v>0</v>
      </c>
      <c r="K493" s="3" t="str">
        <f>VLOOKUP(J493,'LibSets constants'!$A$4:$B$1012,2,FALSE)</f>
        <v>DLC_BASE_GAME</v>
      </c>
      <c r="L493" s="3" t="str">
        <f>VLOOKUP(J493,'LibSets constants'!$A$4:$C$1012,3,FALSE)</f>
        <v>Included in base game</v>
      </c>
    </row>
    <row r="494" spans="1:12" x14ac:dyDescent="0.25">
      <c r="A494" s="12">
        <v>873</v>
      </c>
      <c r="B494" s="5">
        <v>489</v>
      </c>
      <c r="C494" s="5">
        <v>117</v>
      </c>
      <c r="D494" s="3" t="s">
        <v>554</v>
      </c>
      <c r="E494" s="3" t="str">
        <f t="array" ref="E494">IF(OR(EXACT(A494,'ESO Dungeon constants'!$D$3:$D$987)),"X","")</f>
        <v/>
      </c>
      <c r="F494" s="3" t="str">
        <f t="shared" si="28"/>
        <v/>
      </c>
      <c r="G494" s="3" t="str">
        <f t="shared" si="29"/>
        <v>Shadowfen</v>
      </c>
      <c r="H494" s="17">
        <f t="shared" si="30"/>
        <v>873</v>
      </c>
      <c r="I494" s="17">
        <f t="shared" si="31"/>
        <v>117</v>
      </c>
      <c r="J494">
        <v>0</v>
      </c>
      <c r="K494" s="3" t="str">
        <f>VLOOKUP(J494,'LibSets constants'!$A$4:$B$1012,2,FALSE)</f>
        <v>DLC_BASE_GAME</v>
      </c>
      <c r="L494" s="3" t="str">
        <f>VLOOKUP(J494,'LibSets constants'!$A$4:$C$1012,3,FALSE)</f>
        <v>Included in base game</v>
      </c>
    </row>
    <row r="495" spans="1:12" x14ac:dyDescent="0.25">
      <c r="A495" s="12">
        <v>874</v>
      </c>
      <c r="B495" s="5">
        <v>490</v>
      </c>
      <c r="C495" s="5">
        <v>57</v>
      </c>
      <c r="D495" s="3" t="s">
        <v>555</v>
      </c>
      <c r="E495" s="3" t="str">
        <f t="array" ref="E495">IF(OR(EXACT(A495,'ESO Dungeon constants'!$D$3:$D$987)),"X","")</f>
        <v/>
      </c>
      <c r="F495" s="3" t="str">
        <f t="shared" si="28"/>
        <v/>
      </c>
      <c r="G495" s="3" t="str">
        <f t="shared" si="29"/>
        <v>Deshaan</v>
      </c>
      <c r="H495" s="17">
        <f t="shared" si="30"/>
        <v>874</v>
      </c>
      <c r="I495" s="17">
        <f t="shared" si="31"/>
        <v>57</v>
      </c>
      <c r="J495">
        <v>0</v>
      </c>
      <c r="K495" s="3" t="str">
        <f>VLOOKUP(J495,'LibSets constants'!$A$4:$B$1012,2,FALSE)</f>
        <v>DLC_BASE_GAME</v>
      </c>
      <c r="L495" s="3" t="str">
        <f>VLOOKUP(J495,'LibSets constants'!$A$4:$C$1012,3,FALSE)</f>
        <v>Included in base game</v>
      </c>
    </row>
    <row r="496" spans="1:12" x14ac:dyDescent="0.25">
      <c r="A496" s="12">
        <v>875</v>
      </c>
      <c r="B496" s="5">
        <v>491</v>
      </c>
      <c r="C496" s="5">
        <v>103</v>
      </c>
      <c r="D496" s="3" t="s">
        <v>556</v>
      </c>
      <c r="E496" s="3" t="str">
        <f t="array" ref="E496">IF(OR(EXACT(A496,'ESO Dungeon constants'!$D$3:$D$987)),"X","")</f>
        <v/>
      </c>
      <c r="F496" s="3" t="str">
        <f t="shared" si="28"/>
        <v/>
      </c>
      <c r="G496" s="3" t="str">
        <f t="shared" si="29"/>
        <v>The Rift</v>
      </c>
      <c r="H496" s="17">
        <f t="shared" si="30"/>
        <v>875</v>
      </c>
      <c r="I496" s="17">
        <f t="shared" si="31"/>
        <v>103</v>
      </c>
      <c r="J496">
        <v>0</v>
      </c>
      <c r="K496" s="3" t="str">
        <f>VLOOKUP(J496,'LibSets constants'!$A$4:$B$1012,2,FALSE)</f>
        <v>DLC_BASE_GAME</v>
      </c>
      <c r="L496" s="3" t="str">
        <f>VLOOKUP(J496,'LibSets constants'!$A$4:$C$1012,3,FALSE)</f>
        <v>Included in base game</v>
      </c>
    </row>
    <row r="497" spans="1:12" x14ac:dyDescent="0.25">
      <c r="A497" s="12">
        <v>876</v>
      </c>
      <c r="B497" s="5">
        <v>492</v>
      </c>
      <c r="C497" s="5">
        <v>382</v>
      </c>
      <c r="D497" s="3" t="s">
        <v>557</v>
      </c>
      <c r="E497" s="3" t="str">
        <f t="array" ref="E497">IF(OR(EXACT(A497,'ESO Dungeon constants'!$D$3:$D$987)),"X","")</f>
        <v/>
      </c>
      <c r="F497" s="3" t="str">
        <f t="shared" si="28"/>
        <v/>
      </c>
      <c r="G497" s="3" t="str">
        <f t="shared" si="29"/>
        <v>Reaper's March</v>
      </c>
      <c r="H497" s="17">
        <f t="shared" si="30"/>
        <v>876</v>
      </c>
      <c r="I497" s="17">
        <f t="shared" si="31"/>
        <v>382</v>
      </c>
      <c r="J497">
        <v>0</v>
      </c>
      <c r="K497" s="3" t="str">
        <f>VLOOKUP(J497,'LibSets constants'!$A$4:$B$1012,2,FALSE)</f>
        <v>DLC_BASE_GAME</v>
      </c>
      <c r="L497" s="3" t="str">
        <f>VLOOKUP(J497,'LibSets constants'!$A$4:$C$1012,3,FALSE)</f>
        <v>Included in base game</v>
      </c>
    </row>
    <row r="498" spans="1:12" x14ac:dyDescent="0.25">
      <c r="A498" s="12">
        <v>877</v>
      </c>
      <c r="B498" s="5">
        <v>493</v>
      </c>
      <c r="C498" s="5">
        <v>383</v>
      </c>
      <c r="D498" s="3" t="s">
        <v>558</v>
      </c>
      <c r="E498" s="3" t="str">
        <f t="array" ref="E498">IF(OR(EXACT(A498,'ESO Dungeon constants'!$D$3:$D$987)),"X","")</f>
        <v/>
      </c>
      <c r="F498" s="3" t="str">
        <f t="shared" si="28"/>
        <v/>
      </c>
      <c r="G498" s="3" t="str">
        <f t="shared" si="29"/>
        <v>Grahtwood</v>
      </c>
      <c r="H498" s="17">
        <f t="shared" si="30"/>
        <v>877</v>
      </c>
      <c r="I498" s="17">
        <f t="shared" si="31"/>
        <v>383</v>
      </c>
      <c r="J498">
        <v>0</v>
      </c>
      <c r="K498" s="3" t="str">
        <f>VLOOKUP(J498,'LibSets constants'!$A$4:$B$1012,2,FALSE)</f>
        <v>DLC_BASE_GAME</v>
      </c>
      <c r="L498" s="3" t="str">
        <f>VLOOKUP(J498,'LibSets constants'!$A$4:$C$1012,3,FALSE)</f>
        <v>Included in base game</v>
      </c>
    </row>
    <row r="499" spans="1:12" x14ac:dyDescent="0.25">
      <c r="A499" s="12">
        <v>878</v>
      </c>
      <c r="B499" s="5">
        <v>494</v>
      </c>
      <c r="C499" s="5">
        <v>381</v>
      </c>
      <c r="D499" s="3" t="s">
        <v>559</v>
      </c>
      <c r="E499" s="3" t="str">
        <f t="array" ref="E499">IF(OR(EXACT(A499,'ESO Dungeon constants'!$D$3:$D$987)),"X","")</f>
        <v/>
      </c>
      <c r="F499" s="3" t="str">
        <f t="shared" si="28"/>
        <v/>
      </c>
      <c r="G499" s="3" t="str">
        <f t="shared" si="29"/>
        <v>Auridon</v>
      </c>
      <c r="H499" s="17">
        <f t="shared" si="30"/>
        <v>878</v>
      </c>
      <c r="I499" s="17">
        <f t="shared" si="31"/>
        <v>381</v>
      </c>
      <c r="J499">
        <v>0</v>
      </c>
      <c r="K499" s="3" t="str">
        <f>VLOOKUP(J499,'LibSets constants'!$A$4:$B$1012,2,FALSE)</f>
        <v>DLC_BASE_GAME</v>
      </c>
      <c r="L499" s="3" t="str">
        <f>VLOOKUP(J499,'LibSets constants'!$A$4:$C$1012,3,FALSE)</f>
        <v>Included in base game</v>
      </c>
    </row>
    <row r="500" spans="1:12" x14ac:dyDescent="0.25">
      <c r="A500" s="12">
        <v>879</v>
      </c>
      <c r="B500" s="5">
        <v>495</v>
      </c>
      <c r="C500" s="5">
        <v>534</v>
      </c>
      <c r="D500" s="3" t="s">
        <v>560</v>
      </c>
      <c r="E500" s="3" t="str">
        <f t="array" ref="E500">IF(OR(EXACT(A500,'ESO Dungeon constants'!$D$3:$D$987)),"X","")</f>
        <v/>
      </c>
      <c r="F500" s="3" t="str">
        <f t="shared" si="28"/>
        <v/>
      </c>
      <c r="G500" s="3" t="str">
        <f t="shared" si="29"/>
        <v>Stros M'Kai</v>
      </c>
      <c r="H500" s="17">
        <f t="shared" si="30"/>
        <v>879</v>
      </c>
      <c r="I500" s="17">
        <f t="shared" si="31"/>
        <v>534</v>
      </c>
      <c r="J500">
        <v>0</v>
      </c>
      <c r="K500" s="3" t="str">
        <f>VLOOKUP(J500,'LibSets constants'!$A$4:$B$1012,2,FALSE)</f>
        <v>DLC_BASE_GAME</v>
      </c>
      <c r="L500" s="3" t="str">
        <f>VLOOKUP(J500,'LibSets constants'!$A$4:$C$1012,3,FALSE)</f>
        <v>Included in base game</v>
      </c>
    </row>
    <row r="501" spans="1:12" x14ac:dyDescent="0.25">
      <c r="A501" s="12">
        <v>880</v>
      </c>
      <c r="B501" s="5">
        <v>496</v>
      </c>
      <c r="C501" s="5">
        <v>92</v>
      </c>
      <c r="D501" s="3" t="s">
        <v>561</v>
      </c>
      <c r="E501" s="3" t="str">
        <f t="array" ref="E501">IF(OR(EXACT(A501,'ESO Dungeon constants'!$D$3:$D$987)),"X","")</f>
        <v/>
      </c>
      <c r="F501" s="3" t="str">
        <f t="shared" si="28"/>
        <v/>
      </c>
      <c r="G501" s="3" t="str">
        <f t="shared" si="29"/>
        <v>Bangkorai</v>
      </c>
      <c r="H501" s="17">
        <f t="shared" si="30"/>
        <v>880</v>
      </c>
      <c r="I501" s="17">
        <f t="shared" si="31"/>
        <v>92</v>
      </c>
      <c r="J501">
        <v>0</v>
      </c>
      <c r="K501" s="3" t="str">
        <f>VLOOKUP(J501,'LibSets constants'!$A$4:$B$1012,2,FALSE)</f>
        <v>DLC_BASE_GAME</v>
      </c>
      <c r="L501" s="3" t="str">
        <f>VLOOKUP(J501,'LibSets constants'!$A$4:$C$1012,3,FALSE)</f>
        <v>Included in base game</v>
      </c>
    </row>
    <row r="502" spans="1:12" x14ac:dyDescent="0.25">
      <c r="A502" s="12">
        <v>881</v>
      </c>
      <c r="B502" s="5">
        <v>497</v>
      </c>
      <c r="C502" s="5">
        <v>19</v>
      </c>
      <c r="D502" s="3" t="s">
        <v>562</v>
      </c>
      <c r="E502" s="3" t="str">
        <f t="array" ref="E502">IF(OR(EXACT(A502,'ESO Dungeon constants'!$D$3:$D$987)),"X","")</f>
        <v/>
      </c>
      <c r="F502" s="3" t="str">
        <f t="shared" si="28"/>
        <v/>
      </c>
      <c r="G502" s="3" t="str">
        <f t="shared" si="29"/>
        <v>Stormhaven</v>
      </c>
      <c r="H502" s="17">
        <f t="shared" si="30"/>
        <v>881</v>
      </c>
      <c r="I502" s="17">
        <f t="shared" si="31"/>
        <v>19</v>
      </c>
      <c r="J502">
        <v>0</v>
      </c>
      <c r="K502" s="3" t="str">
        <f>VLOOKUP(J502,'LibSets constants'!$A$4:$B$1012,2,FALSE)</f>
        <v>DLC_BASE_GAME</v>
      </c>
      <c r="L502" s="3" t="str">
        <f>VLOOKUP(J502,'LibSets constants'!$A$4:$C$1012,3,FALSE)</f>
        <v>Included in base game</v>
      </c>
    </row>
    <row r="503" spans="1:12" x14ac:dyDescent="0.25">
      <c r="A503" s="12">
        <v>882</v>
      </c>
      <c r="B503" s="5">
        <v>498</v>
      </c>
      <c r="C503" s="5">
        <v>383</v>
      </c>
      <c r="D503" s="3" t="s">
        <v>563</v>
      </c>
      <c r="E503" s="3" t="str">
        <f t="array" ref="E503">IF(OR(EXACT(A503,'ESO Dungeon constants'!$D$3:$D$987)),"X","")</f>
        <v/>
      </c>
      <c r="F503" s="3" t="str">
        <f t="shared" si="28"/>
        <v/>
      </c>
      <c r="G503" s="3" t="str">
        <f t="shared" si="29"/>
        <v>Grahtwood</v>
      </c>
      <c r="H503" s="17">
        <f t="shared" si="30"/>
        <v>882</v>
      </c>
      <c r="I503" s="17">
        <f t="shared" si="31"/>
        <v>383</v>
      </c>
      <c r="J503">
        <v>0</v>
      </c>
      <c r="K503" s="3" t="str">
        <f>VLOOKUP(J503,'LibSets constants'!$A$4:$B$1012,2,FALSE)</f>
        <v>DLC_BASE_GAME</v>
      </c>
      <c r="L503" s="3" t="str">
        <f>VLOOKUP(J503,'LibSets constants'!$A$4:$C$1012,3,FALSE)</f>
        <v>Included in base game</v>
      </c>
    </row>
    <row r="504" spans="1:12" x14ac:dyDescent="0.25">
      <c r="A504" s="12">
        <v>883</v>
      </c>
      <c r="B504" s="5">
        <v>499</v>
      </c>
      <c r="C504" s="5">
        <v>888</v>
      </c>
      <c r="D504" s="3" t="s">
        <v>564</v>
      </c>
      <c r="E504" s="3" t="str">
        <f t="array" ref="E504">IF(OR(EXACT(A504,'ESO Dungeon constants'!$D$3:$D$987)),"X","")</f>
        <v/>
      </c>
      <c r="F504" s="3" t="str">
        <f t="shared" si="28"/>
        <v/>
      </c>
      <c r="G504" s="3" t="str">
        <f t="shared" si="29"/>
        <v>Craglorn</v>
      </c>
      <c r="H504" s="17">
        <f t="shared" si="30"/>
        <v>883</v>
      </c>
      <c r="I504" s="17">
        <f t="shared" si="31"/>
        <v>888</v>
      </c>
      <c r="J504">
        <v>0</v>
      </c>
      <c r="K504" s="3" t="str">
        <f>VLOOKUP(J504,'LibSets constants'!$A$4:$B$1012,2,FALSE)</f>
        <v>DLC_BASE_GAME</v>
      </c>
      <c r="L504" s="3" t="str">
        <f>VLOOKUP(J504,'LibSets constants'!$A$4:$C$1012,3,FALSE)</f>
        <v>Included in base game</v>
      </c>
    </row>
    <row r="505" spans="1:12" x14ac:dyDescent="0.25">
      <c r="A505" s="12">
        <v>888</v>
      </c>
      <c r="B505" s="5">
        <v>500</v>
      </c>
      <c r="C505" s="5">
        <v>888</v>
      </c>
      <c r="D505" s="3" t="s">
        <v>565</v>
      </c>
      <c r="E505" s="3" t="str">
        <f t="array" ref="E505">IF(OR(EXACT(A505,'ESO Dungeon constants'!$D$3:$D$987)),"X","")</f>
        <v/>
      </c>
      <c r="F505" s="3" t="str">
        <f t="shared" si="28"/>
        <v>X</v>
      </c>
      <c r="G505" s="3" t="str">
        <f t="shared" si="29"/>
        <v/>
      </c>
      <c r="H505" s="17">
        <f t="shared" si="30"/>
        <v>888</v>
      </c>
      <c r="I505" s="17">
        <f t="shared" si="31"/>
        <v>888</v>
      </c>
      <c r="J505">
        <v>0</v>
      </c>
      <c r="K505" s="3" t="str">
        <f>VLOOKUP(J505,'LibSets constants'!$A$4:$B$1012,2,FALSE)</f>
        <v>DLC_BASE_GAME</v>
      </c>
      <c r="L505" s="3" t="str">
        <f>VLOOKUP(J505,'LibSets constants'!$A$4:$C$1012,3,FALSE)</f>
        <v>Included in base game</v>
      </c>
    </row>
    <row r="506" spans="1:12" x14ac:dyDescent="0.25">
      <c r="A506" s="12">
        <v>889</v>
      </c>
      <c r="B506" s="5">
        <v>501</v>
      </c>
      <c r="C506" s="5">
        <v>888</v>
      </c>
      <c r="D506" s="3" t="s">
        <v>566</v>
      </c>
      <c r="E506" s="3" t="str">
        <f t="array" ref="E506">IF(OR(EXACT(A506,'ESO Dungeon constants'!$D$3:$D$987)),"X","")</f>
        <v/>
      </c>
      <c r="F506" s="3" t="str">
        <f t="shared" si="28"/>
        <v/>
      </c>
      <c r="G506" s="3" t="str">
        <f t="shared" si="29"/>
        <v>Craglorn</v>
      </c>
      <c r="H506" s="17">
        <f t="shared" si="30"/>
        <v>889</v>
      </c>
      <c r="I506" s="17">
        <f t="shared" si="31"/>
        <v>888</v>
      </c>
      <c r="J506">
        <v>0</v>
      </c>
      <c r="K506" s="3" t="str">
        <f>VLOOKUP(J506,'LibSets constants'!$A$4:$B$1012,2,FALSE)</f>
        <v>DLC_BASE_GAME</v>
      </c>
      <c r="L506" s="3" t="str">
        <f>VLOOKUP(J506,'LibSets constants'!$A$4:$C$1012,3,FALSE)</f>
        <v>Included in base game</v>
      </c>
    </row>
    <row r="507" spans="1:12" x14ac:dyDescent="0.25">
      <c r="A507" s="12">
        <v>890</v>
      </c>
      <c r="B507" s="5">
        <v>502</v>
      </c>
      <c r="C507" s="5">
        <v>888</v>
      </c>
      <c r="D507" s="3" t="s">
        <v>567</v>
      </c>
      <c r="E507" s="3" t="str">
        <f t="array" ref="E507">IF(OR(EXACT(A507,'ESO Dungeon constants'!$D$3:$D$987)),"X","")</f>
        <v/>
      </c>
      <c r="F507" s="3" t="str">
        <f t="shared" si="28"/>
        <v/>
      </c>
      <c r="G507" s="3" t="str">
        <f t="shared" si="29"/>
        <v>Craglorn</v>
      </c>
      <c r="H507" s="17">
        <f t="shared" si="30"/>
        <v>890</v>
      </c>
      <c r="I507" s="17">
        <f t="shared" si="31"/>
        <v>888</v>
      </c>
      <c r="J507">
        <v>0</v>
      </c>
      <c r="K507" s="3" t="str">
        <f>VLOOKUP(J507,'LibSets constants'!$A$4:$B$1012,2,FALSE)</f>
        <v>DLC_BASE_GAME</v>
      </c>
      <c r="L507" s="3" t="str">
        <f>VLOOKUP(J507,'LibSets constants'!$A$4:$C$1012,3,FALSE)</f>
        <v>Included in base game</v>
      </c>
    </row>
    <row r="508" spans="1:12" x14ac:dyDescent="0.25">
      <c r="A508" s="12">
        <v>891</v>
      </c>
      <c r="B508" s="5">
        <v>503</v>
      </c>
      <c r="C508" s="5">
        <v>888</v>
      </c>
      <c r="D508" s="3" t="s">
        <v>568</v>
      </c>
      <c r="E508" s="3" t="str">
        <f t="array" ref="E508">IF(OR(EXACT(A508,'ESO Dungeon constants'!$D$3:$D$987)),"X","")</f>
        <v/>
      </c>
      <c r="F508" s="3" t="str">
        <f t="shared" si="28"/>
        <v/>
      </c>
      <c r="G508" s="3" t="str">
        <f t="shared" si="29"/>
        <v>Craglorn</v>
      </c>
      <c r="H508" s="17">
        <f t="shared" si="30"/>
        <v>891</v>
      </c>
      <c r="I508" s="17">
        <f t="shared" si="31"/>
        <v>888</v>
      </c>
      <c r="J508">
        <v>0</v>
      </c>
      <c r="K508" s="3" t="str">
        <f>VLOOKUP(J508,'LibSets constants'!$A$4:$B$1012,2,FALSE)</f>
        <v>DLC_BASE_GAME</v>
      </c>
      <c r="L508" s="3" t="str">
        <f>VLOOKUP(J508,'LibSets constants'!$A$4:$C$1012,3,FALSE)</f>
        <v>Included in base game</v>
      </c>
    </row>
    <row r="509" spans="1:12" x14ac:dyDescent="0.25">
      <c r="A509" s="12">
        <v>892</v>
      </c>
      <c r="B509" s="5">
        <v>504</v>
      </c>
      <c r="C509" s="5">
        <v>888</v>
      </c>
      <c r="D509" s="41" t="s">
        <v>569</v>
      </c>
      <c r="E509" s="3" t="str">
        <f t="array" ref="E509">IF(OR(EXACT(A509,'ESO Dungeon constants'!$D$3:$D$987)),"X","")</f>
        <v/>
      </c>
      <c r="F509" s="3" t="str">
        <f t="shared" si="28"/>
        <v/>
      </c>
      <c r="G509" s="3" t="str">
        <f t="shared" si="29"/>
        <v>Craglorn</v>
      </c>
      <c r="H509" s="17">
        <f t="shared" si="30"/>
        <v>892</v>
      </c>
      <c r="I509" s="17">
        <f t="shared" si="31"/>
        <v>888</v>
      </c>
      <c r="J509">
        <v>0</v>
      </c>
      <c r="K509" s="3" t="str">
        <f>VLOOKUP(J509,'LibSets constants'!$A$4:$B$1012,2,FALSE)</f>
        <v>DLC_BASE_GAME</v>
      </c>
      <c r="L509" s="3" t="str">
        <f>VLOOKUP(J509,'LibSets constants'!$A$4:$C$1012,3,FALSE)</f>
        <v>Included in base game</v>
      </c>
    </row>
    <row r="510" spans="1:12" x14ac:dyDescent="0.25">
      <c r="A510" s="12">
        <v>893</v>
      </c>
      <c r="B510" s="5">
        <v>505</v>
      </c>
      <c r="C510" s="5">
        <v>888</v>
      </c>
      <c r="D510" s="3" t="s">
        <v>570</v>
      </c>
      <c r="E510" s="3" t="str">
        <f t="array" ref="E510">IF(OR(EXACT(A510,'ESO Dungeon constants'!$D$3:$D$987)),"X","")</f>
        <v/>
      </c>
      <c r="F510" s="3" t="str">
        <f t="shared" si="28"/>
        <v/>
      </c>
      <c r="G510" s="3" t="str">
        <f t="shared" si="29"/>
        <v>Craglorn</v>
      </c>
      <c r="H510" s="17">
        <f t="shared" si="30"/>
        <v>893</v>
      </c>
      <c r="I510" s="17">
        <f t="shared" si="31"/>
        <v>888</v>
      </c>
      <c r="J510">
        <v>0</v>
      </c>
      <c r="K510" s="3" t="str">
        <f>VLOOKUP(J510,'LibSets constants'!$A$4:$B$1012,2,FALSE)</f>
        <v>DLC_BASE_GAME</v>
      </c>
      <c r="L510" s="3" t="str">
        <f>VLOOKUP(J510,'LibSets constants'!$A$4:$C$1012,3,FALSE)</f>
        <v>Included in base game</v>
      </c>
    </row>
    <row r="511" spans="1:12" x14ac:dyDescent="0.25">
      <c r="A511" s="12">
        <v>894</v>
      </c>
      <c r="B511" s="5">
        <v>506</v>
      </c>
      <c r="C511" s="5">
        <v>888</v>
      </c>
      <c r="D511" s="3" t="s">
        <v>571</v>
      </c>
      <c r="E511" s="3" t="str">
        <f t="array" ref="E511">IF(OR(EXACT(A511,'ESO Dungeon constants'!$D$3:$D$987)),"X","")</f>
        <v/>
      </c>
      <c r="F511" s="3" t="str">
        <f t="shared" si="28"/>
        <v/>
      </c>
      <c r="G511" s="3" t="str">
        <f t="shared" si="29"/>
        <v>Craglorn</v>
      </c>
      <c r="H511" s="17">
        <f t="shared" si="30"/>
        <v>894</v>
      </c>
      <c r="I511" s="17">
        <f t="shared" si="31"/>
        <v>888</v>
      </c>
      <c r="J511">
        <v>0</v>
      </c>
      <c r="K511" s="3" t="str">
        <f>VLOOKUP(J511,'LibSets constants'!$A$4:$B$1012,2,FALSE)</f>
        <v>DLC_BASE_GAME</v>
      </c>
      <c r="L511" s="3" t="str">
        <f>VLOOKUP(J511,'LibSets constants'!$A$4:$C$1012,3,FALSE)</f>
        <v>Included in base game</v>
      </c>
    </row>
    <row r="512" spans="1:12" x14ac:dyDescent="0.25">
      <c r="A512" s="12">
        <v>895</v>
      </c>
      <c r="B512" s="5">
        <v>507</v>
      </c>
      <c r="C512" s="5">
        <v>888</v>
      </c>
      <c r="D512" s="3" t="s">
        <v>2427</v>
      </c>
      <c r="E512" s="3" t="str">
        <f t="array" ref="E512">IF(OR(EXACT(A512,'ESO Dungeon constants'!$D$3:$D$987)),"X","")</f>
        <v/>
      </c>
      <c r="F512" s="3" t="str">
        <f t="shared" si="28"/>
        <v/>
      </c>
      <c r="G512" s="3" t="str">
        <f t="shared" si="29"/>
        <v>Craglorn</v>
      </c>
      <c r="H512" s="17">
        <f t="shared" si="30"/>
        <v>895</v>
      </c>
      <c r="I512" s="17">
        <f t="shared" si="31"/>
        <v>888</v>
      </c>
      <c r="J512">
        <v>0</v>
      </c>
      <c r="K512" s="3" t="str">
        <f>VLOOKUP(J512,'LibSets constants'!$A$4:$B$1012,2,FALSE)</f>
        <v>DLC_BASE_GAME</v>
      </c>
      <c r="L512" s="3" t="str">
        <f>VLOOKUP(J512,'LibSets constants'!$A$4:$C$1012,3,FALSE)</f>
        <v>Included in base game</v>
      </c>
    </row>
    <row r="513" spans="1:12" x14ac:dyDescent="0.25">
      <c r="A513" s="12">
        <v>896</v>
      </c>
      <c r="B513" s="5">
        <v>508</v>
      </c>
      <c r="C513" s="5">
        <v>888</v>
      </c>
      <c r="D513" s="41" t="s">
        <v>572</v>
      </c>
      <c r="E513" s="3" t="str">
        <f t="array" ref="E513">IF(OR(EXACT(A513,'ESO Dungeon constants'!$D$3:$D$987)),"X","")</f>
        <v/>
      </c>
      <c r="F513" s="3" t="str">
        <f t="shared" si="28"/>
        <v/>
      </c>
      <c r="G513" s="3" t="str">
        <f t="shared" si="29"/>
        <v>Craglorn</v>
      </c>
      <c r="H513" s="17">
        <f t="shared" si="30"/>
        <v>896</v>
      </c>
      <c r="I513" s="17">
        <f t="shared" si="31"/>
        <v>888</v>
      </c>
      <c r="J513">
        <v>0</v>
      </c>
      <c r="K513" s="3" t="str">
        <f>VLOOKUP(J513,'LibSets constants'!$A$4:$B$1012,2,FALSE)</f>
        <v>DLC_BASE_GAME</v>
      </c>
      <c r="L513" s="3" t="str">
        <f>VLOOKUP(J513,'LibSets constants'!$A$4:$C$1012,3,FALSE)</f>
        <v>Included in base game</v>
      </c>
    </row>
    <row r="514" spans="1:12" x14ac:dyDescent="0.25">
      <c r="A514" s="12">
        <v>897</v>
      </c>
      <c r="B514" s="5">
        <v>509</v>
      </c>
      <c r="C514" s="5">
        <v>888</v>
      </c>
      <c r="D514" s="3" t="s">
        <v>573</v>
      </c>
      <c r="E514" s="3" t="str">
        <f t="array" ref="E514">IF(OR(EXACT(A514,'ESO Dungeon constants'!$D$3:$D$987)),"X","")</f>
        <v/>
      </c>
      <c r="F514" s="3" t="str">
        <f t="shared" si="28"/>
        <v/>
      </c>
      <c r="G514" s="3" t="str">
        <f t="shared" si="29"/>
        <v>Craglorn</v>
      </c>
      <c r="H514" s="17">
        <f t="shared" si="30"/>
        <v>897</v>
      </c>
      <c r="I514" s="17">
        <f t="shared" si="31"/>
        <v>888</v>
      </c>
      <c r="J514">
        <v>0</v>
      </c>
      <c r="K514" s="3" t="str">
        <f>VLOOKUP(J514,'LibSets constants'!$A$4:$B$1012,2,FALSE)</f>
        <v>DLC_BASE_GAME</v>
      </c>
      <c r="L514" s="3" t="str">
        <f>VLOOKUP(J514,'LibSets constants'!$A$4:$C$1012,3,FALSE)</f>
        <v>Included in base game</v>
      </c>
    </row>
    <row r="515" spans="1:12" x14ac:dyDescent="0.25">
      <c r="A515" s="12">
        <v>898</v>
      </c>
      <c r="B515" s="5">
        <v>510</v>
      </c>
      <c r="C515" s="5">
        <v>888</v>
      </c>
      <c r="D515" s="3" t="s">
        <v>574</v>
      </c>
      <c r="E515" s="3" t="str">
        <f t="array" ref="E515">IF(OR(EXACT(A515,'ESO Dungeon constants'!$D$3:$D$987)),"X","")</f>
        <v/>
      </c>
      <c r="F515" s="3" t="str">
        <f t="shared" si="28"/>
        <v/>
      </c>
      <c r="G515" s="3" t="str">
        <f t="shared" si="29"/>
        <v>Craglorn</v>
      </c>
      <c r="H515" s="17">
        <f t="shared" si="30"/>
        <v>898</v>
      </c>
      <c r="I515" s="17">
        <f t="shared" si="31"/>
        <v>888</v>
      </c>
      <c r="J515">
        <v>0</v>
      </c>
      <c r="K515" s="3" t="str">
        <f>VLOOKUP(J515,'LibSets constants'!$A$4:$B$1012,2,FALSE)</f>
        <v>DLC_BASE_GAME</v>
      </c>
      <c r="L515" s="3" t="str">
        <f>VLOOKUP(J515,'LibSets constants'!$A$4:$C$1012,3,FALSE)</f>
        <v>Included in base game</v>
      </c>
    </row>
    <row r="516" spans="1:12" x14ac:dyDescent="0.25">
      <c r="A516" s="12">
        <v>899</v>
      </c>
      <c r="B516" s="5">
        <v>511</v>
      </c>
      <c r="C516" s="5">
        <v>888</v>
      </c>
      <c r="D516" s="3" t="s">
        <v>575</v>
      </c>
      <c r="E516" s="3" t="str">
        <f t="array" ref="E516">IF(OR(EXACT(A516,'ESO Dungeon constants'!$D$3:$D$987)),"X","")</f>
        <v/>
      </c>
      <c r="F516" s="3" t="str">
        <f t="shared" si="28"/>
        <v/>
      </c>
      <c r="G516" s="3" t="str">
        <f t="shared" si="29"/>
        <v>Craglorn</v>
      </c>
      <c r="H516" s="17">
        <f t="shared" si="30"/>
        <v>899</v>
      </c>
      <c r="I516" s="17">
        <f t="shared" si="31"/>
        <v>888</v>
      </c>
      <c r="J516">
        <v>0</v>
      </c>
      <c r="K516" s="3" t="str">
        <f>VLOOKUP(J516,'LibSets constants'!$A$4:$B$1012,2,FALSE)</f>
        <v>DLC_BASE_GAME</v>
      </c>
      <c r="L516" s="3" t="str">
        <f>VLOOKUP(J516,'LibSets constants'!$A$4:$C$1012,3,FALSE)</f>
        <v>Included in base game</v>
      </c>
    </row>
    <row r="517" spans="1:12" x14ac:dyDescent="0.25">
      <c r="A517" s="12">
        <v>900</v>
      </c>
      <c r="B517" s="5">
        <v>512</v>
      </c>
      <c r="C517" s="5">
        <v>888</v>
      </c>
      <c r="D517" s="3" t="s">
        <v>576</v>
      </c>
      <c r="E517" s="3" t="str">
        <f t="array" ref="E517">IF(OR(EXACT(A517,'ESO Dungeon constants'!$D$3:$D$987)),"X","")</f>
        <v/>
      </c>
      <c r="F517" s="3" t="str">
        <f t="shared" ref="F517:F580" si="32">IF(EXACT(A517,C517),"X","")</f>
        <v/>
      </c>
      <c r="G517" s="3" t="str">
        <f t="shared" ref="G517:G580" si="33">IF(A517&lt;&gt;C517,VLOOKUP(C517,$A$5:$D$9954,4,FALSE),"")</f>
        <v>Craglorn</v>
      </c>
      <c r="H517" s="17">
        <f t="shared" ref="H517:H580" si="34">A517</f>
        <v>900</v>
      </c>
      <c r="I517" s="17">
        <f t="shared" ref="I517:I580" si="35">C517</f>
        <v>888</v>
      </c>
      <c r="J517">
        <v>0</v>
      </c>
      <c r="K517" s="3" t="str">
        <f>VLOOKUP(J517,'LibSets constants'!$A$4:$B$1012,2,FALSE)</f>
        <v>DLC_BASE_GAME</v>
      </c>
      <c r="L517" s="3" t="str">
        <f>VLOOKUP(J517,'LibSets constants'!$A$4:$C$1012,3,FALSE)</f>
        <v>Included in base game</v>
      </c>
    </row>
    <row r="518" spans="1:12" x14ac:dyDescent="0.25">
      <c r="A518" s="12">
        <v>901</v>
      </c>
      <c r="B518" s="5">
        <v>513</v>
      </c>
      <c r="C518" s="5">
        <v>888</v>
      </c>
      <c r="D518" s="3" t="s">
        <v>577</v>
      </c>
      <c r="E518" s="3" t="str">
        <f t="array" ref="E518">IF(OR(EXACT(A518,'ESO Dungeon constants'!$D$3:$D$987)),"X","")</f>
        <v/>
      </c>
      <c r="F518" s="3" t="str">
        <f t="shared" si="32"/>
        <v/>
      </c>
      <c r="G518" s="3" t="str">
        <f t="shared" si="33"/>
        <v>Craglorn</v>
      </c>
      <c r="H518" s="17">
        <f t="shared" si="34"/>
        <v>901</v>
      </c>
      <c r="I518" s="17">
        <f t="shared" si="35"/>
        <v>888</v>
      </c>
      <c r="J518">
        <v>0</v>
      </c>
      <c r="K518" s="3" t="str">
        <f>VLOOKUP(J518,'LibSets constants'!$A$4:$B$1012,2,FALSE)</f>
        <v>DLC_BASE_GAME</v>
      </c>
      <c r="L518" s="3" t="str">
        <f>VLOOKUP(J518,'LibSets constants'!$A$4:$C$1012,3,FALSE)</f>
        <v>Included in base game</v>
      </c>
    </row>
    <row r="519" spans="1:12" x14ac:dyDescent="0.25">
      <c r="A519" s="12">
        <v>902</v>
      </c>
      <c r="B519" s="5">
        <v>514</v>
      </c>
      <c r="C519" s="5">
        <v>888</v>
      </c>
      <c r="D519" s="3" t="s">
        <v>578</v>
      </c>
      <c r="E519" s="3" t="str">
        <f t="array" ref="E519">IF(OR(EXACT(A519,'ESO Dungeon constants'!$D$3:$D$987)),"X","")</f>
        <v/>
      </c>
      <c r="F519" s="3" t="str">
        <f t="shared" si="32"/>
        <v/>
      </c>
      <c r="G519" s="3" t="str">
        <f t="shared" si="33"/>
        <v>Craglorn</v>
      </c>
      <c r="H519" s="17">
        <f t="shared" si="34"/>
        <v>902</v>
      </c>
      <c r="I519" s="17">
        <f t="shared" si="35"/>
        <v>888</v>
      </c>
      <c r="J519">
        <v>0</v>
      </c>
      <c r="K519" s="3" t="str">
        <f>VLOOKUP(J519,'LibSets constants'!$A$4:$B$1012,2,FALSE)</f>
        <v>DLC_BASE_GAME</v>
      </c>
      <c r="L519" s="3" t="str">
        <f>VLOOKUP(J519,'LibSets constants'!$A$4:$C$1012,3,FALSE)</f>
        <v>Included in base game</v>
      </c>
    </row>
    <row r="520" spans="1:12" x14ac:dyDescent="0.25">
      <c r="A520" s="12">
        <v>903</v>
      </c>
      <c r="B520" s="5">
        <v>515</v>
      </c>
      <c r="C520" s="5">
        <v>888</v>
      </c>
      <c r="D520" s="3" t="s">
        <v>579</v>
      </c>
      <c r="E520" s="3" t="str">
        <f t="array" ref="E520">IF(OR(EXACT(A520,'ESO Dungeon constants'!$D$3:$D$987)),"X","")</f>
        <v/>
      </c>
      <c r="F520" s="3" t="str">
        <f t="shared" si="32"/>
        <v/>
      </c>
      <c r="G520" s="3" t="str">
        <f t="shared" si="33"/>
        <v>Craglorn</v>
      </c>
      <c r="H520" s="17">
        <f t="shared" si="34"/>
        <v>903</v>
      </c>
      <c r="I520" s="17">
        <f t="shared" si="35"/>
        <v>888</v>
      </c>
      <c r="J520">
        <v>0</v>
      </c>
      <c r="K520" s="3" t="str">
        <f>VLOOKUP(J520,'LibSets constants'!$A$4:$B$1012,2,FALSE)</f>
        <v>DLC_BASE_GAME</v>
      </c>
      <c r="L520" s="3" t="str">
        <f>VLOOKUP(J520,'LibSets constants'!$A$4:$C$1012,3,FALSE)</f>
        <v>Included in base game</v>
      </c>
    </row>
    <row r="521" spans="1:12" x14ac:dyDescent="0.25">
      <c r="A521" s="12">
        <v>904</v>
      </c>
      <c r="B521" s="5">
        <v>516</v>
      </c>
      <c r="C521" s="5">
        <v>888</v>
      </c>
      <c r="D521" s="3" t="s">
        <v>580</v>
      </c>
      <c r="E521" s="3" t="str">
        <f t="array" ref="E521">IF(OR(EXACT(A521,'ESO Dungeon constants'!$D$3:$D$987)),"X","")</f>
        <v/>
      </c>
      <c r="F521" s="3" t="str">
        <f t="shared" si="32"/>
        <v/>
      </c>
      <c r="G521" s="3" t="str">
        <f t="shared" si="33"/>
        <v>Craglorn</v>
      </c>
      <c r="H521" s="17">
        <f t="shared" si="34"/>
        <v>904</v>
      </c>
      <c r="I521" s="17">
        <f t="shared" si="35"/>
        <v>888</v>
      </c>
      <c r="J521">
        <v>0</v>
      </c>
      <c r="K521" s="3" t="str">
        <f>VLOOKUP(J521,'LibSets constants'!$A$4:$B$1012,2,FALSE)</f>
        <v>DLC_BASE_GAME</v>
      </c>
      <c r="L521" s="3" t="str">
        <f>VLOOKUP(J521,'LibSets constants'!$A$4:$C$1012,3,FALSE)</f>
        <v>Included in base game</v>
      </c>
    </row>
    <row r="522" spans="1:12" x14ac:dyDescent="0.25">
      <c r="A522" s="12">
        <v>905</v>
      </c>
      <c r="B522" s="5">
        <v>517</v>
      </c>
      <c r="C522" s="5">
        <v>888</v>
      </c>
      <c r="D522" s="3" t="s">
        <v>581</v>
      </c>
      <c r="E522" s="3" t="str">
        <f t="array" ref="E522">IF(OR(EXACT(A522,'ESO Dungeon constants'!$D$3:$D$987)),"X","")</f>
        <v/>
      </c>
      <c r="F522" s="3" t="str">
        <f t="shared" si="32"/>
        <v/>
      </c>
      <c r="G522" s="3" t="str">
        <f t="shared" si="33"/>
        <v>Craglorn</v>
      </c>
      <c r="H522" s="17">
        <f t="shared" si="34"/>
        <v>905</v>
      </c>
      <c r="I522" s="17">
        <f t="shared" si="35"/>
        <v>888</v>
      </c>
      <c r="J522">
        <v>0</v>
      </c>
      <c r="K522" s="3" t="str">
        <f>VLOOKUP(J522,'LibSets constants'!$A$4:$B$1012,2,FALSE)</f>
        <v>DLC_BASE_GAME</v>
      </c>
      <c r="L522" s="3" t="str">
        <f>VLOOKUP(J522,'LibSets constants'!$A$4:$C$1012,3,FALSE)</f>
        <v>Included in base game</v>
      </c>
    </row>
    <row r="523" spans="1:12" x14ac:dyDescent="0.25">
      <c r="A523" s="12">
        <v>906</v>
      </c>
      <c r="B523" s="5">
        <v>518</v>
      </c>
      <c r="C523" s="5">
        <v>888</v>
      </c>
      <c r="D523" s="3" t="s">
        <v>582</v>
      </c>
      <c r="E523" s="3" t="str">
        <f t="array" ref="E523">IF(OR(EXACT(A523,'ESO Dungeon constants'!$D$3:$D$987)),"X","")</f>
        <v/>
      </c>
      <c r="F523" s="3" t="str">
        <f t="shared" si="32"/>
        <v/>
      </c>
      <c r="G523" s="3" t="str">
        <f t="shared" si="33"/>
        <v>Craglorn</v>
      </c>
      <c r="H523" s="17">
        <f t="shared" si="34"/>
        <v>906</v>
      </c>
      <c r="I523" s="17">
        <f t="shared" si="35"/>
        <v>888</v>
      </c>
      <c r="J523">
        <v>0</v>
      </c>
      <c r="K523" s="3" t="str">
        <f>VLOOKUP(J523,'LibSets constants'!$A$4:$B$1012,2,FALSE)</f>
        <v>DLC_BASE_GAME</v>
      </c>
      <c r="L523" s="3" t="str">
        <f>VLOOKUP(J523,'LibSets constants'!$A$4:$C$1012,3,FALSE)</f>
        <v>Included in base game</v>
      </c>
    </row>
    <row r="524" spans="1:12" x14ac:dyDescent="0.25">
      <c r="A524" s="12">
        <v>907</v>
      </c>
      <c r="B524" s="5">
        <v>519</v>
      </c>
      <c r="C524" s="5">
        <v>888</v>
      </c>
      <c r="D524" s="3" t="s">
        <v>2404</v>
      </c>
      <c r="E524" s="3" t="str">
        <f t="array" ref="E524">IF(OR(EXACT(A524,'ESO Dungeon constants'!$D$3:$D$987)),"X","")</f>
        <v/>
      </c>
      <c r="F524" s="3" t="str">
        <f t="shared" si="32"/>
        <v/>
      </c>
      <c r="G524" s="3" t="str">
        <f t="shared" si="33"/>
        <v>Craglorn</v>
      </c>
      <c r="H524" s="17">
        <f t="shared" si="34"/>
        <v>907</v>
      </c>
      <c r="I524" s="17">
        <f t="shared" si="35"/>
        <v>888</v>
      </c>
      <c r="J524">
        <v>0</v>
      </c>
      <c r="K524" s="3" t="str">
        <f>VLOOKUP(J524,'LibSets constants'!$A$4:$B$1012,2,FALSE)</f>
        <v>DLC_BASE_GAME</v>
      </c>
      <c r="L524" s="3" t="str">
        <f>VLOOKUP(J524,'LibSets constants'!$A$4:$C$1012,3,FALSE)</f>
        <v>Included in base game</v>
      </c>
    </row>
    <row r="525" spans="1:12" x14ac:dyDescent="0.25">
      <c r="A525" s="12">
        <v>908</v>
      </c>
      <c r="B525" s="5">
        <v>520</v>
      </c>
      <c r="C525" s="5">
        <v>888</v>
      </c>
      <c r="D525" s="3" t="s">
        <v>583</v>
      </c>
      <c r="E525" s="3" t="str">
        <f t="array" ref="E525">IF(OR(EXACT(A525,'ESO Dungeon constants'!$D$3:$D$987)),"X","")</f>
        <v/>
      </c>
      <c r="F525" s="3" t="str">
        <f t="shared" si="32"/>
        <v/>
      </c>
      <c r="G525" s="3" t="str">
        <f t="shared" si="33"/>
        <v>Craglorn</v>
      </c>
      <c r="H525" s="17">
        <f t="shared" si="34"/>
        <v>908</v>
      </c>
      <c r="I525" s="17">
        <f t="shared" si="35"/>
        <v>888</v>
      </c>
      <c r="J525">
        <v>0</v>
      </c>
      <c r="K525" s="3" t="str">
        <f>VLOOKUP(J525,'LibSets constants'!$A$4:$B$1012,2,FALSE)</f>
        <v>DLC_BASE_GAME</v>
      </c>
      <c r="L525" s="3" t="str">
        <f>VLOOKUP(J525,'LibSets constants'!$A$4:$C$1012,3,FALSE)</f>
        <v>Included in base game</v>
      </c>
    </row>
    <row r="526" spans="1:12" x14ac:dyDescent="0.25">
      <c r="A526" s="12">
        <v>909</v>
      </c>
      <c r="B526" s="5">
        <v>521</v>
      </c>
      <c r="C526" s="5">
        <v>888</v>
      </c>
      <c r="D526" s="3" t="s">
        <v>584</v>
      </c>
      <c r="E526" s="3" t="str">
        <f t="array" ref="E526">IF(OR(EXACT(A526,'ESO Dungeon constants'!$D$3:$D$987)),"X","")</f>
        <v/>
      </c>
      <c r="F526" s="3" t="str">
        <f t="shared" si="32"/>
        <v/>
      </c>
      <c r="G526" s="3" t="str">
        <f t="shared" si="33"/>
        <v>Craglorn</v>
      </c>
      <c r="H526" s="17">
        <f t="shared" si="34"/>
        <v>909</v>
      </c>
      <c r="I526" s="17">
        <f t="shared" si="35"/>
        <v>888</v>
      </c>
      <c r="J526">
        <v>0</v>
      </c>
      <c r="K526" s="3" t="str">
        <f>VLOOKUP(J526,'LibSets constants'!$A$4:$B$1012,2,FALSE)</f>
        <v>DLC_BASE_GAME</v>
      </c>
      <c r="L526" s="3" t="str">
        <f>VLOOKUP(J526,'LibSets constants'!$A$4:$C$1012,3,FALSE)</f>
        <v>Included in base game</v>
      </c>
    </row>
    <row r="527" spans="1:12" x14ac:dyDescent="0.25">
      <c r="A527" s="12">
        <v>910</v>
      </c>
      <c r="B527" s="5">
        <v>522</v>
      </c>
      <c r="C527" s="5">
        <v>888</v>
      </c>
      <c r="D527" s="3" t="s">
        <v>585</v>
      </c>
      <c r="E527" s="3" t="str">
        <f t="array" ref="E527">IF(OR(EXACT(A527,'ESO Dungeon constants'!$D$3:$D$987)),"X","")</f>
        <v/>
      </c>
      <c r="F527" s="3" t="str">
        <f t="shared" si="32"/>
        <v/>
      </c>
      <c r="G527" s="3" t="str">
        <f t="shared" si="33"/>
        <v>Craglorn</v>
      </c>
      <c r="H527" s="17">
        <f t="shared" si="34"/>
        <v>910</v>
      </c>
      <c r="I527" s="17">
        <f t="shared" si="35"/>
        <v>888</v>
      </c>
      <c r="J527">
        <v>0</v>
      </c>
      <c r="K527" s="3" t="str">
        <f>VLOOKUP(J527,'LibSets constants'!$A$4:$B$1012,2,FALSE)</f>
        <v>DLC_BASE_GAME</v>
      </c>
      <c r="L527" s="3" t="str">
        <f>VLOOKUP(J527,'LibSets constants'!$A$4:$C$1012,3,FALSE)</f>
        <v>Included in base game</v>
      </c>
    </row>
    <row r="528" spans="1:12" x14ac:dyDescent="0.25">
      <c r="A528" s="12">
        <v>911</v>
      </c>
      <c r="B528" s="5">
        <v>523</v>
      </c>
      <c r="C528" s="5">
        <v>888</v>
      </c>
      <c r="D528" s="41" t="s">
        <v>586</v>
      </c>
      <c r="E528" s="3" t="str">
        <f t="array" ref="E528">IF(OR(EXACT(A528,'ESO Dungeon constants'!$D$3:$D$987)),"X","")</f>
        <v/>
      </c>
      <c r="F528" s="3" t="str">
        <f t="shared" si="32"/>
        <v/>
      </c>
      <c r="G528" s="3" t="str">
        <f t="shared" si="33"/>
        <v>Craglorn</v>
      </c>
      <c r="H528" s="17">
        <f t="shared" si="34"/>
        <v>911</v>
      </c>
      <c r="I528" s="17">
        <f t="shared" si="35"/>
        <v>888</v>
      </c>
      <c r="J528">
        <v>0</v>
      </c>
      <c r="K528" s="3" t="str">
        <f>VLOOKUP(J528,'LibSets constants'!$A$4:$B$1012,2,FALSE)</f>
        <v>DLC_BASE_GAME</v>
      </c>
      <c r="L528" s="3" t="str">
        <f>VLOOKUP(J528,'LibSets constants'!$A$4:$C$1012,3,FALSE)</f>
        <v>Included in base game</v>
      </c>
    </row>
    <row r="529" spans="1:12" x14ac:dyDescent="0.25">
      <c r="A529" s="12">
        <v>913</v>
      </c>
      <c r="B529" s="5">
        <v>524</v>
      </c>
      <c r="C529" s="5">
        <v>888</v>
      </c>
      <c r="D529" s="3" t="s">
        <v>587</v>
      </c>
      <c r="E529" s="3" t="str">
        <f t="array" ref="E529">IF(OR(EXACT(A529,'ESO Dungeon constants'!$D$3:$D$987)),"X","")</f>
        <v/>
      </c>
      <c r="F529" s="3" t="str">
        <f t="shared" si="32"/>
        <v/>
      </c>
      <c r="G529" s="3" t="str">
        <f t="shared" si="33"/>
        <v>Craglorn</v>
      </c>
      <c r="H529" s="17">
        <f t="shared" si="34"/>
        <v>913</v>
      </c>
      <c r="I529" s="17">
        <f t="shared" si="35"/>
        <v>888</v>
      </c>
      <c r="J529">
        <v>0</v>
      </c>
      <c r="K529" s="3" t="str">
        <f>VLOOKUP(J529,'LibSets constants'!$A$4:$B$1012,2,FALSE)</f>
        <v>DLC_BASE_GAME</v>
      </c>
      <c r="L529" s="3" t="str">
        <f>VLOOKUP(J529,'LibSets constants'!$A$4:$C$1012,3,FALSE)</f>
        <v>Included in base game</v>
      </c>
    </row>
    <row r="530" spans="1:12" x14ac:dyDescent="0.25">
      <c r="A530" s="12">
        <v>914</v>
      </c>
      <c r="B530" s="5">
        <v>525</v>
      </c>
      <c r="C530" s="5">
        <v>888</v>
      </c>
      <c r="D530" s="3" t="s">
        <v>588</v>
      </c>
      <c r="E530" s="3" t="str">
        <f t="array" ref="E530">IF(OR(EXACT(A530,'ESO Dungeon constants'!$D$3:$D$987)),"X","")</f>
        <v/>
      </c>
      <c r="F530" s="3" t="str">
        <f t="shared" si="32"/>
        <v/>
      </c>
      <c r="G530" s="3" t="str">
        <f t="shared" si="33"/>
        <v>Craglorn</v>
      </c>
      <c r="H530" s="17">
        <f t="shared" si="34"/>
        <v>914</v>
      </c>
      <c r="I530" s="17">
        <f t="shared" si="35"/>
        <v>888</v>
      </c>
      <c r="J530">
        <v>0</v>
      </c>
      <c r="K530" s="3" t="str">
        <f>VLOOKUP(J530,'LibSets constants'!$A$4:$B$1012,2,FALSE)</f>
        <v>DLC_BASE_GAME</v>
      </c>
      <c r="L530" s="3" t="str">
        <f>VLOOKUP(J530,'LibSets constants'!$A$4:$C$1012,3,FALSE)</f>
        <v>Included in base game</v>
      </c>
    </row>
    <row r="531" spans="1:12" x14ac:dyDescent="0.25">
      <c r="A531" s="12">
        <v>915</v>
      </c>
      <c r="B531" s="5">
        <v>526</v>
      </c>
      <c r="C531" s="5">
        <v>888</v>
      </c>
      <c r="D531" s="3" t="s">
        <v>589</v>
      </c>
      <c r="E531" s="3" t="str">
        <f t="array" ref="E531">IF(OR(EXACT(A531,'ESO Dungeon constants'!$D$3:$D$987)),"X","")</f>
        <v/>
      </c>
      <c r="F531" s="3" t="str">
        <f t="shared" si="32"/>
        <v/>
      </c>
      <c r="G531" s="3" t="str">
        <f t="shared" si="33"/>
        <v>Craglorn</v>
      </c>
      <c r="H531" s="17">
        <f t="shared" si="34"/>
        <v>915</v>
      </c>
      <c r="I531" s="17">
        <f t="shared" si="35"/>
        <v>888</v>
      </c>
      <c r="J531">
        <v>0</v>
      </c>
      <c r="K531" s="3" t="str">
        <f>VLOOKUP(J531,'LibSets constants'!$A$4:$B$1012,2,FALSE)</f>
        <v>DLC_BASE_GAME</v>
      </c>
      <c r="L531" s="3" t="str">
        <f>VLOOKUP(J531,'LibSets constants'!$A$4:$C$1012,3,FALSE)</f>
        <v>Included in base game</v>
      </c>
    </row>
    <row r="532" spans="1:12" x14ac:dyDescent="0.25">
      <c r="A532" s="12">
        <v>916</v>
      </c>
      <c r="B532" s="5">
        <v>527</v>
      </c>
      <c r="C532" s="5">
        <v>888</v>
      </c>
      <c r="D532" s="3" t="s">
        <v>590</v>
      </c>
      <c r="E532" s="3" t="str">
        <f t="array" ref="E532">IF(OR(EXACT(A532,'ESO Dungeon constants'!$D$3:$D$987)),"X","")</f>
        <v/>
      </c>
      <c r="F532" s="3" t="str">
        <f t="shared" si="32"/>
        <v/>
      </c>
      <c r="G532" s="3" t="str">
        <f t="shared" si="33"/>
        <v>Craglorn</v>
      </c>
      <c r="H532" s="17">
        <f t="shared" si="34"/>
        <v>916</v>
      </c>
      <c r="I532" s="17">
        <f t="shared" si="35"/>
        <v>888</v>
      </c>
      <c r="J532">
        <v>0</v>
      </c>
      <c r="K532" s="3" t="str">
        <f>VLOOKUP(J532,'LibSets constants'!$A$4:$B$1012,2,FALSE)</f>
        <v>DLC_BASE_GAME</v>
      </c>
      <c r="L532" s="3" t="str">
        <f>VLOOKUP(J532,'LibSets constants'!$A$4:$C$1012,3,FALSE)</f>
        <v>Included in base game</v>
      </c>
    </row>
    <row r="533" spans="1:12" x14ac:dyDescent="0.25">
      <c r="A533" s="12">
        <v>917</v>
      </c>
      <c r="B533" s="5">
        <v>528</v>
      </c>
      <c r="C533" s="5">
        <v>917</v>
      </c>
      <c r="D533" s="3" t="s">
        <v>591</v>
      </c>
      <c r="E533" s="3" t="str">
        <f t="array" ref="E533">IF(OR(EXACT(A533,'ESO Dungeon constants'!$D$3:$D$987)),"X","")</f>
        <v/>
      </c>
      <c r="F533" s="3" t="str">
        <f t="shared" si="32"/>
        <v>X</v>
      </c>
      <c r="G533" s="3" t="str">
        <f t="shared" si="33"/>
        <v/>
      </c>
      <c r="H533" s="17">
        <f t="shared" si="34"/>
        <v>917</v>
      </c>
      <c r="I533" s="17">
        <f t="shared" si="35"/>
        <v>917</v>
      </c>
      <c r="J533">
        <v>0</v>
      </c>
      <c r="K533" s="3" t="str">
        <f>VLOOKUP(J533,'LibSets constants'!$A$4:$B$1012,2,FALSE)</f>
        <v>DLC_BASE_GAME</v>
      </c>
      <c r="L533" s="3" t="str">
        <f>VLOOKUP(J533,'LibSets constants'!$A$4:$C$1012,3,FALSE)</f>
        <v>Included in base game</v>
      </c>
    </row>
    <row r="534" spans="1:12" x14ac:dyDescent="0.25">
      <c r="A534" s="12">
        <v>918</v>
      </c>
      <c r="B534" s="5">
        <v>529</v>
      </c>
      <c r="C534" s="5">
        <v>849</v>
      </c>
      <c r="D534" s="3" t="s">
        <v>592</v>
      </c>
      <c r="E534" s="3" t="str">
        <f t="array" ref="E534">IF(OR(EXACT(A534,'ESO Dungeon constants'!$D$3:$D$987)),"X","")</f>
        <v/>
      </c>
      <c r="F534" s="3" t="str">
        <f t="shared" si="32"/>
        <v/>
      </c>
      <c r="G534" s="3" t="str">
        <f t="shared" si="33"/>
        <v>Vvardenfell</v>
      </c>
      <c r="H534" s="17">
        <f t="shared" si="34"/>
        <v>918</v>
      </c>
      <c r="I534" s="17">
        <f t="shared" si="35"/>
        <v>849</v>
      </c>
      <c r="J534">
        <v>6</v>
      </c>
      <c r="K534" s="3" t="str">
        <f>VLOOKUP(J534,'LibSets constants'!$A$4:$B$1012,2,FALSE)</f>
        <v>DLC_MORROWIND</v>
      </c>
      <c r="L534" s="3" t="str">
        <f>VLOOKUP(J534,'LibSets constants'!$A$4:$C$1012,3,FALSE)</f>
        <v>Morrowind</v>
      </c>
    </row>
    <row r="535" spans="1:12" x14ac:dyDescent="0.25">
      <c r="A535" s="12">
        <v>919</v>
      </c>
      <c r="B535" s="5">
        <v>530</v>
      </c>
      <c r="C535" s="5">
        <v>849</v>
      </c>
      <c r="D535" s="3" t="s">
        <v>593</v>
      </c>
      <c r="E535" s="3" t="str">
        <f t="array" ref="E535">IF(OR(EXACT(A535,'ESO Dungeon constants'!$D$3:$D$987)),"X","")</f>
        <v/>
      </c>
      <c r="F535" s="3" t="str">
        <f t="shared" si="32"/>
        <v/>
      </c>
      <c r="G535" s="3" t="str">
        <f t="shared" si="33"/>
        <v>Vvardenfell</v>
      </c>
      <c r="H535" s="17">
        <f t="shared" si="34"/>
        <v>919</v>
      </c>
      <c r="I535" s="17">
        <f t="shared" si="35"/>
        <v>849</v>
      </c>
      <c r="J535">
        <v>6</v>
      </c>
      <c r="K535" s="3" t="str">
        <f>VLOOKUP(J535,'LibSets constants'!$A$4:$B$1012,2,FALSE)</f>
        <v>DLC_MORROWIND</v>
      </c>
      <c r="L535" s="3" t="str">
        <f>VLOOKUP(J535,'LibSets constants'!$A$4:$C$1012,3,FALSE)</f>
        <v>Morrowind</v>
      </c>
    </row>
    <row r="536" spans="1:12" x14ac:dyDescent="0.25">
      <c r="A536" s="12">
        <v>920</v>
      </c>
      <c r="B536" s="5">
        <v>531</v>
      </c>
      <c r="C536" s="5">
        <v>849</v>
      </c>
      <c r="D536" s="3" t="s">
        <v>594</v>
      </c>
      <c r="E536" s="3" t="str">
        <f t="array" ref="E536">IF(OR(EXACT(A536,'ESO Dungeon constants'!$D$3:$D$987)),"X","")</f>
        <v/>
      </c>
      <c r="F536" s="3" t="str">
        <f t="shared" si="32"/>
        <v/>
      </c>
      <c r="G536" s="3" t="str">
        <f t="shared" si="33"/>
        <v>Vvardenfell</v>
      </c>
      <c r="H536" s="17">
        <f t="shared" si="34"/>
        <v>920</v>
      </c>
      <c r="I536" s="17">
        <f t="shared" si="35"/>
        <v>849</v>
      </c>
      <c r="J536">
        <v>6</v>
      </c>
      <c r="K536" s="3" t="str">
        <f>VLOOKUP(J536,'LibSets constants'!$A$4:$B$1012,2,FALSE)</f>
        <v>DLC_MORROWIND</v>
      </c>
      <c r="L536" s="3" t="str">
        <f>VLOOKUP(J536,'LibSets constants'!$A$4:$C$1012,3,FALSE)</f>
        <v>Morrowind</v>
      </c>
    </row>
    <row r="537" spans="1:12" x14ac:dyDescent="0.25">
      <c r="A537" s="12">
        <v>921</v>
      </c>
      <c r="B537" s="5">
        <v>532</v>
      </c>
      <c r="C537" s="5">
        <v>849</v>
      </c>
      <c r="D537" s="3" t="s">
        <v>595</v>
      </c>
      <c r="E537" s="3" t="str">
        <f t="array" ref="E537">IF(OR(EXACT(A537,'ESO Dungeon constants'!$D$3:$D$987)),"X","")</f>
        <v/>
      </c>
      <c r="F537" s="3" t="str">
        <f t="shared" si="32"/>
        <v/>
      </c>
      <c r="G537" s="3" t="str">
        <f t="shared" si="33"/>
        <v>Vvardenfell</v>
      </c>
      <c r="H537" s="17">
        <f t="shared" si="34"/>
        <v>921</v>
      </c>
      <c r="I537" s="17">
        <f t="shared" si="35"/>
        <v>849</v>
      </c>
      <c r="J537">
        <v>6</v>
      </c>
      <c r="K537" s="3" t="str">
        <f>VLOOKUP(J537,'LibSets constants'!$A$4:$B$1012,2,FALSE)</f>
        <v>DLC_MORROWIND</v>
      </c>
      <c r="L537" s="3" t="str">
        <f>VLOOKUP(J537,'LibSets constants'!$A$4:$C$1012,3,FALSE)</f>
        <v>Morrowind</v>
      </c>
    </row>
    <row r="538" spans="1:12" x14ac:dyDescent="0.25">
      <c r="A538" s="12">
        <v>922</v>
      </c>
      <c r="B538" s="5">
        <v>533</v>
      </c>
      <c r="C538" s="5">
        <v>849</v>
      </c>
      <c r="D538" s="3" t="s">
        <v>596</v>
      </c>
      <c r="E538" s="3" t="str">
        <f t="array" ref="E538">IF(OR(EXACT(A538,'ESO Dungeon constants'!$D$3:$D$987)),"X","")</f>
        <v/>
      </c>
      <c r="F538" s="3" t="str">
        <f t="shared" si="32"/>
        <v/>
      </c>
      <c r="G538" s="3" t="str">
        <f t="shared" si="33"/>
        <v>Vvardenfell</v>
      </c>
      <c r="H538" s="17">
        <f t="shared" si="34"/>
        <v>922</v>
      </c>
      <c r="I538" s="17">
        <f t="shared" si="35"/>
        <v>849</v>
      </c>
      <c r="J538">
        <v>6</v>
      </c>
      <c r="K538" s="3" t="str">
        <f>VLOOKUP(J538,'LibSets constants'!$A$4:$B$1012,2,FALSE)</f>
        <v>DLC_MORROWIND</v>
      </c>
      <c r="L538" s="3" t="str">
        <f>VLOOKUP(J538,'LibSets constants'!$A$4:$C$1012,3,FALSE)</f>
        <v>Morrowind</v>
      </c>
    </row>
    <row r="539" spans="1:12" x14ac:dyDescent="0.25">
      <c r="A539" s="12">
        <v>923</v>
      </c>
      <c r="B539" s="5">
        <v>534</v>
      </c>
      <c r="C539" s="5">
        <v>849</v>
      </c>
      <c r="D539" s="3" t="s">
        <v>597</v>
      </c>
      <c r="E539" s="3" t="str">
        <f t="array" ref="E539">IF(OR(EXACT(A539,'ESO Dungeon constants'!$D$3:$D$987)),"X","")</f>
        <v/>
      </c>
      <c r="F539" s="3" t="str">
        <f t="shared" si="32"/>
        <v/>
      </c>
      <c r="G539" s="3" t="str">
        <f t="shared" si="33"/>
        <v>Vvardenfell</v>
      </c>
      <c r="H539" s="17">
        <f t="shared" si="34"/>
        <v>923</v>
      </c>
      <c r="I539" s="17">
        <f t="shared" si="35"/>
        <v>849</v>
      </c>
      <c r="J539">
        <v>6</v>
      </c>
      <c r="K539" s="3" t="str">
        <f>VLOOKUP(J539,'LibSets constants'!$A$4:$B$1012,2,FALSE)</f>
        <v>DLC_MORROWIND</v>
      </c>
      <c r="L539" s="3" t="str">
        <f>VLOOKUP(J539,'LibSets constants'!$A$4:$C$1012,3,FALSE)</f>
        <v>Morrowind</v>
      </c>
    </row>
    <row r="540" spans="1:12" x14ac:dyDescent="0.25">
      <c r="A540" s="12">
        <v>924</v>
      </c>
      <c r="B540" s="5">
        <v>535</v>
      </c>
      <c r="C540" s="5">
        <v>849</v>
      </c>
      <c r="D540" s="3" t="s">
        <v>598</v>
      </c>
      <c r="E540" s="3" t="str">
        <f t="array" ref="E540">IF(OR(EXACT(A540,'ESO Dungeon constants'!$D$3:$D$987)),"X","")</f>
        <v/>
      </c>
      <c r="F540" s="3" t="str">
        <f t="shared" si="32"/>
        <v/>
      </c>
      <c r="G540" s="3" t="str">
        <f t="shared" si="33"/>
        <v>Vvardenfell</v>
      </c>
      <c r="H540" s="17">
        <f t="shared" si="34"/>
        <v>924</v>
      </c>
      <c r="I540" s="17">
        <f t="shared" si="35"/>
        <v>849</v>
      </c>
      <c r="J540">
        <v>6</v>
      </c>
      <c r="K540" s="3" t="str">
        <f>VLOOKUP(J540,'LibSets constants'!$A$4:$B$1012,2,FALSE)</f>
        <v>DLC_MORROWIND</v>
      </c>
      <c r="L540" s="3" t="str">
        <f>VLOOKUP(J540,'LibSets constants'!$A$4:$C$1012,3,FALSE)</f>
        <v>Morrowind</v>
      </c>
    </row>
    <row r="541" spans="1:12" x14ac:dyDescent="0.25">
      <c r="A541" s="12">
        <v>925</v>
      </c>
      <c r="B541" s="5">
        <v>536</v>
      </c>
      <c r="C541" s="5">
        <v>849</v>
      </c>
      <c r="D541" s="3" t="s">
        <v>599</v>
      </c>
      <c r="E541" s="3" t="str">
        <f t="array" ref="E541">IF(OR(EXACT(A541,'ESO Dungeon constants'!$D$3:$D$987)),"X","")</f>
        <v/>
      </c>
      <c r="F541" s="3" t="str">
        <f t="shared" si="32"/>
        <v/>
      </c>
      <c r="G541" s="3" t="str">
        <f t="shared" si="33"/>
        <v>Vvardenfell</v>
      </c>
      <c r="H541" s="17">
        <f t="shared" si="34"/>
        <v>925</v>
      </c>
      <c r="I541" s="17">
        <f t="shared" si="35"/>
        <v>849</v>
      </c>
      <c r="J541">
        <v>6</v>
      </c>
      <c r="K541" s="3" t="str">
        <f>VLOOKUP(J541,'LibSets constants'!$A$4:$B$1012,2,FALSE)</f>
        <v>DLC_MORROWIND</v>
      </c>
      <c r="L541" s="3" t="str">
        <f>VLOOKUP(J541,'LibSets constants'!$A$4:$C$1012,3,FALSE)</f>
        <v>Morrowind</v>
      </c>
    </row>
    <row r="542" spans="1:12" x14ac:dyDescent="0.25">
      <c r="A542" s="12">
        <v>926</v>
      </c>
      <c r="B542" s="5">
        <v>537</v>
      </c>
      <c r="C542" s="5">
        <v>849</v>
      </c>
      <c r="D542" s="3" t="s">
        <v>600</v>
      </c>
      <c r="E542" s="3" t="str">
        <f t="array" ref="E542">IF(OR(EXACT(A542,'ESO Dungeon constants'!$D$3:$D$987)),"X","")</f>
        <v/>
      </c>
      <c r="F542" s="3" t="str">
        <f t="shared" si="32"/>
        <v/>
      </c>
      <c r="G542" s="3" t="str">
        <f t="shared" si="33"/>
        <v>Vvardenfell</v>
      </c>
      <c r="H542" s="17">
        <f t="shared" si="34"/>
        <v>926</v>
      </c>
      <c r="I542" s="17">
        <f t="shared" si="35"/>
        <v>849</v>
      </c>
      <c r="J542">
        <v>6</v>
      </c>
      <c r="K542" s="3" t="str">
        <f>VLOOKUP(J542,'LibSets constants'!$A$4:$B$1012,2,FALSE)</f>
        <v>DLC_MORROWIND</v>
      </c>
      <c r="L542" s="3" t="str">
        <f>VLOOKUP(J542,'LibSets constants'!$A$4:$C$1012,3,FALSE)</f>
        <v>Morrowind</v>
      </c>
    </row>
    <row r="543" spans="1:12" x14ac:dyDescent="0.25">
      <c r="A543" s="12">
        <v>927</v>
      </c>
      <c r="B543" s="5">
        <v>538</v>
      </c>
      <c r="C543" s="5">
        <v>849</v>
      </c>
      <c r="D543" s="3" t="s">
        <v>601</v>
      </c>
      <c r="E543" s="3" t="str">
        <f t="array" ref="E543">IF(OR(EXACT(A543,'ESO Dungeon constants'!$D$3:$D$987)),"X","")</f>
        <v/>
      </c>
      <c r="F543" s="3" t="str">
        <f t="shared" si="32"/>
        <v/>
      </c>
      <c r="G543" s="3" t="str">
        <f t="shared" si="33"/>
        <v>Vvardenfell</v>
      </c>
      <c r="H543" s="17">
        <f t="shared" si="34"/>
        <v>927</v>
      </c>
      <c r="I543" s="17">
        <f t="shared" si="35"/>
        <v>849</v>
      </c>
      <c r="J543">
        <v>6</v>
      </c>
      <c r="K543" s="3" t="str">
        <f>VLOOKUP(J543,'LibSets constants'!$A$4:$B$1012,2,FALSE)</f>
        <v>DLC_MORROWIND</v>
      </c>
      <c r="L543" s="3" t="str">
        <f>VLOOKUP(J543,'LibSets constants'!$A$4:$C$1012,3,FALSE)</f>
        <v>Morrowind</v>
      </c>
    </row>
    <row r="544" spans="1:12" x14ac:dyDescent="0.25">
      <c r="A544" s="12">
        <v>928</v>
      </c>
      <c r="B544" s="5">
        <v>539</v>
      </c>
      <c r="C544" s="5">
        <v>849</v>
      </c>
      <c r="D544" s="3" t="s">
        <v>602</v>
      </c>
      <c r="E544" s="3" t="str">
        <f t="array" ref="E544">IF(OR(EXACT(A544,'ESO Dungeon constants'!$D$3:$D$987)),"X","")</f>
        <v/>
      </c>
      <c r="F544" s="3" t="str">
        <f t="shared" si="32"/>
        <v/>
      </c>
      <c r="G544" s="3" t="str">
        <f t="shared" si="33"/>
        <v>Vvardenfell</v>
      </c>
      <c r="H544" s="17">
        <f t="shared" si="34"/>
        <v>928</v>
      </c>
      <c r="I544" s="17">
        <f t="shared" si="35"/>
        <v>849</v>
      </c>
      <c r="J544">
        <v>6</v>
      </c>
      <c r="K544" s="3" t="str">
        <f>VLOOKUP(J544,'LibSets constants'!$A$4:$B$1012,2,FALSE)</f>
        <v>DLC_MORROWIND</v>
      </c>
      <c r="L544" s="3" t="str">
        <f>VLOOKUP(J544,'LibSets constants'!$A$4:$C$1012,3,FALSE)</f>
        <v>Morrowind</v>
      </c>
    </row>
    <row r="545" spans="1:12" x14ac:dyDescent="0.25">
      <c r="A545" s="12">
        <v>929</v>
      </c>
      <c r="B545" s="5">
        <v>540</v>
      </c>
      <c r="C545" s="5">
        <v>849</v>
      </c>
      <c r="D545" s="3" t="s">
        <v>603</v>
      </c>
      <c r="E545" s="3" t="str">
        <f t="array" ref="E545">IF(OR(EXACT(A545,'ESO Dungeon constants'!$D$3:$D$987)),"X","")</f>
        <v/>
      </c>
      <c r="F545" s="3" t="str">
        <f t="shared" si="32"/>
        <v/>
      </c>
      <c r="G545" s="3" t="str">
        <f t="shared" si="33"/>
        <v>Vvardenfell</v>
      </c>
      <c r="H545" s="17">
        <f t="shared" si="34"/>
        <v>929</v>
      </c>
      <c r="I545" s="17">
        <f t="shared" si="35"/>
        <v>849</v>
      </c>
      <c r="J545">
        <v>6</v>
      </c>
      <c r="K545" s="3" t="str">
        <f>VLOOKUP(J545,'LibSets constants'!$A$4:$B$1012,2,FALSE)</f>
        <v>DLC_MORROWIND</v>
      </c>
      <c r="L545" s="3" t="str">
        <f>VLOOKUP(J545,'LibSets constants'!$A$4:$C$1012,3,FALSE)</f>
        <v>Morrowind</v>
      </c>
    </row>
    <row r="546" spans="1:12" x14ac:dyDescent="0.25">
      <c r="A546" s="12">
        <v>930</v>
      </c>
      <c r="B546" s="5">
        <v>541</v>
      </c>
      <c r="C546" s="5">
        <v>57</v>
      </c>
      <c r="D546" s="3" t="s">
        <v>46</v>
      </c>
      <c r="E546" s="3" t="str">
        <f t="array" ref="E546">IF(OR(EXACT(A546,'ESO Dungeon constants'!$D$3:$D$987)),"X","")</f>
        <v>X</v>
      </c>
      <c r="F546" s="3" t="str">
        <f t="shared" si="32"/>
        <v/>
      </c>
      <c r="G546" s="3" t="str">
        <f t="shared" si="33"/>
        <v>Deshaan</v>
      </c>
      <c r="H546" s="17">
        <f t="shared" si="34"/>
        <v>930</v>
      </c>
      <c r="I546" s="17">
        <f t="shared" si="35"/>
        <v>57</v>
      </c>
      <c r="J546">
        <v>0</v>
      </c>
      <c r="K546" s="3" t="str">
        <f>VLOOKUP(J546,'LibSets constants'!$A$4:$B$1012,2,FALSE)</f>
        <v>DLC_BASE_GAME</v>
      </c>
      <c r="L546" s="3" t="str">
        <f>VLOOKUP(J546,'LibSets constants'!$A$4:$C$1012,3,FALSE)</f>
        <v>Included in base game</v>
      </c>
    </row>
    <row r="547" spans="1:12" x14ac:dyDescent="0.25">
      <c r="A547" s="12">
        <v>931</v>
      </c>
      <c r="B547" s="5">
        <v>542</v>
      </c>
      <c r="C547" s="5">
        <v>383</v>
      </c>
      <c r="D547" s="3" t="s">
        <v>56</v>
      </c>
      <c r="E547" s="3" t="str">
        <f t="array" ref="E547">IF(OR(EXACT(A547,'ESO Dungeon constants'!$D$3:$D$987)),"X","")</f>
        <v>X</v>
      </c>
      <c r="F547" s="3" t="str">
        <f t="shared" si="32"/>
        <v/>
      </c>
      <c r="G547" s="3" t="str">
        <f t="shared" si="33"/>
        <v>Grahtwood</v>
      </c>
      <c r="H547" s="17">
        <f t="shared" si="34"/>
        <v>931</v>
      </c>
      <c r="I547" s="17">
        <f t="shared" si="35"/>
        <v>383</v>
      </c>
      <c r="J547">
        <v>0</v>
      </c>
      <c r="K547" s="3" t="str">
        <f>VLOOKUP(J547,'LibSets constants'!$A$4:$B$1012,2,FALSE)</f>
        <v>DLC_BASE_GAME</v>
      </c>
      <c r="L547" s="3" t="str">
        <f>VLOOKUP(J547,'LibSets constants'!$A$4:$C$1012,3,FALSE)</f>
        <v>Included in base game</v>
      </c>
    </row>
    <row r="548" spans="1:12" x14ac:dyDescent="0.25">
      <c r="A548" s="12">
        <v>932</v>
      </c>
      <c r="B548" s="5">
        <v>543</v>
      </c>
      <c r="C548" s="5">
        <v>20</v>
      </c>
      <c r="D548" s="3" t="s">
        <v>55</v>
      </c>
      <c r="E548" s="3" t="str">
        <f t="array" ref="E548">IF(OR(EXACT(A548,'ESO Dungeon constants'!$D$3:$D$987)),"X","")</f>
        <v>X</v>
      </c>
      <c r="F548" s="3" t="str">
        <f t="shared" si="32"/>
        <v/>
      </c>
      <c r="G548" s="3" t="str">
        <f t="shared" si="33"/>
        <v>Rivenspire</v>
      </c>
      <c r="H548" s="17">
        <f t="shared" si="34"/>
        <v>932</v>
      </c>
      <c r="I548" s="17">
        <f t="shared" si="35"/>
        <v>20</v>
      </c>
      <c r="J548">
        <v>0</v>
      </c>
      <c r="K548" s="3" t="str">
        <f>VLOOKUP(J548,'LibSets constants'!$A$4:$B$1012,2,FALSE)</f>
        <v>DLC_BASE_GAME</v>
      </c>
      <c r="L548" s="3" t="str">
        <f>VLOOKUP(J548,'LibSets constants'!$A$4:$C$1012,3,FALSE)</f>
        <v>Included in base game</v>
      </c>
    </row>
    <row r="549" spans="1:12" x14ac:dyDescent="0.25">
      <c r="A549" s="12">
        <v>933</v>
      </c>
      <c r="B549" s="5">
        <v>544</v>
      </c>
      <c r="C549" s="5">
        <v>19</v>
      </c>
      <c r="D549" s="3" t="s">
        <v>58</v>
      </c>
      <c r="E549" s="3" t="str">
        <f t="array" ref="E549">IF(OR(EXACT(A549,'ESO Dungeon constants'!$D$3:$D$987)),"X","")</f>
        <v>X</v>
      </c>
      <c r="F549" s="3" t="str">
        <f t="shared" si="32"/>
        <v/>
      </c>
      <c r="G549" s="3" t="str">
        <f t="shared" si="33"/>
        <v>Stormhaven</v>
      </c>
      <c r="H549" s="17">
        <f t="shared" si="34"/>
        <v>933</v>
      </c>
      <c r="I549" s="17">
        <f t="shared" si="35"/>
        <v>19</v>
      </c>
      <c r="J549">
        <v>0</v>
      </c>
      <c r="K549" s="3" t="str">
        <f>VLOOKUP(J549,'LibSets constants'!$A$4:$B$1012,2,FALSE)</f>
        <v>DLC_BASE_GAME</v>
      </c>
      <c r="L549" s="3" t="str">
        <f>VLOOKUP(J549,'LibSets constants'!$A$4:$C$1012,3,FALSE)</f>
        <v>Included in base game</v>
      </c>
    </row>
    <row r="550" spans="1:12" x14ac:dyDescent="0.25">
      <c r="A550" s="12">
        <v>934</v>
      </c>
      <c r="B550" s="5">
        <v>545</v>
      </c>
      <c r="C550" s="5">
        <v>41</v>
      </c>
      <c r="D550" s="3" t="s">
        <v>63</v>
      </c>
      <c r="E550" s="3" t="str">
        <f t="array" ref="E550">IF(OR(EXACT(A550,'ESO Dungeon constants'!$D$3:$D$987)),"X","")</f>
        <v>X</v>
      </c>
      <c r="F550" s="3" t="str">
        <f t="shared" si="32"/>
        <v/>
      </c>
      <c r="G550" s="3" t="str">
        <f t="shared" si="33"/>
        <v>Stonefalls</v>
      </c>
      <c r="H550" s="17">
        <f t="shared" si="34"/>
        <v>934</v>
      </c>
      <c r="I550" s="17">
        <f t="shared" si="35"/>
        <v>41</v>
      </c>
      <c r="J550">
        <v>0</v>
      </c>
      <c r="K550" s="3" t="str">
        <f>VLOOKUP(J550,'LibSets constants'!$A$4:$B$1012,2,FALSE)</f>
        <v>DLC_BASE_GAME</v>
      </c>
      <c r="L550" s="3" t="str">
        <f>VLOOKUP(J550,'LibSets constants'!$A$4:$C$1012,3,FALSE)</f>
        <v>Included in base game</v>
      </c>
    </row>
    <row r="551" spans="1:12" x14ac:dyDescent="0.25">
      <c r="A551" s="12">
        <v>935</v>
      </c>
      <c r="B551" s="5">
        <v>546</v>
      </c>
      <c r="C551" s="5">
        <v>381</v>
      </c>
      <c r="D551" s="3" t="s">
        <v>97</v>
      </c>
      <c r="E551" s="3" t="str">
        <f t="array" ref="E551">IF(OR(EXACT(A551,'ESO Dungeon constants'!$D$3:$D$987)),"X","")</f>
        <v>X</v>
      </c>
      <c r="F551" s="3" t="str">
        <f t="shared" si="32"/>
        <v/>
      </c>
      <c r="G551" s="3" t="str">
        <f t="shared" si="33"/>
        <v>Auridon</v>
      </c>
      <c r="H551" s="17">
        <f t="shared" si="34"/>
        <v>935</v>
      </c>
      <c r="I551" s="17">
        <f t="shared" si="35"/>
        <v>381</v>
      </c>
      <c r="J551">
        <v>0</v>
      </c>
      <c r="K551" s="3" t="str">
        <f>VLOOKUP(J551,'LibSets constants'!$A$4:$B$1012,2,FALSE)</f>
        <v>DLC_BASE_GAME</v>
      </c>
      <c r="L551" s="3" t="str">
        <f>VLOOKUP(J551,'LibSets constants'!$A$4:$C$1012,3,FALSE)</f>
        <v>Included in base game</v>
      </c>
    </row>
    <row r="552" spans="1:12" x14ac:dyDescent="0.25">
      <c r="A552" s="12">
        <v>936</v>
      </c>
      <c r="B552" s="5">
        <v>547</v>
      </c>
      <c r="C552" s="5">
        <v>3</v>
      </c>
      <c r="D552" s="3" t="s">
        <v>42</v>
      </c>
      <c r="E552" s="3" t="str">
        <f t="array" ref="E552">IF(OR(EXACT(A552,'ESO Dungeon constants'!$D$3:$D$987)),"X","")</f>
        <v>X</v>
      </c>
      <c r="F552" s="3" t="str">
        <f t="shared" si="32"/>
        <v/>
      </c>
      <c r="G552" s="3" t="str">
        <f t="shared" si="33"/>
        <v>Glenumbra</v>
      </c>
      <c r="H552" s="17">
        <f t="shared" si="34"/>
        <v>936</v>
      </c>
      <c r="I552" s="17">
        <f t="shared" si="35"/>
        <v>3</v>
      </c>
      <c r="J552">
        <v>0</v>
      </c>
      <c r="K552" s="3" t="str">
        <f>VLOOKUP(J552,'LibSets constants'!$A$4:$B$1012,2,FALSE)</f>
        <v>DLC_BASE_GAME</v>
      </c>
      <c r="L552" s="3" t="str">
        <f>VLOOKUP(J552,'LibSets constants'!$A$4:$C$1012,3,FALSE)</f>
        <v>Included in base game</v>
      </c>
    </row>
    <row r="553" spans="1:12" x14ac:dyDescent="0.25">
      <c r="A553" s="12">
        <v>937</v>
      </c>
      <c r="B553" s="5">
        <v>548</v>
      </c>
      <c r="C553" s="5">
        <v>57</v>
      </c>
      <c r="D553" s="3" t="s">
        <v>604</v>
      </c>
      <c r="E553" s="3" t="str">
        <f t="array" ref="E553">IF(OR(EXACT(A553,'ESO Dungeon constants'!$D$3:$D$987)),"X","")</f>
        <v/>
      </c>
      <c r="F553" s="3" t="str">
        <f t="shared" si="32"/>
        <v/>
      </c>
      <c r="G553" s="3" t="str">
        <f t="shared" si="33"/>
        <v>Deshaan</v>
      </c>
      <c r="H553" s="17">
        <f t="shared" si="34"/>
        <v>937</v>
      </c>
      <c r="I553" s="17">
        <f t="shared" si="35"/>
        <v>57</v>
      </c>
      <c r="J553">
        <v>0</v>
      </c>
      <c r="K553" s="3" t="str">
        <f>VLOOKUP(J553,'LibSets constants'!$A$4:$B$1012,2,FALSE)</f>
        <v>DLC_BASE_GAME</v>
      </c>
      <c r="L553" s="3" t="str">
        <f>VLOOKUP(J553,'LibSets constants'!$A$4:$C$1012,3,FALSE)</f>
        <v>Included in base game</v>
      </c>
    </row>
    <row r="554" spans="1:12" x14ac:dyDescent="0.25">
      <c r="A554" s="12">
        <v>938</v>
      </c>
      <c r="B554" s="5">
        <v>549</v>
      </c>
      <c r="C554" s="5">
        <v>104</v>
      </c>
      <c r="D554" s="3" t="s">
        <v>605</v>
      </c>
      <c r="E554" s="3" t="str">
        <f t="array" ref="E554">IF(OR(EXACT(A554,'ESO Dungeon constants'!$D$3:$D$987)),"X","")</f>
        <v/>
      </c>
      <c r="F554" s="3" t="str">
        <f t="shared" si="32"/>
        <v/>
      </c>
      <c r="G554" s="3" t="str">
        <f t="shared" si="33"/>
        <v>Alik'r Desert</v>
      </c>
      <c r="H554" s="17">
        <f t="shared" si="34"/>
        <v>938</v>
      </c>
      <c r="I554" s="17">
        <f t="shared" si="35"/>
        <v>104</v>
      </c>
      <c r="J554">
        <v>0</v>
      </c>
      <c r="K554" s="3" t="str">
        <f>VLOOKUP(J554,'LibSets constants'!$A$4:$B$1012,2,FALSE)</f>
        <v>DLC_BASE_GAME</v>
      </c>
      <c r="L554" s="3" t="str">
        <f>VLOOKUP(J554,'LibSets constants'!$A$4:$C$1012,3,FALSE)</f>
        <v>Included in base game</v>
      </c>
    </row>
    <row r="555" spans="1:12" x14ac:dyDescent="0.25">
      <c r="A555" s="12">
        <v>939</v>
      </c>
      <c r="B555" s="5">
        <v>550</v>
      </c>
      <c r="C555" s="5">
        <v>381</v>
      </c>
      <c r="D555" s="3" t="s">
        <v>606</v>
      </c>
      <c r="E555" s="3" t="str">
        <f t="array" ref="E555">IF(OR(EXACT(A555,'ESO Dungeon constants'!$D$3:$D$987)),"X","")</f>
        <v/>
      </c>
      <c r="F555" s="3" t="str">
        <f t="shared" si="32"/>
        <v/>
      </c>
      <c r="G555" s="3" t="str">
        <f t="shared" si="33"/>
        <v>Auridon</v>
      </c>
      <c r="H555" s="17">
        <f t="shared" si="34"/>
        <v>939</v>
      </c>
      <c r="I555" s="17">
        <f t="shared" si="35"/>
        <v>381</v>
      </c>
      <c r="J555">
        <v>0</v>
      </c>
      <c r="K555" s="3" t="str">
        <f>VLOOKUP(J555,'LibSets constants'!$A$4:$B$1012,2,FALSE)</f>
        <v>DLC_BASE_GAME</v>
      </c>
      <c r="L555" s="3" t="str">
        <f>VLOOKUP(J555,'LibSets constants'!$A$4:$C$1012,3,FALSE)</f>
        <v>Included in base game</v>
      </c>
    </row>
    <row r="556" spans="1:12" x14ac:dyDescent="0.25">
      <c r="A556" s="12">
        <v>940</v>
      </c>
      <c r="B556" s="5">
        <v>551</v>
      </c>
      <c r="C556" s="5">
        <v>381</v>
      </c>
      <c r="D556" s="3" t="s">
        <v>607</v>
      </c>
      <c r="E556" s="3" t="str">
        <f t="array" ref="E556">IF(OR(EXACT(A556,'ESO Dungeon constants'!$D$3:$D$987)),"X","")</f>
        <v/>
      </c>
      <c r="F556" s="3" t="str">
        <f t="shared" si="32"/>
        <v/>
      </c>
      <c r="G556" s="3" t="str">
        <f t="shared" si="33"/>
        <v>Auridon</v>
      </c>
      <c r="H556" s="17">
        <f t="shared" si="34"/>
        <v>940</v>
      </c>
      <c r="I556" s="17">
        <f t="shared" si="35"/>
        <v>381</v>
      </c>
      <c r="J556">
        <v>0</v>
      </c>
      <c r="K556" s="3" t="str">
        <f>VLOOKUP(J556,'LibSets constants'!$A$4:$B$1012,2,FALSE)</f>
        <v>DLC_BASE_GAME</v>
      </c>
      <c r="L556" s="3" t="str">
        <f>VLOOKUP(J556,'LibSets constants'!$A$4:$C$1012,3,FALSE)</f>
        <v>Included in base game</v>
      </c>
    </row>
    <row r="557" spans="1:12" x14ac:dyDescent="0.25">
      <c r="A557" s="12">
        <v>941</v>
      </c>
      <c r="B557" s="5">
        <v>552</v>
      </c>
      <c r="C557" s="5">
        <v>41</v>
      </c>
      <c r="D557" s="3" t="s">
        <v>608</v>
      </c>
      <c r="E557" s="3" t="str">
        <f t="array" ref="E557">IF(OR(EXACT(A557,'ESO Dungeon constants'!$D$3:$D$987)),"X","")</f>
        <v/>
      </c>
      <c r="F557" s="3" t="str">
        <f t="shared" si="32"/>
        <v/>
      </c>
      <c r="G557" s="3" t="str">
        <f t="shared" si="33"/>
        <v>Stonefalls</v>
      </c>
      <c r="H557" s="17">
        <f t="shared" si="34"/>
        <v>941</v>
      </c>
      <c r="I557" s="17">
        <f t="shared" si="35"/>
        <v>41</v>
      </c>
      <c r="J557">
        <v>0</v>
      </c>
      <c r="K557" s="3" t="str">
        <f>VLOOKUP(J557,'LibSets constants'!$A$4:$B$1012,2,FALSE)</f>
        <v>DLC_BASE_GAME</v>
      </c>
      <c r="L557" s="3" t="str">
        <f>VLOOKUP(J557,'LibSets constants'!$A$4:$C$1012,3,FALSE)</f>
        <v>Included in base game</v>
      </c>
    </row>
    <row r="558" spans="1:12" x14ac:dyDescent="0.25">
      <c r="A558" s="12">
        <v>942</v>
      </c>
      <c r="B558" s="5">
        <v>553</v>
      </c>
      <c r="C558" s="5">
        <v>3</v>
      </c>
      <c r="D558" s="3" t="s">
        <v>609</v>
      </c>
      <c r="E558" s="3" t="str">
        <f t="array" ref="E558">IF(OR(EXACT(A558,'ESO Dungeon constants'!$D$3:$D$987)),"X","")</f>
        <v/>
      </c>
      <c r="F558" s="3" t="str">
        <f t="shared" si="32"/>
        <v/>
      </c>
      <c r="G558" s="3" t="str">
        <f t="shared" si="33"/>
        <v>Glenumbra</v>
      </c>
      <c r="H558" s="17">
        <f t="shared" si="34"/>
        <v>942</v>
      </c>
      <c r="I558" s="17">
        <f t="shared" si="35"/>
        <v>3</v>
      </c>
      <c r="J558">
        <v>0</v>
      </c>
      <c r="K558" s="3" t="str">
        <f>VLOOKUP(J558,'LibSets constants'!$A$4:$B$1012,2,FALSE)</f>
        <v>DLC_BASE_GAME</v>
      </c>
      <c r="L558" s="3" t="str">
        <f>VLOOKUP(J558,'LibSets constants'!$A$4:$C$1012,3,FALSE)</f>
        <v>Included in base game</v>
      </c>
    </row>
    <row r="559" spans="1:12" x14ac:dyDescent="0.25">
      <c r="A559" s="12">
        <v>943</v>
      </c>
      <c r="B559" s="5">
        <v>554</v>
      </c>
      <c r="C559" s="5">
        <v>3</v>
      </c>
      <c r="D559" s="3" t="s">
        <v>610</v>
      </c>
      <c r="E559" s="3" t="str">
        <f t="array" ref="E559">IF(OR(EXACT(A559,'ESO Dungeon constants'!$D$3:$D$987)),"X","")</f>
        <v/>
      </c>
      <c r="F559" s="3" t="str">
        <f t="shared" si="32"/>
        <v/>
      </c>
      <c r="G559" s="3" t="str">
        <f t="shared" si="33"/>
        <v>Glenumbra</v>
      </c>
      <c r="H559" s="17">
        <f t="shared" si="34"/>
        <v>943</v>
      </c>
      <c r="I559" s="17">
        <f t="shared" si="35"/>
        <v>3</v>
      </c>
      <c r="J559">
        <v>0</v>
      </c>
      <c r="K559" s="3" t="str">
        <f>VLOOKUP(J559,'LibSets constants'!$A$4:$B$1012,2,FALSE)</f>
        <v>DLC_BASE_GAME</v>
      </c>
      <c r="L559" s="3" t="str">
        <f>VLOOKUP(J559,'LibSets constants'!$A$4:$C$1012,3,FALSE)</f>
        <v>Included in base game</v>
      </c>
    </row>
    <row r="560" spans="1:12" x14ac:dyDescent="0.25">
      <c r="A560" s="44">
        <v>944</v>
      </c>
      <c r="B560" s="43">
        <v>555</v>
      </c>
      <c r="C560" s="43">
        <v>382</v>
      </c>
      <c r="D560" s="3" t="s">
        <v>611</v>
      </c>
      <c r="E560" s="3" t="str">
        <f t="array" ref="E560">IF(OR(EXACT(A560,'ESO Dungeon constants'!$D$3:$D$987)),"X","")</f>
        <v/>
      </c>
      <c r="F560" s="3" t="str">
        <f t="shared" si="32"/>
        <v/>
      </c>
      <c r="G560" s="3" t="str">
        <f t="shared" si="33"/>
        <v>Reaper's March</v>
      </c>
      <c r="H560" s="17">
        <f t="shared" si="34"/>
        <v>944</v>
      </c>
      <c r="I560" s="17">
        <f t="shared" si="35"/>
        <v>382</v>
      </c>
      <c r="J560">
        <v>0</v>
      </c>
      <c r="K560" s="3" t="str">
        <f>VLOOKUP(J560,'LibSets constants'!$A$4:$B$1012,2,FALSE)</f>
        <v>DLC_BASE_GAME</v>
      </c>
      <c r="L560" s="3" t="str">
        <f>VLOOKUP(J560,'LibSets constants'!$A$4:$C$1012,3,FALSE)</f>
        <v>Included in base game</v>
      </c>
    </row>
    <row r="561" spans="1:12" x14ac:dyDescent="0.25">
      <c r="A561" s="44">
        <v>945</v>
      </c>
      <c r="B561" s="43">
        <v>556</v>
      </c>
      <c r="C561" s="43">
        <v>41</v>
      </c>
      <c r="D561" s="3" t="s">
        <v>612</v>
      </c>
      <c r="E561" s="3" t="str">
        <f t="array" ref="E561">IF(OR(EXACT(A561,'ESO Dungeon constants'!$D$3:$D$987)),"X","")</f>
        <v/>
      </c>
      <c r="F561" s="3" t="str">
        <f t="shared" si="32"/>
        <v/>
      </c>
      <c r="G561" s="3" t="str">
        <f t="shared" si="33"/>
        <v>Stonefalls</v>
      </c>
      <c r="H561" s="17">
        <f t="shared" si="34"/>
        <v>945</v>
      </c>
      <c r="I561" s="17">
        <f t="shared" si="35"/>
        <v>41</v>
      </c>
      <c r="J561">
        <v>0</v>
      </c>
      <c r="K561" s="3" t="str">
        <f>VLOOKUP(J561,'LibSets constants'!$A$4:$B$1012,2,FALSE)</f>
        <v>DLC_BASE_GAME</v>
      </c>
      <c r="L561" s="3" t="str">
        <f>VLOOKUP(J561,'LibSets constants'!$A$4:$C$1012,3,FALSE)</f>
        <v>Included in base game</v>
      </c>
    </row>
    <row r="562" spans="1:12" x14ac:dyDescent="0.25">
      <c r="A562" s="12">
        <v>946</v>
      </c>
      <c r="B562" s="5">
        <v>557</v>
      </c>
      <c r="C562" s="5">
        <v>849</v>
      </c>
      <c r="D562" s="3" t="s">
        <v>613</v>
      </c>
      <c r="E562" s="3" t="str">
        <f t="array" ref="E562">IF(OR(EXACT(A562,'ESO Dungeon constants'!$D$3:$D$987)),"X","")</f>
        <v/>
      </c>
      <c r="F562" s="3" t="str">
        <f t="shared" si="32"/>
        <v/>
      </c>
      <c r="G562" s="3" t="str">
        <f t="shared" si="33"/>
        <v>Vvardenfell</v>
      </c>
      <c r="H562" s="17">
        <f t="shared" si="34"/>
        <v>946</v>
      </c>
      <c r="I562" s="17">
        <f t="shared" si="35"/>
        <v>849</v>
      </c>
      <c r="J562">
        <v>6</v>
      </c>
      <c r="K562" s="3" t="str">
        <f>VLOOKUP(J562,'LibSets constants'!$A$4:$B$1012,2,FALSE)</f>
        <v>DLC_MORROWIND</v>
      </c>
      <c r="L562" s="3" t="str">
        <f>VLOOKUP(J562,'LibSets constants'!$A$4:$C$1012,3,FALSE)</f>
        <v>Morrowind</v>
      </c>
    </row>
    <row r="563" spans="1:12" x14ac:dyDescent="0.25">
      <c r="A563" s="12">
        <v>947</v>
      </c>
      <c r="B563" s="5">
        <v>558</v>
      </c>
      <c r="C563" s="5">
        <v>849</v>
      </c>
      <c r="D563" s="3" t="s">
        <v>614</v>
      </c>
      <c r="E563" s="3" t="str">
        <f t="array" ref="E563">IF(OR(EXACT(A563,'ESO Dungeon constants'!$D$3:$D$987)),"X","")</f>
        <v/>
      </c>
      <c r="F563" s="3" t="str">
        <f t="shared" si="32"/>
        <v/>
      </c>
      <c r="G563" s="3" t="str">
        <f t="shared" si="33"/>
        <v>Vvardenfell</v>
      </c>
      <c r="H563" s="17">
        <f t="shared" si="34"/>
        <v>947</v>
      </c>
      <c r="I563" s="17">
        <f t="shared" si="35"/>
        <v>849</v>
      </c>
      <c r="J563">
        <v>6</v>
      </c>
      <c r="K563" s="3" t="str">
        <f>VLOOKUP(J563,'LibSets constants'!$A$4:$B$1012,2,FALSE)</f>
        <v>DLC_MORROWIND</v>
      </c>
      <c r="L563" s="3" t="str">
        <f>VLOOKUP(J563,'LibSets constants'!$A$4:$C$1012,3,FALSE)</f>
        <v>Morrowind</v>
      </c>
    </row>
    <row r="564" spans="1:12" x14ac:dyDescent="0.25">
      <c r="A564" s="44">
        <v>948</v>
      </c>
      <c r="B564" s="43">
        <v>559</v>
      </c>
      <c r="C564" s="43">
        <v>849</v>
      </c>
      <c r="D564" s="3" t="s">
        <v>615</v>
      </c>
      <c r="E564" s="3" t="str">
        <f t="array" ref="E564">IF(OR(EXACT(A564,'ESO Dungeon constants'!$D$3:$D$987)),"X","")</f>
        <v/>
      </c>
      <c r="F564" s="3" t="str">
        <f t="shared" si="32"/>
        <v/>
      </c>
      <c r="G564" s="3" t="str">
        <f t="shared" si="33"/>
        <v>Vvardenfell</v>
      </c>
      <c r="H564" s="17">
        <f t="shared" si="34"/>
        <v>948</v>
      </c>
      <c r="I564" s="17">
        <f t="shared" si="35"/>
        <v>849</v>
      </c>
      <c r="J564">
        <v>6</v>
      </c>
      <c r="K564" s="3" t="str">
        <f>VLOOKUP(J564,'LibSets constants'!$A$4:$B$1012,2,FALSE)</f>
        <v>DLC_MORROWIND</v>
      </c>
      <c r="L564" s="3" t="str">
        <f>VLOOKUP(J564,'LibSets constants'!$A$4:$C$1012,3,FALSE)</f>
        <v>Morrowind</v>
      </c>
    </row>
    <row r="565" spans="1:12" x14ac:dyDescent="0.25">
      <c r="A565" s="44">
        <v>949</v>
      </c>
      <c r="B565" s="43">
        <v>560</v>
      </c>
      <c r="C565" s="43">
        <v>849</v>
      </c>
      <c r="D565" s="3" t="s">
        <v>616</v>
      </c>
      <c r="E565" s="3" t="str">
        <f t="array" ref="E565">IF(OR(EXACT(A565,'ESO Dungeon constants'!$D$3:$D$987)),"X","")</f>
        <v/>
      </c>
      <c r="F565" s="3" t="str">
        <f t="shared" si="32"/>
        <v/>
      </c>
      <c r="G565" s="3" t="str">
        <f t="shared" si="33"/>
        <v>Vvardenfell</v>
      </c>
      <c r="H565" s="17">
        <f t="shared" si="34"/>
        <v>949</v>
      </c>
      <c r="I565" s="17">
        <f t="shared" si="35"/>
        <v>849</v>
      </c>
      <c r="J565">
        <v>6</v>
      </c>
      <c r="K565" s="3" t="str">
        <f>VLOOKUP(J565,'LibSets constants'!$A$4:$B$1012,2,FALSE)</f>
        <v>DLC_MORROWIND</v>
      </c>
      <c r="L565" s="3" t="str">
        <f>VLOOKUP(J565,'LibSets constants'!$A$4:$C$1012,3,FALSE)</f>
        <v>Morrowind</v>
      </c>
    </row>
    <row r="566" spans="1:12" x14ac:dyDescent="0.25">
      <c r="A566" s="44">
        <v>950</v>
      </c>
      <c r="B566" s="43">
        <v>561</v>
      </c>
      <c r="C566" s="43">
        <v>849</v>
      </c>
      <c r="D566" s="3" t="s">
        <v>617</v>
      </c>
      <c r="E566" s="3" t="str">
        <f t="array" ref="E566">IF(OR(EXACT(A566,'ESO Dungeon constants'!$D$3:$D$987)),"X","")</f>
        <v/>
      </c>
      <c r="F566" s="3" t="str">
        <f t="shared" si="32"/>
        <v/>
      </c>
      <c r="G566" s="3" t="str">
        <f t="shared" si="33"/>
        <v>Vvardenfell</v>
      </c>
      <c r="H566" s="17">
        <f t="shared" si="34"/>
        <v>950</v>
      </c>
      <c r="I566" s="17">
        <f t="shared" si="35"/>
        <v>849</v>
      </c>
      <c r="J566">
        <v>6</v>
      </c>
      <c r="K566" s="3" t="str">
        <f>VLOOKUP(J566,'LibSets constants'!$A$4:$B$1012,2,FALSE)</f>
        <v>DLC_MORROWIND</v>
      </c>
      <c r="L566" s="3" t="str">
        <f>VLOOKUP(J566,'LibSets constants'!$A$4:$C$1012,3,FALSE)</f>
        <v>Morrowind</v>
      </c>
    </row>
    <row r="567" spans="1:12" x14ac:dyDescent="0.25">
      <c r="A567" s="44">
        <v>951</v>
      </c>
      <c r="B567" s="43">
        <v>562</v>
      </c>
      <c r="C567" s="43">
        <v>849</v>
      </c>
      <c r="D567" s="3" t="s">
        <v>618</v>
      </c>
      <c r="E567" s="3" t="str">
        <f t="array" ref="E567">IF(OR(EXACT(A567,'ESO Dungeon constants'!$D$3:$D$987)),"X","")</f>
        <v/>
      </c>
      <c r="F567" s="3" t="str">
        <f t="shared" si="32"/>
        <v/>
      </c>
      <c r="G567" s="3" t="str">
        <f t="shared" si="33"/>
        <v>Vvardenfell</v>
      </c>
      <c r="H567" s="17">
        <f t="shared" si="34"/>
        <v>951</v>
      </c>
      <c r="I567" s="17">
        <f t="shared" si="35"/>
        <v>849</v>
      </c>
      <c r="J567">
        <v>6</v>
      </c>
      <c r="K567" s="3" t="str">
        <f>VLOOKUP(J567,'LibSets constants'!$A$4:$B$1012,2,FALSE)</f>
        <v>DLC_MORROWIND</v>
      </c>
      <c r="L567" s="3" t="str">
        <f>VLOOKUP(J567,'LibSets constants'!$A$4:$C$1012,3,FALSE)</f>
        <v>Morrowind</v>
      </c>
    </row>
    <row r="568" spans="1:12" x14ac:dyDescent="0.25">
      <c r="A568" s="44">
        <v>952</v>
      </c>
      <c r="B568" s="43">
        <v>563</v>
      </c>
      <c r="C568" s="43">
        <v>849</v>
      </c>
      <c r="D568" s="3" t="s">
        <v>619</v>
      </c>
      <c r="E568" s="3" t="str">
        <f t="array" ref="E568">IF(OR(EXACT(A568,'ESO Dungeon constants'!$D$3:$D$987)),"X","")</f>
        <v/>
      </c>
      <c r="F568" s="3" t="str">
        <f t="shared" si="32"/>
        <v/>
      </c>
      <c r="G568" s="3" t="str">
        <f t="shared" si="33"/>
        <v>Vvardenfell</v>
      </c>
      <c r="H568" s="17">
        <f t="shared" si="34"/>
        <v>952</v>
      </c>
      <c r="I568" s="17">
        <f t="shared" si="35"/>
        <v>849</v>
      </c>
      <c r="J568">
        <v>6</v>
      </c>
      <c r="K568" s="3" t="str">
        <f>VLOOKUP(J568,'LibSets constants'!$A$4:$B$1012,2,FALSE)</f>
        <v>DLC_MORROWIND</v>
      </c>
      <c r="L568" s="3" t="str">
        <f>VLOOKUP(J568,'LibSets constants'!$A$4:$C$1012,3,FALSE)</f>
        <v>Morrowind</v>
      </c>
    </row>
    <row r="569" spans="1:12" x14ac:dyDescent="0.25">
      <c r="A569" s="44">
        <v>953</v>
      </c>
      <c r="B569" s="43">
        <v>564</v>
      </c>
      <c r="C569" s="43">
        <v>849</v>
      </c>
      <c r="D569" s="3" t="s">
        <v>620</v>
      </c>
      <c r="E569" s="3" t="str">
        <f t="array" ref="E569">IF(OR(EXACT(A569,'ESO Dungeon constants'!$D$3:$D$987)),"X","")</f>
        <v/>
      </c>
      <c r="F569" s="3" t="str">
        <f t="shared" si="32"/>
        <v/>
      </c>
      <c r="G569" s="3" t="str">
        <f t="shared" si="33"/>
        <v>Vvardenfell</v>
      </c>
      <c r="H569" s="17">
        <f t="shared" si="34"/>
        <v>953</v>
      </c>
      <c r="I569" s="17">
        <f t="shared" si="35"/>
        <v>849</v>
      </c>
      <c r="J569">
        <v>6</v>
      </c>
      <c r="K569" s="3" t="str">
        <f>VLOOKUP(J569,'LibSets constants'!$A$4:$B$1012,2,FALSE)</f>
        <v>DLC_MORROWIND</v>
      </c>
      <c r="L569" s="3" t="str">
        <f>VLOOKUP(J569,'LibSets constants'!$A$4:$C$1012,3,FALSE)</f>
        <v>Morrowind</v>
      </c>
    </row>
    <row r="570" spans="1:12" x14ac:dyDescent="0.25">
      <c r="A570" s="44">
        <v>954</v>
      </c>
      <c r="B570" s="43">
        <v>565</v>
      </c>
      <c r="C570" s="43">
        <v>849</v>
      </c>
      <c r="D570" s="3" t="s">
        <v>621</v>
      </c>
      <c r="E570" s="3" t="str">
        <f t="array" ref="E570">IF(OR(EXACT(A570,'ESO Dungeon constants'!$D$3:$D$987)),"X","")</f>
        <v/>
      </c>
      <c r="F570" s="3" t="str">
        <f t="shared" si="32"/>
        <v/>
      </c>
      <c r="G570" s="3" t="str">
        <f t="shared" si="33"/>
        <v>Vvardenfell</v>
      </c>
      <c r="H570" s="17">
        <f t="shared" si="34"/>
        <v>954</v>
      </c>
      <c r="I570" s="17">
        <f t="shared" si="35"/>
        <v>849</v>
      </c>
      <c r="J570">
        <v>6</v>
      </c>
      <c r="K570" s="3" t="str">
        <f>VLOOKUP(J570,'LibSets constants'!$A$4:$B$1012,2,FALSE)</f>
        <v>DLC_MORROWIND</v>
      </c>
      <c r="L570" s="3" t="str">
        <f>VLOOKUP(J570,'LibSets constants'!$A$4:$C$1012,3,FALSE)</f>
        <v>Morrowind</v>
      </c>
    </row>
    <row r="571" spans="1:12" x14ac:dyDescent="0.25">
      <c r="A571" s="44">
        <v>955</v>
      </c>
      <c r="B571" s="43">
        <v>566</v>
      </c>
      <c r="C571" s="43">
        <v>849</v>
      </c>
      <c r="D571" s="3" t="s">
        <v>622</v>
      </c>
      <c r="E571" s="3" t="str">
        <f t="array" ref="E571">IF(OR(EXACT(A571,'ESO Dungeon constants'!$D$3:$D$987)),"X","")</f>
        <v/>
      </c>
      <c r="F571" s="3" t="str">
        <f t="shared" si="32"/>
        <v/>
      </c>
      <c r="G571" s="3" t="str">
        <f t="shared" si="33"/>
        <v>Vvardenfell</v>
      </c>
      <c r="H571" s="17">
        <f t="shared" si="34"/>
        <v>955</v>
      </c>
      <c r="I571" s="17">
        <f t="shared" si="35"/>
        <v>849</v>
      </c>
      <c r="J571">
        <v>6</v>
      </c>
      <c r="K571" s="3" t="str">
        <f>VLOOKUP(J571,'LibSets constants'!$A$4:$B$1012,2,FALSE)</f>
        <v>DLC_MORROWIND</v>
      </c>
      <c r="L571" s="3" t="str">
        <f>VLOOKUP(J571,'LibSets constants'!$A$4:$C$1012,3,FALSE)</f>
        <v>Morrowind</v>
      </c>
    </row>
    <row r="572" spans="1:12" x14ac:dyDescent="0.25">
      <c r="A572" s="44">
        <v>956</v>
      </c>
      <c r="B572" s="43">
        <v>567</v>
      </c>
      <c r="C572" s="43">
        <v>849</v>
      </c>
      <c r="D572" s="3" t="s">
        <v>623</v>
      </c>
      <c r="E572" s="3" t="str">
        <f t="array" ref="E572">IF(OR(EXACT(A572,'ESO Dungeon constants'!$D$3:$D$987)),"X","")</f>
        <v/>
      </c>
      <c r="F572" s="3" t="str">
        <f t="shared" si="32"/>
        <v/>
      </c>
      <c r="G572" s="3" t="str">
        <f t="shared" si="33"/>
        <v>Vvardenfell</v>
      </c>
      <c r="H572" s="17">
        <f t="shared" si="34"/>
        <v>956</v>
      </c>
      <c r="I572" s="17">
        <f t="shared" si="35"/>
        <v>849</v>
      </c>
      <c r="J572">
        <v>6</v>
      </c>
      <c r="K572" s="3" t="str">
        <f>VLOOKUP(J572,'LibSets constants'!$A$4:$B$1012,2,FALSE)</f>
        <v>DLC_MORROWIND</v>
      </c>
      <c r="L572" s="3" t="str">
        <f>VLOOKUP(J572,'LibSets constants'!$A$4:$C$1012,3,FALSE)</f>
        <v>Morrowind</v>
      </c>
    </row>
    <row r="573" spans="1:12" x14ac:dyDescent="0.25">
      <c r="A573" s="44">
        <v>957</v>
      </c>
      <c r="B573" s="43">
        <v>568</v>
      </c>
      <c r="C573" s="43">
        <v>849</v>
      </c>
      <c r="D573" s="3" t="s">
        <v>624</v>
      </c>
      <c r="E573" s="3" t="str">
        <f t="array" ref="E573">IF(OR(EXACT(A573,'ESO Dungeon constants'!$D$3:$D$987)),"X","")</f>
        <v/>
      </c>
      <c r="F573" s="3" t="str">
        <f t="shared" si="32"/>
        <v/>
      </c>
      <c r="G573" s="3" t="str">
        <f t="shared" si="33"/>
        <v>Vvardenfell</v>
      </c>
      <c r="H573" s="17">
        <f t="shared" si="34"/>
        <v>957</v>
      </c>
      <c r="I573" s="17">
        <f t="shared" si="35"/>
        <v>849</v>
      </c>
      <c r="J573">
        <v>6</v>
      </c>
      <c r="K573" s="3" t="str">
        <f>VLOOKUP(J573,'LibSets constants'!$A$4:$B$1012,2,FALSE)</f>
        <v>DLC_MORROWIND</v>
      </c>
      <c r="L573" s="3" t="str">
        <f>VLOOKUP(J573,'LibSets constants'!$A$4:$C$1012,3,FALSE)</f>
        <v>Morrowind</v>
      </c>
    </row>
    <row r="574" spans="1:12" x14ac:dyDescent="0.25">
      <c r="A574" s="44">
        <v>958</v>
      </c>
      <c r="B574" s="43">
        <v>569</v>
      </c>
      <c r="C574" s="43">
        <v>849</v>
      </c>
      <c r="D574" s="3" t="s">
        <v>625</v>
      </c>
      <c r="E574" s="3" t="str">
        <f t="array" ref="E574">IF(OR(EXACT(A574,'ESO Dungeon constants'!$D$3:$D$987)),"X","")</f>
        <v/>
      </c>
      <c r="F574" s="3" t="str">
        <f t="shared" si="32"/>
        <v/>
      </c>
      <c r="G574" s="3" t="str">
        <f t="shared" si="33"/>
        <v>Vvardenfell</v>
      </c>
      <c r="H574" s="17">
        <f t="shared" si="34"/>
        <v>958</v>
      </c>
      <c r="I574" s="17">
        <f t="shared" si="35"/>
        <v>849</v>
      </c>
      <c r="J574">
        <v>6</v>
      </c>
      <c r="K574" s="3" t="str">
        <f>VLOOKUP(J574,'LibSets constants'!$A$4:$B$1012,2,FALSE)</f>
        <v>DLC_MORROWIND</v>
      </c>
      <c r="L574" s="3" t="str">
        <f>VLOOKUP(J574,'LibSets constants'!$A$4:$C$1012,3,FALSE)</f>
        <v>Morrowind</v>
      </c>
    </row>
    <row r="575" spans="1:12" x14ac:dyDescent="0.25">
      <c r="A575" s="44">
        <v>959</v>
      </c>
      <c r="B575" s="43">
        <v>570</v>
      </c>
      <c r="C575" s="43">
        <v>849</v>
      </c>
      <c r="D575" s="3" t="s">
        <v>626</v>
      </c>
      <c r="E575" s="3" t="str">
        <f t="array" ref="E575">IF(OR(EXACT(A575,'ESO Dungeon constants'!$D$3:$D$987)),"X","")</f>
        <v/>
      </c>
      <c r="F575" s="3" t="str">
        <f t="shared" si="32"/>
        <v/>
      </c>
      <c r="G575" s="3" t="str">
        <f t="shared" si="33"/>
        <v>Vvardenfell</v>
      </c>
      <c r="H575" s="17">
        <f t="shared" si="34"/>
        <v>959</v>
      </c>
      <c r="I575" s="17">
        <f t="shared" si="35"/>
        <v>849</v>
      </c>
      <c r="J575">
        <v>6</v>
      </c>
      <c r="K575" s="3" t="str">
        <f>VLOOKUP(J575,'LibSets constants'!$A$4:$B$1012,2,FALSE)</f>
        <v>DLC_MORROWIND</v>
      </c>
      <c r="L575" s="3" t="str">
        <f>VLOOKUP(J575,'LibSets constants'!$A$4:$C$1012,3,FALSE)</f>
        <v>Morrowind</v>
      </c>
    </row>
    <row r="576" spans="1:12" x14ac:dyDescent="0.25">
      <c r="A576" s="44">
        <v>960</v>
      </c>
      <c r="B576" s="43">
        <v>571</v>
      </c>
      <c r="C576" s="43">
        <v>849</v>
      </c>
      <c r="D576" s="3" t="s">
        <v>627</v>
      </c>
      <c r="E576" s="3" t="str">
        <f t="array" ref="E576">IF(OR(EXACT(A576,'ESO Dungeon constants'!$D$3:$D$987)),"X","")</f>
        <v/>
      </c>
      <c r="F576" s="3" t="str">
        <f t="shared" si="32"/>
        <v/>
      </c>
      <c r="G576" s="3" t="str">
        <f t="shared" si="33"/>
        <v>Vvardenfell</v>
      </c>
      <c r="H576" s="17">
        <f t="shared" si="34"/>
        <v>960</v>
      </c>
      <c r="I576" s="17">
        <f t="shared" si="35"/>
        <v>849</v>
      </c>
      <c r="J576">
        <v>6</v>
      </c>
      <c r="K576" s="3" t="str">
        <f>VLOOKUP(J576,'LibSets constants'!$A$4:$B$1012,2,FALSE)</f>
        <v>DLC_MORROWIND</v>
      </c>
      <c r="L576" s="3" t="str">
        <f>VLOOKUP(J576,'LibSets constants'!$A$4:$C$1012,3,FALSE)</f>
        <v>Morrowind</v>
      </c>
    </row>
    <row r="577" spans="1:12" x14ac:dyDescent="0.25">
      <c r="A577" s="44">
        <v>961</v>
      </c>
      <c r="B577" s="43">
        <v>572</v>
      </c>
      <c r="C577" s="43">
        <v>849</v>
      </c>
      <c r="D577" s="3" t="s">
        <v>628</v>
      </c>
      <c r="E577" s="3" t="str">
        <f t="array" ref="E577">IF(OR(EXACT(A577,'ESO Dungeon constants'!$D$3:$D$987)),"X","")</f>
        <v/>
      </c>
      <c r="F577" s="3" t="str">
        <f t="shared" si="32"/>
        <v/>
      </c>
      <c r="G577" s="3" t="str">
        <f t="shared" si="33"/>
        <v>Vvardenfell</v>
      </c>
      <c r="H577" s="17">
        <f t="shared" si="34"/>
        <v>961</v>
      </c>
      <c r="I577" s="17">
        <f t="shared" si="35"/>
        <v>849</v>
      </c>
      <c r="J577">
        <v>6</v>
      </c>
      <c r="K577" s="3" t="str">
        <f>VLOOKUP(J577,'LibSets constants'!$A$4:$B$1012,2,FALSE)</f>
        <v>DLC_MORROWIND</v>
      </c>
      <c r="L577" s="3" t="str">
        <f>VLOOKUP(J577,'LibSets constants'!$A$4:$C$1012,3,FALSE)</f>
        <v>Morrowind</v>
      </c>
    </row>
    <row r="578" spans="1:12" x14ac:dyDescent="0.25">
      <c r="A578" s="44">
        <v>962</v>
      </c>
      <c r="B578" s="43">
        <v>573</v>
      </c>
      <c r="C578" s="43">
        <v>849</v>
      </c>
      <c r="D578" s="3" t="s">
        <v>629</v>
      </c>
      <c r="E578" s="3" t="str">
        <f t="array" ref="E578">IF(OR(EXACT(A578,'ESO Dungeon constants'!$D$3:$D$987)),"X","")</f>
        <v/>
      </c>
      <c r="F578" s="3" t="str">
        <f t="shared" si="32"/>
        <v/>
      </c>
      <c r="G578" s="3" t="str">
        <f t="shared" si="33"/>
        <v>Vvardenfell</v>
      </c>
      <c r="H578" s="17">
        <f t="shared" si="34"/>
        <v>962</v>
      </c>
      <c r="I578" s="17">
        <f t="shared" si="35"/>
        <v>849</v>
      </c>
      <c r="J578">
        <v>6</v>
      </c>
      <c r="K578" s="3" t="str">
        <f>VLOOKUP(J578,'LibSets constants'!$A$4:$B$1012,2,FALSE)</f>
        <v>DLC_MORROWIND</v>
      </c>
      <c r="L578" s="3" t="str">
        <f>VLOOKUP(J578,'LibSets constants'!$A$4:$C$1012,3,FALSE)</f>
        <v>Morrowind</v>
      </c>
    </row>
    <row r="579" spans="1:12" x14ac:dyDescent="0.25">
      <c r="A579" s="12">
        <v>963</v>
      </c>
      <c r="B579" s="5">
        <v>574</v>
      </c>
      <c r="C579" s="5">
        <v>849</v>
      </c>
      <c r="D579" s="3" t="s">
        <v>630</v>
      </c>
      <c r="E579" s="3" t="str">
        <f t="array" ref="E579">IF(OR(EXACT(A579,'ESO Dungeon constants'!$D$3:$D$987)),"X","")</f>
        <v/>
      </c>
      <c r="F579" s="3" t="str">
        <f t="shared" si="32"/>
        <v/>
      </c>
      <c r="G579" s="3" t="str">
        <f t="shared" si="33"/>
        <v>Vvardenfell</v>
      </c>
      <c r="H579" s="17">
        <f t="shared" si="34"/>
        <v>963</v>
      </c>
      <c r="I579" s="17">
        <f t="shared" si="35"/>
        <v>849</v>
      </c>
      <c r="J579">
        <v>6</v>
      </c>
      <c r="K579" s="3" t="str">
        <f>VLOOKUP(J579,'LibSets constants'!$A$4:$B$1012,2,FALSE)</f>
        <v>DLC_MORROWIND</v>
      </c>
      <c r="L579" s="3" t="str">
        <f>VLOOKUP(J579,'LibSets constants'!$A$4:$C$1012,3,FALSE)</f>
        <v>Morrowind</v>
      </c>
    </row>
    <row r="580" spans="1:12" x14ac:dyDescent="0.25">
      <c r="A580" s="12">
        <v>964</v>
      </c>
      <c r="B580" s="5">
        <v>575</v>
      </c>
      <c r="C580" s="5">
        <v>849</v>
      </c>
      <c r="D580" s="3" t="s">
        <v>631</v>
      </c>
      <c r="E580" s="3" t="str">
        <f t="array" ref="E580">IF(OR(EXACT(A580,'ESO Dungeon constants'!$D$3:$D$987)),"X","")</f>
        <v/>
      </c>
      <c r="F580" s="3" t="str">
        <f t="shared" si="32"/>
        <v/>
      </c>
      <c r="G580" s="3" t="str">
        <f t="shared" si="33"/>
        <v>Vvardenfell</v>
      </c>
      <c r="H580" s="17">
        <f t="shared" si="34"/>
        <v>964</v>
      </c>
      <c r="I580" s="17">
        <f t="shared" si="35"/>
        <v>849</v>
      </c>
      <c r="J580">
        <v>6</v>
      </c>
      <c r="K580" s="3" t="str">
        <f>VLOOKUP(J580,'LibSets constants'!$A$4:$B$1012,2,FALSE)</f>
        <v>DLC_MORROWIND</v>
      </c>
      <c r="L580" s="3" t="str">
        <f>VLOOKUP(J580,'LibSets constants'!$A$4:$C$1012,3,FALSE)</f>
        <v>Morrowind</v>
      </c>
    </row>
    <row r="581" spans="1:12" x14ac:dyDescent="0.25">
      <c r="A581" s="12">
        <v>965</v>
      </c>
      <c r="B581" s="5">
        <v>576</v>
      </c>
      <c r="C581" s="5">
        <v>849</v>
      </c>
      <c r="D581" s="3" t="s">
        <v>632</v>
      </c>
      <c r="E581" s="3" t="str">
        <f t="array" ref="E581">IF(OR(EXACT(A581,'ESO Dungeon constants'!$D$3:$D$987)),"X","")</f>
        <v/>
      </c>
      <c r="F581" s="3" t="str">
        <f t="shared" ref="F581:F644" si="36">IF(EXACT(A581,C581),"X","")</f>
        <v/>
      </c>
      <c r="G581" s="3" t="str">
        <f t="shared" ref="G581:G644" si="37">IF(A581&lt;&gt;C581,VLOOKUP(C581,$A$5:$D$9954,4,FALSE),"")</f>
        <v>Vvardenfell</v>
      </c>
      <c r="H581" s="17">
        <f t="shared" ref="H581:H644" si="38">A581</f>
        <v>965</v>
      </c>
      <c r="I581" s="17">
        <f t="shared" ref="I581:I644" si="39">C581</f>
        <v>849</v>
      </c>
      <c r="J581">
        <v>6</v>
      </c>
      <c r="K581" s="3" t="str">
        <f>VLOOKUP(J581,'LibSets constants'!$A$4:$B$1012,2,FALSE)</f>
        <v>DLC_MORROWIND</v>
      </c>
      <c r="L581" s="3" t="str">
        <f>VLOOKUP(J581,'LibSets constants'!$A$4:$C$1012,3,FALSE)</f>
        <v>Morrowind</v>
      </c>
    </row>
    <row r="582" spans="1:12" x14ac:dyDescent="0.25">
      <c r="A582" s="44">
        <v>966</v>
      </c>
      <c r="B582" s="43">
        <v>577</v>
      </c>
      <c r="C582" s="43">
        <v>849</v>
      </c>
      <c r="D582" s="3" t="s">
        <v>633</v>
      </c>
      <c r="E582" s="3" t="str">
        <f t="array" ref="E582">IF(OR(EXACT(A582,'ESO Dungeon constants'!$D$3:$D$987)),"X","")</f>
        <v/>
      </c>
      <c r="F582" s="3" t="str">
        <f t="shared" si="36"/>
        <v/>
      </c>
      <c r="G582" s="3" t="str">
        <f t="shared" si="37"/>
        <v>Vvardenfell</v>
      </c>
      <c r="H582" s="17">
        <f t="shared" si="38"/>
        <v>966</v>
      </c>
      <c r="I582" s="17">
        <f t="shared" si="39"/>
        <v>849</v>
      </c>
      <c r="J582">
        <v>6</v>
      </c>
      <c r="K582" s="3" t="str">
        <f>VLOOKUP(J582,'LibSets constants'!$A$4:$B$1012,2,FALSE)</f>
        <v>DLC_MORROWIND</v>
      </c>
      <c r="L582" s="3" t="str">
        <f>VLOOKUP(J582,'LibSets constants'!$A$4:$C$1012,3,FALSE)</f>
        <v>Morrowind</v>
      </c>
    </row>
    <row r="583" spans="1:12" x14ac:dyDescent="0.25">
      <c r="A583" s="44">
        <v>967</v>
      </c>
      <c r="B583" s="43">
        <v>578</v>
      </c>
      <c r="C583" s="43">
        <v>849</v>
      </c>
      <c r="D583" s="3" t="s">
        <v>634</v>
      </c>
      <c r="E583" s="3" t="str">
        <f t="array" ref="E583">IF(OR(EXACT(A583,'ESO Dungeon constants'!$D$3:$D$987)),"X","")</f>
        <v/>
      </c>
      <c r="F583" s="3" t="str">
        <f t="shared" si="36"/>
        <v/>
      </c>
      <c r="G583" s="3" t="str">
        <f t="shared" si="37"/>
        <v>Vvardenfell</v>
      </c>
      <c r="H583" s="17">
        <f t="shared" si="38"/>
        <v>967</v>
      </c>
      <c r="I583" s="17">
        <f t="shared" si="39"/>
        <v>849</v>
      </c>
      <c r="J583">
        <v>6</v>
      </c>
      <c r="K583" s="3" t="str">
        <f>VLOOKUP(J583,'LibSets constants'!$A$4:$B$1012,2,FALSE)</f>
        <v>DLC_MORROWIND</v>
      </c>
      <c r="L583" s="3" t="str">
        <f>VLOOKUP(J583,'LibSets constants'!$A$4:$C$1012,3,FALSE)</f>
        <v>Morrowind</v>
      </c>
    </row>
    <row r="584" spans="1:12" x14ac:dyDescent="0.25">
      <c r="A584" s="44">
        <v>968</v>
      </c>
      <c r="B584" s="43">
        <v>579</v>
      </c>
      <c r="C584" s="43">
        <v>849</v>
      </c>
      <c r="D584" s="3" t="s">
        <v>635</v>
      </c>
      <c r="E584" s="3" t="str">
        <f t="array" ref="E584">IF(OR(EXACT(A584,'ESO Dungeon constants'!$D$3:$D$987)),"X","")</f>
        <v/>
      </c>
      <c r="F584" s="3" t="str">
        <f t="shared" si="36"/>
        <v/>
      </c>
      <c r="G584" s="3" t="str">
        <f t="shared" si="37"/>
        <v>Vvardenfell</v>
      </c>
      <c r="H584" s="17">
        <f t="shared" si="38"/>
        <v>968</v>
      </c>
      <c r="I584" s="17">
        <f t="shared" si="39"/>
        <v>849</v>
      </c>
      <c r="J584">
        <v>6</v>
      </c>
      <c r="K584" s="3" t="str">
        <f>VLOOKUP(J584,'LibSets constants'!$A$4:$B$1012,2,FALSE)</f>
        <v>DLC_MORROWIND</v>
      </c>
      <c r="L584" s="3" t="str">
        <f>VLOOKUP(J584,'LibSets constants'!$A$4:$C$1012,3,FALSE)</f>
        <v>Morrowind</v>
      </c>
    </row>
    <row r="585" spans="1:12" x14ac:dyDescent="0.25">
      <c r="A585" s="44">
        <v>969</v>
      </c>
      <c r="B585" s="43">
        <v>580</v>
      </c>
      <c r="C585" s="43">
        <v>849</v>
      </c>
      <c r="D585" s="3" t="s">
        <v>636</v>
      </c>
      <c r="E585" s="3" t="str">
        <f t="array" ref="E585">IF(OR(EXACT(A585,'ESO Dungeon constants'!$D$3:$D$987)),"X","")</f>
        <v/>
      </c>
      <c r="F585" s="3" t="str">
        <f t="shared" si="36"/>
        <v/>
      </c>
      <c r="G585" s="3" t="str">
        <f t="shared" si="37"/>
        <v>Vvardenfell</v>
      </c>
      <c r="H585" s="17">
        <f t="shared" si="38"/>
        <v>969</v>
      </c>
      <c r="I585" s="17">
        <f t="shared" si="39"/>
        <v>849</v>
      </c>
      <c r="J585">
        <v>6</v>
      </c>
      <c r="K585" s="3" t="str">
        <f>VLOOKUP(J585,'LibSets constants'!$A$4:$B$1012,2,FALSE)</f>
        <v>DLC_MORROWIND</v>
      </c>
      <c r="L585" s="3" t="str">
        <f>VLOOKUP(J585,'LibSets constants'!$A$4:$C$1012,3,FALSE)</f>
        <v>Morrowind</v>
      </c>
    </row>
    <row r="586" spans="1:12" x14ac:dyDescent="0.25">
      <c r="A586" s="44">
        <v>970</v>
      </c>
      <c r="B586" s="43">
        <v>581</v>
      </c>
      <c r="C586" s="43">
        <v>849</v>
      </c>
      <c r="D586" s="3" t="s">
        <v>637</v>
      </c>
      <c r="E586" s="3" t="str">
        <f t="array" ref="E586">IF(OR(EXACT(A586,'ESO Dungeon constants'!$D$3:$D$987)),"X","")</f>
        <v/>
      </c>
      <c r="F586" s="3" t="str">
        <f t="shared" si="36"/>
        <v/>
      </c>
      <c r="G586" s="3" t="str">
        <f t="shared" si="37"/>
        <v>Vvardenfell</v>
      </c>
      <c r="H586" s="17">
        <f t="shared" si="38"/>
        <v>970</v>
      </c>
      <c r="I586" s="17">
        <f t="shared" si="39"/>
        <v>849</v>
      </c>
      <c r="J586">
        <v>6</v>
      </c>
      <c r="K586" s="3" t="str">
        <f>VLOOKUP(J586,'LibSets constants'!$A$4:$B$1012,2,FALSE)</f>
        <v>DLC_MORROWIND</v>
      </c>
      <c r="L586" s="3" t="str">
        <f>VLOOKUP(J586,'LibSets constants'!$A$4:$C$1012,3,FALSE)</f>
        <v>Morrowind</v>
      </c>
    </row>
    <row r="587" spans="1:12" x14ac:dyDescent="0.25">
      <c r="A587" s="44">
        <v>971</v>
      </c>
      <c r="B587" s="43">
        <v>582</v>
      </c>
      <c r="C587" s="43">
        <v>849</v>
      </c>
      <c r="D587" s="3" t="s">
        <v>638</v>
      </c>
      <c r="E587" s="3" t="str">
        <f t="array" ref="E587">IF(OR(EXACT(A587,'ESO Dungeon constants'!$D$3:$D$987)),"X","")</f>
        <v/>
      </c>
      <c r="F587" s="3" t="str">
        <f t="shared" si="36"/>
        <v/>
      </c>
      <c r="G587" s="3" t="str">
        <f t="shared" si="37"/>
        <v>Vvardenfell</v>
      </c>
      <c r="H587" s="17">
        <f t="shared" si="38"/>
        <v>971</v>
      </c>
      <c r="I587" s="17">
        <f t="shared" si="39"/>
        <v>849</v>
      </c>
      <c r="J587">
        <v>6</v>
      </c>
      <c r="K587" s="3" t="str">
        <f>VLOOKUP(J587,'LibSets constants'!$A$4:$B$1012,2,FALSE)</f>
        <v>DLC_MORROWIND</v>
      </c>
      <c r="L587" s="3" t="str">
        <f>VLOOKUP(J587,'LibSets constants'!$A$4:$C$1012,3,FALSE)</f>
        <v>Morrowind</v>
      </c>
    </row>
    <row r="588" spans="1:12" x14ac:dyDescent="0.25">
      <c r="A588" s="44">
        <v>972</v>
      </c>
      <c r="B588" s="43">
        <v>583</v>
      </c>
      <c r="C588" s="43">
        <v>849</v>
      </c>
      <c r="D588" s="3" t="s">
        <v>639</v>
      </c>
      <c r="E588" s="3" t="str">
        <f t="array" ref="E588">IF(OR(EXACT(A588,'ESO Dungeon constants'!$D$3:$D$987)),"X","")</f>
        <v/>
      </c>
      <c r="F588" s="3" t="str">
        <f t="shared" si="36"/>
        <v/>
      </c>
      <c r="G588" s="3" t="str">
        <f t="shared" si="37"/>
        <v>Vvardenfell</v>
      </c>
      <c r="H588" s="17">
        <f t="shared" si="38"/>
        <v>972</v>
      </c>
      <c r="I588" s="17">
        <f t="shared" si="39"/>
        <v>849</v>
      </c>
      <c r="J588">
        <v>6</v>
      </c>
      <c r="K588" s="3" t="str">
        <f>VLOOKUP(J588,'LibSets constants'!$A$4:$B$1012,2,FALSE)</f>
        <v>DLC_MORROWIND</v>
      </c>
      <c r="L588" s="3" t="str">
        <f>VLOOKUP(J588,'LibSets constants'!$A$4:$C$1012,3,FALSE)</f>
        <v>Morrowind</v>
      </c>
    </row>
    <row r="589" spans="1:12" x14ac:dyDescent="0.25">
      <c r="A589" s="12">
        <v>973</v>
      </c>
      <c r="B589" s="5">
        <v>584</v>
      </c>
      <c r="C589" s="12">
        <v>888</v>
      </c>
      <c r="D589" s="3" t="s">
        <v>45</v>
      </c>
      <c r="E589" s="3" t="str">
        <f t="array" ref="E589">IF(OR(EXACT(A589,'ESO Dungeon constants'!$D$3:$D$987)),"X","")</f>
        <v>X</v>
      </c>
      <c r="F589" s="3" t="str">
        <f t="shared" si="36"/>
        <v/>
      </c>
      <c r="G589" s="3" t="str">
        <f t="shared" si="37"/>
        <v>Craglorn</v>
      </c>
      <c r="H589" s="17">
        <f t="shared" si="38"/>
        <v>973</v>
      </c>
      <c r="I589" s="17">
        <f t="shared" si="39"/>
        <v>888</v>
      </c>
      <c r="J589">
        <v>7</v>
      </c>
      <c r="K589" s="3" t="str">
        <f>VLOOKUP(J589,'LibSets constants'!$A$4:$B$1012,2,FALSE)</f>
        <v>DLC_HORNS_OF_THE_REACH</v>
      </c>
      <c r="L589" s="3" t="str">
        <f>VLOOKUP(J589,'LibSets constants'!$A$4:$C$1012,3,FALSE)</f>
        <v>Horns of the Reach</v>
      </c>
    </row>
    <row r="590" spans="1:12" x14ac:dyDescent="0.25">
      <c r="A590" s="12">
        <v>974</v>
      </c>
      <c r="B590" s="5">
        <v>585</v>
      </c>
      <c r="C590" s="12">
        <v>888</v>
      </c>
      <c r="D590" s="3" t="s">
        <v>44</v>
      </c>
      <c r="E590" s="3" t="str">
        <f t="array" ref="E590">IF(OR(EXACT(A590,'ESO Dungeon constants'!$D$3:$D$987)),"X","")</f>
        <v>X</v>
      </c>
      <c r="F590" s="3" t="str">
        <f t="shared" si="36"/>
        <v/>
      </c>
      <c r="G590" s="3" t="str">
        <f t="shared" si="37"/>
        <v>Craglorn</v>
      </c>
      <c r="H590" s="17">
        <f t="shared" si="38"/>
        <v>974</v>
      </c>
      <c r="I590" s="17">
        <f t="shared" si="39"/>
        <v>888</v>
      </c>
      <c r="J590">
        <v>7</v>
      </c>
      <c r="K590" s="3" t="str">
        <f>VLOOKUP(J590,'LibSets constants'!$A$4:$B$1012,2,FALSE)</f>
        <v>DLC_HORNS_OF_THE_REACH</v>
      </c>
      <c r="L590" s="3" t="str">
        <f>VLOOKUP(J590,'LibSets constants'!$A$4:$C$1012,3,FALSE)</f>
        <v>Horns of the Reach</v>
      </c>
    </row>
    <row r="591" spans="1:12" x14ac:dyDescent="0.25">
      <c r="A591" s="44">
        <v>975</v>
      </c>
      <c r="B591" s="43">
        <v>586</v>
      </c>
      <c r="C591" s="43">
        <v>849</v>
      </c>
      <c r="D591" s="3" t="s">
        <v>640</v>
      </c>
      <c r="E591" s="3" t="str">
        <f t="array" ref="E591">IF(OR(EXACT(A591,'ESO Dungeon constants'!$D$3:$D$987)),"X","")</f>
        <v>X</v>
      </c>
      <c r="F591" s="3" t="str">
        <f t="shared" si="36"/>
        <v/>
      </c>
      <c r="G591" s="3" t="str">
        <f t="shared" si="37"/>
        <v>Vvardenfell</v>
      </c>
      <c r="H591" s="17">
        <f t="shared" si="38"/>
        <v>975</v>
      </c>
      <c r="I591" s="17">
        <f t="shared" si="39"/>
        <v>849</v>
      </c>
      <c r="J591">
        <v>6</v>
      </c>
      <c r="K591" s="3" t="str">
        <f>VLOOKUP(J591,'LibSets constants'!$A$4:$B$1012,2,FALSE)</f>
        <v>DLC_MORROWIND</v>
      </c>
      <c r="L591" s="3" t="str">
        <f>VLOOKUP(J591,'LibSets constants'!$A$4:$C$1012,3,FALSE)</f>
        <v>Morrowind</v>
      </c>
    </row>
    <row r="592" spans="1:12" x14ac:dyDescent="0.25">
      <c r="A592" s="44">
        <v>977</v>
      </c>
      <c r="B592" s="43">
        <v>587</v>
      </c>
      <c r="C592" s="43">
        <v>849</v>
      </c>
      <c r="D592" s="3" t="s">
        <v>641</v>
      </c>
      <c r="E592" s="3" t="str">
        <f t="array" ref="E592">IF(OR(EXACT(A592,'ESO Dungeon constants'!$D$3:$D$987)),"X","")</f>
        <v/>
      </c>
      <c r="F592" s="3" t="str">
        <f t="shared" si="36"/>
        <v/>
      </c>
      <c r="G592" s="3" t="str">
        <f t="shared" si="37"/>
        <v>Vvardenfell</v>
      </c>
      <c r="H592" s="17">
        <f t="shared" si="38"/>
        <v>977</v>
      </c>
      <c r="I592" s="17">
        <f t="shared" si="39"/>
        <v>849</v>
      </c>
      <c r="J592">
        <v>6</v>
      </c>
      <c r="K592" s="3" t="str">
        <f>VLOOKUP(J592,'LibSets constants'!$A$4:$B$1012,2,FALSE)</f>
        <v>DLC_MORROWIND</v>
      </c>
      <c r="L592" s="3" t="str">
        <f>VLOOKUP(J592,'LibSets constants'!$A$4:$C$1012,3,FALSE)</f>
        <v>Morrowind</v>
      </c>
    </row>
    <row r="593" spans="1:12" x14ac:dyDescent="0.25">
      <c r="A593" s="12">
        <v>979</v>
      </c>
      <c r="B593" s="5">
        <v>588</v>
      </c>
      <c r="C593" s="5">
        <v>849</v>
      </c>
      <c r="D593" s="3" t="s">
        <v>634</v>
      </c>
      <c r="E593" s="3" t="str">
        <f t="array" ref="E593">IF(OR(EXACT(A593,'ESO Dungeon constants'!$D$3:$D$987)),"X","")</f>
        <v/>
      </c>
      <c r="F593" s="3" t="str">
        <f t="shared" si="36"/>
        <v/>
      </c>
      <c r="G593" s="3" t="str">
        <f t="shared" si="37"/>
        <v>Vvardenfell</v>
      </c>
      <c r="H593" s="17">
        <f t="shared" si="38"/>
        <v>979</v>
      </c>
      <c r="I593" s="17">
        <f t="shared" si="39"/>
        <v>849</v>
      </c>
      <c r="J593">
        <v>6</v>
      </c>
      <c r="K593" s="3" t="str">
        <f>VLOOKUP(J593,'LibSets constants'!$A$4:$B$1012,2,FALSE)</f>
        <v>DLC_MORROWIND</v>
      </c>
      <c r="L593" s="3" t="str">
        <f>VLOOKUP(J593,'LibSets constants'!$A$4:$C$1012,3,FALSE)</f>
        <v>Morrowind</v>
      </c>
    </row>
    <row r="594" spans="1:12" x14ac:dyDescent="0.25">
      <c r="A594" s="12">
        <v>980</v>
      </c>
      <c r="B594" s="5">
        <v>589</v>
      </c>
      <c r="C594" s="5">
        <v>980</v>
      </c>
      <c r="D594" s="3" t="s">
        <v>78</v>
      </c>
      <c r="E594" s="3" t="str">
        <f t="array" ref="E594">IF(OR(EXACT(A594,'ESO Dungeon constants'!$D$3:$D$987)),"X","")</f>
        <v/>
      </c>
      <c r="F594" s="3" t="str">
        <f t="shared" si="36"/>
        <v>X</v>
      </c>
      <c r="G594" s="3" t="str">
        <f t="shared" si="37"/>
        <v/>
      </c>
      <c r="H594" s="17">
        <f t="shared" si="38"/>
        <v>980</v>
      </c>
      <c r="I594" s="17">
        <f t="shared" si="39"/>
        <v>980</v>
      </c>
      <c r="J594">
        <v>8</v>
      </c>
      <c r="K594" s="3" t="str">
        <f>VLOOKUP(J594,'LibSets constants'!$A$4:$B$1012,2,FALSE)</f>
        <v>DLC_CLOCKWORK_CITY</v>
      </c>
      <c r="L594" s="3" t="str">
        <f>VLOOKUP(J594,'LibSets constants'!$A$4:$C$1012,3,FALSE)</f>
        <v>Clockwork City</v>
      </c>
    </row>
    <row r="595" spans="1:12" x14ac:dyDescent="0.25">
      <c r="A595" s="12">
        <v>981</v>
      </c>
      <c r="B595" s="5">
        <v>590</v>
      </c>
      <c r="C595" s="5">
        <v>980</v>
      </c>
      <c r="D595" s="3" t="s">
        <v>642</v>
      </c>
      <c r="E595" s="3" t="str">
        <f t="array" ref="E595">IF(OR(EXACT(A595,'ESO Dungeon constants'!$D$3:$D$987)),"X","")</f>
        <v/>
      </c>
      <c r="F595" s="3" t="str">
        <f t="shared" si="36"/>
        <v/>
      </c>
      <c r="G595" s="3" t="str">
        <f t="shared" si="37"/>
        <v>Clockwork City</v>
      </c>
      <c r="H595" s="17">
        <f t="shared" si="38"/>
        <v>981</v>
      </c>
      <c r="I595" s="17">
        <f t="shared" si="39"/>
        <v>980</v>
      </c>
      <c r="J595">
        <v>8</v>
      </c>
      <c r="K595" s="3" t="str">
        <f>VLOOKUP(J595,'LibSets constants'!$A$4:$B$1012,2,FALSE)</f>
        <v>DLC_CLOCKWORK_CITY</v>
      </c>
      <c r="L595" s="3" t="str">
        <f>VLOOKUP(J595,'LibSets constants'!$A$4:$C$1012,3,FALSE)</f>
        <v>Clockwork City</v>
      </c>
    </row>
    <row r="596" spans="1:12" x14ac:dyDescent="0.25">
      <c r="A596" s="12">
        <v>982</v>
      </c>
      <c r="B596" s="5">
        <v>591</v>
      </c>
      <c r="C596" s="5">
        <v>980</v>
      </c>
      <c r="D596" s="3" t="s">
        <v>643</v>
      </c>
      <c r="E596" s="3" t="str">
        <f t="array" ref="E596">IF(OR(EXACT(A596,'ESO Dungeon constants'!$D$3:$D$987)),"X","")</f>
        <v/>
      </c>
      <c r="F596" s="3" t="str">
        <f t="shared" si="36"/>
        <v/>
      </c>
      <c r="G596" s="3" t="str">
        <f t="shared" si="37"/>
        <v>Clockwork City</v>
      </c>
      <c r="H596" s="17">
        <f t="shared" si="38"/>
        <v>982</v>
      </c>
      <c r="I596" s="17">
        <f t="shared" si="39"/>
        <v>980</v>
      </c>
      <c r="J596">
        <v>8</v>
      </c>
      <c r="K596" s="3" t="str">
        <f>VLOOKUP(J596,'LibSets constants'!$A$4:$B$1012,2,FALSE)</f>
        <v>DLC_CLOCKWORK_CITY</v>
      </c>
      <c r="L596" s="3" t="str">
        <f>VLOOKUP(J596,'LibSets constants'!$A$4:$C$1012,3,FALSE)</f>
        <v>Clockwork City</v>
      </c>
    </row>
    <row r="597" spans="1:12" x14ac:dyDescent="0.25">
      <c r="A597" s="12">
        <v>983</v>
      </c>
      <c r="B597" s="5">
        <v>592</v>
      </c>
      <c r="C597" s="5">
        <v>980</v>
      </c>
      <c r="D597" s="3" t="s">
        <v>644</v>
      </c>
      <c r="E597" s="3" t="str">
        <f t="array" ref="E597">IF(OR(EXACT(A597,'ESO Dungeon constants'!$D$3:$D$987)),"X","")</f>
        <v/>
      </c>
      <c r="F597" s="3" t="str">
        <f t="shared" si="36"/>
        <v/>
      </c>
      <c r="G597" s="3" t="str">
        <f t="shared" si="37"/>
        <v>Clockwork City</v>
      </c>
      <c r="H597" s="17">
        <f t="shared" si="38"/>
        <v>983</v>
      </c>
      <c r="I597" s="17">
        <f t="shared" si="39"/>
        <v>980</v>
      </c>
      <c r="J597">
        <v>8</v>
      </c>
      <c r="K597" s="3" t="str">
        <f>VLOOKUP(J597,'LibSets constants'!$A$4:$B$1012,2,FALSE)</f>
        <v>DLC_CLOCKWORK_CITY</v>
      </c>
      <c r="L597" s="3" t="str">
        <f>VLOOKUP(J597,'LibSets constants'!$A$4:$C$1012,3,FALSE)</f>
        <v>Clockwork City</v>
      </c>
    </row>
    <row r="598" spans="1:12" x14ac:dyDescent="0.25">
      <c r="A598" s="12">
        <v>984</v>
      </c>
      <c r="B598" s="5">
        <v>593</v>
      </c>
      <c r="C598" s="5">
        <v>980</v>
      </c>
      <c r="D598" s="3" t="s">
        <v>645</v>
      </c>
      <c r="E598" s="3" t="str">
        <f t="array" ref="E598">IF(OR(EXACT(A598,'ESO Dungeon constants'!$D$3:$D$987)),"X","")</f>
        <v/>
      </c>
      <c r="F598" s="3" t="str">
        <f t="shared" si="36"/>
        <v/>
      </c>
      <c r="G598" s="3" t="str">
        <f t="shared" si="37"/>
        <v>Clockwork City</v>
      </c>
      <c r="H598" s="17">
        <f t="shared" si="38"/>
        <v>984</v>
      </c>
      <c r="I598" s="17">
        <f t="shared" si="39"/>
        <v>980</v>
      </c>
      <c r="J598">
        <v>8</v>
      </c>
      <c r="K598" s="3" t="str">
        <f>VLOOKUP(J598,'LibSets constants'!$A$4:$B$1012,2,FALSE)</f>
        <v>DLC_CLOCKWORK_CITY</v>
      </c>
      <c r="L598" s="3" t="str">
        <f>VLOOKUP(J598,'LibSets constants'!$A$4:$C$1012,3,FALSE)</f>
        <v>Clockwork City</v>
      </c>
    </row>
    <row r="599" spans="1:12" x14ac:dyDescent="0.25">
      <c r="A599" s="12">
        <v>985</v>
      </c>
      <c r="B599" s="5">
        <v>594</v>
      </c>
      <c r="C599" s="5">
        <v>980</v>
      </c>
      <c r="D599" s="3" t="s">
        <v>646</v>
      </c>
      <c r="E599" s="3" t="str">
        <f t="array" ref="E599">IF(OR(EXACT(A599,'ESO Dungeon constants'!$D$3:$D$987)),"X","")</f>
        <v/>
      </c>
      <c r="F599" s="3" t="str">
        <f t="shared" si="36"/>
        <v/>
      </c>
      <c r="G599" s="3" t="str">
        <f t="shared" si="37"/>
        <v>Clockwork City</v>
      </c>
      <c r="H599" s="17">
        <f t="shared" si="38"/>
        <v>985</v>
      </c>
      <c r="I599" s="17">
        <f t="shared" si="39"/>
        <v>980</v>
      </c>
      <c r="J599">
        <v>8</v>
      </c>
      <c r="K599" s="3" t="str">
        <f>VLOOKUP(J599,'LibSets constants'!$A$4:$B$1012,2,FALSE)</f>
        <v>DLC_CLOCKWORK_CITY</v>
      </c>
      <c r="L599" s="3" t="str">
        <f>VLOOKUP(J599,'LibSets constants'!$A$4:$C$1012,3,FALSE)</f>
        <v>Clockwork City</v>
      </c>
    </row>
    <row r="600" spans="1:12" x14ac:dyDescent="0.25">
      <c r="A600" s="12">
        <v>986</v>
      </c>
      <c r="B600" s="12">
        <v>595</v>
      </c>
      <c r="C600" s="12">
        <v>980</v>
      </c>
      <c r="D600" s="3" t="s">
        <v>647</v>
      </c>
      <c r="E600" s="3" t="str">
        <f t="array" ref="E600">IF(OR(EXACT(A600,'ESO Dungeon constants'!$D$3:$D$987)),"X","")</f>
        <v/>
      </c>
      <c r="F600" s="3" t="str">
        <f t="shared" si="36"/>
        <v/>
      </c>
      <c r="G600" s="3" t="str">
        <f t="shared" si="37"/>
        <v>Clockwork City</v>
      </c>
      <c r="H600" s="17">
        <f t="shared" si="38"/>
        <v>986</v>
      </c>
      <c r="I600" s="17">
        <f t="shared" si="39"/>
        <v>980</v>
      </c>
      <c r="J600">
        <v>8</v>
      </c>
      <c r="K600" s="3" t="str">
        <f>VLOOKUP(J600,'LibSets constants'!$A$4:$B$1012,2,FALSE)</f>
        <v>DLC_CLOCKWORK_CITY</v>
      </c>
      <c r="L600" s="3" t="str">
        <f>VLOOKUP(J600,'LibSets constants'!$A$4:$C$1012,3,FALSE)</f>
        <v>Clockwork City</v>
      </c>
    </row>
    <row r="601" spans="1:12" x14ac:dyDescent="0.25">
      <c r="A601" s="12">
        <v>988</v>
      </c>
      <c r="B601" s="12">
        <v>596</v>
      </c>
      <c r="C601" s="12">
        <v>980</v>
      </c>
      <c r="D601" s="3" t="s">
        <v>648</v>
      </c>
      <c r="E601" s="3" t="str">
        <f t="array" ref="E601">IF(OR(EXACT(A601,'ESO Dungeon constants'!$D$3:$D$987)),"X","")</f>
        <v/>
      </c>
      <c r="F601" s="3" t="str">
        <f t="shared" si="36"/>
        <v/>
      </c>
      <c r="G601" s="3" t="str">
        <f t="shared" si="37"/>
        <v>Clockwork City</v>
      </c>
      <c r="H601" s="17">
        <f t="shared" si="38"/>
        <v>988</v>
      </c>
      <c r="I601" s="17">
        <f t="shared" si="39"/>
        <v>980</v>
      </c>
      <c r="J601">
        <v>8</v>
      </c>
      <c r="K601" s="3" t="str">
        <f>VLOOKUP(J601,'LibSets constants'!$A$4:$B$1012,2,FALSE)</f>
        <v>DLC_CLOCKWORK_CITY</v>
      </c>
      <c r="L601" s="3" t="str">
        <f>VLOOKUP(J601,'LibSets constants'!$A$4:$C$1012,3,FALSE)</f>
        <v>Clockwork City</v>
      </c>
    </row>
    <row r="602" spans="1:12" x14ac:dyDescent="0.25">
      <c r="A602" s="12">
        <v>989</v>
      </c>
      <c r="B602" s="12">
        <v>597</v>
      </c>
      <c r="C602" s="12">
        <v>980</v>
      </c>
      <c r="D602" s="3" t="s">
        <v>649</v>
      </c>
      <c r="E602" s="3" t="str">
        <f t="array" ref="E602">IF(OR(EXACT(A602,'ESO Dungeon constants'!$D$3:$D$987)),"X","")</f>
        <v/>
      </c>
      <c r="F602" s="3" t="str">
        <f t="shared" si="36"/>
        <v/>
      </c>
      <c r="G602" s="3" t="str">
        <f t="shared" si="37"/>
        <v>Clockwork City</v>
      </c>
      <c r="H602" s="17">
        <f t="shared" si="38"/>
        <v>989</v>
      </c>
      <c r="I602" s="17">
        <f t="shared" si="39"/>
        <v>980</v>
      </c>
      <c r="J602">
        <v>8</v>
      </c>
      <c r="K602" s="3" t="str">
        <f>VLOOKUP(J602,'LibSets constants'!$A$4:$B$1012,2,FALSE)</f>
        <v>DLC_CLOCKWORK_CITY</v>
      </c>
      <c r="L602" s="3" t="str">
        <f>VLOOKUP(J602,'LibSets constants'!$A$4:$C$1012,3,FALSE)</f>
        <v>Clockwork City</v>
      </c>
    </row>
    <row r="603" spans="1:12" x14ac:dyDescent="0.25">
      <c r="A603" s="12">
        <v>990</v>
      </c>
      <c r="B603" s="12">
        <v>598</v>
      </c>
      <c r="C603" s="12">
        <v>980</v>
      </c>
      <c r="D603" s="3" t="s">
        <v>650</v>
      </c>
      <c r="E603" s="3" t="str">
        <f t="array" ref="E603">IF(OR(EXACT(A603,'ESO Dungeon constants'!$D$3:$D$987)),"X","")</f>
        <v/>
      </c>
      <c r="F603" s="3" t="str">
        <f t="shared" si="36"/>
        <v/>
      </c>
      <c r="G603" s="3" t="str">
        <f t="shared" si="37"/>
        <v>Clockwork City</v>
      </c>
      <c r="H603" s="17">
        <f t="shared" si="38"/>
        <v>990</v>
      </c>
      <c r="I603" s="17">
        <f t="shared" si="39"/>
        <v>980</v>
      </c>
      <c r="J603">
        <v>8</v>
      </c>
      <c r="K603" s="3" t="str">
        <f>VLOOKUP(J603,'LibSets constants'!$A$4:$B$1012,2,FALSE)</f>
        <v>DLC_CLOCKWORK_CITY</v>
      </c>
      <c r="L603" s="3" t="str">
        <f>VLOOKUP(J603,'LibSets constants'!$A$4:$C$1012,3,FALSE)</f>
        <v>Clockwork City</v>
      </c>
    </row>
    <row r="604" spans="1:12" x14ac:dyDescent="0.25">
      <c r="A604" s="12">
        <v>991</v>
      </c>
      <c r="B604" s="12">
        <v>599</v>
      </c>
      <c r="C604" s="12">
        <v>980</v>
      </c>
      <c r="D604" s="3" t="s">
        <v>651</v>
      </c>
      <c r="E604" s="3" t="str">
        <f t="array" ref="E604">IF(OR(EXACT(A604,'ESO Dungeon constants'!$D$3:$D$987)),"X","")</f>
        <v/>
      </c>
      <c r="F604" s="3" t="str">
        <f t="shared" si="36"/>
        <v/>
      </c>
      <c r="G604" s="3" t="str">
        <f t="shared" si="37"/>
        <v>Clockwork City</v>
      </c>
      <c r="H604" s="17">
        <f t="shared" si="38"/>
        <v>991</v>
      </c>
      <c r="I604" s="17">
        <f t="shared" si="39"/>
        <v>980</v>
      </c>
      <c r="J604">
        <v>8</v>
      </c>
      <c r="K604" s="3" t="str">
        <f>VLOOKUP(J604,'LibSets constants'!$A$4:$B$1012,2,FALSE)</f>
        <v>DLC_CLOCKWORK_CITY</v>
      </c>
      <c r="L604" s="3" t="str">
        <f>VLOOKUP(J604,'LibSets constants'!$A$4:$C$1012,3,FALSE)</f>
        <v>Clockwork City</v>
      </c>
    </row>
    <row r="605" spans="1:12" x14ac:dyDescent="0.25">
      <c r="A605" s="12">
        <v>992</v>
      </c>
      <c r="B605" s="12">
        <v>600</v>
      </c>
      <c r="C605" s="12">
        <v>980</v>
      </c>
      <c r="D605" s="3" t="s">
        <v>652</v>
      </c>
      <c r="E605" s="3" t="str">
        <f t="array" ref="E605">IF(OR(EXACT(A605,'ESO Dungeon constants'!$D$3:$D$987)),"X","")</f>
        <v/>
      </c>
      <c r="F605" s="3" t="str">
        <f t="shared" si="36"/>
        <v/>
      </c>
      <c r="G605" s="3" t="str">
        <f t="shared" si="37"/>
        <v>Clockwork City</v>
      </c>
      <c r="H605" s="17">
        <f t="shared" si="38"/>
        <v>992</v>
      </c>
      <c r="I605" s="17">
        <f t="shared" si="39"/>
        <v>980</v>
      </c>
      <c r="J605">
        <v>8</v>
      </c>
      <c r="K605" s="3" t="str">
        <f>VLOOKUP(J605,'LibSets constants'!$A$4:$B$1012,2,FALSE)</f>
        <v>DLC_CLOCKWORK_CITY</v>
      </c>
      <c r="L605" s="3" t="str">
        <f>VLOOKUP(J605,'LibSets constants'!$A$4:$C$1012,3,FALSE)</f>
        <v>Clockwork City</v>
      </c>
    </row>
    <row r="606" spans="1:12" x14ac:dyDescent="0.25">
      <c r="A606" s="12">
        <v>993</v>
      </c>
      <c r="B606" s="12">
        <v>601</v>
      </c>
      <c r="C606" s="12">
        <v>980</v>
      </c>
      <c r="D606" s="3" t="s">
        <v>653</v>
      </c>
      <c r="E606" s="3" t="str">
        <f t="array" ref="E606">IF(OR(EXACT(A606,'ESO Dungeon constants'!$D$3:$D$987)),"X","")</f>
        <v/>
      </c>
      <c r="F606" s="3" t="str">
        <f t="shared" si="36"/>
        <v/>
      </c>
      <c r="G606" s="3" t="str">
        <f t="shared" si="37"/>
        <v>Clockwork City</v>
      </c>
      <c r="H606" s="17">
        <f t="shared" si="38"/>
        <v>993</v>
      </c>
      <c r="I606" s="17">
        <f t="shared" si="39"/>
        <v>980</v>
      </c>
      <c r="J606">
        <v>8</v>
      </c>
      <c r="K606" s="3" t="str">
        <f>VLOOKUP(J606,'LibSets constants'!$A$4:$B$1012,2,FALSE)</f>
        <v>DLC_CLOCKWORK_CITY</v>
      </c>
      <c r="L606" s="3" t="str">
        <f>VLOOKUP(J606,'LibSets constants'!$A$4:$C$1012,3,FALSE)</f>
        <v>Clockwork City</v>
      </c>
    </row>
    <row r="607" spans="1:12" x14ac:dyDescent="0.25">
      <c r="A607" s="12">
        <v>994</v>
      </c>
      <c r="B607" s="12">
        <v>602</v>
      </c>
      <c r="C607" s="12">
        <v>849</v>
      </c>
      <c r="D607" s="3" t="s">
        <v>654</v>
      </c>
      <c r="E607" s="3" t="str">
        <f t="array" ref="E607">IF(OR(EXACT(A607,'ESO Dungeon constants'!$D$3:$D$987)),"X","")</f>
        <v/>
      </c>
      <c r="F607" s="3" t="str">
        <f t="shared" si="36"/>
        <v/>
      </c>
      <c r="G607" s="3" t="str">
        <f t="shared" si="37"/>
        <v>Vvardenfell</v>
      </c>
      <c r="H607" s="17">
        <f t="shared" si="38"/>
        <v>994</v>
      </c>
      <c r="I607" s="17">
        <f t="shared" si="39"/>
        <v>849</v>
      </c>
      <c r="J607">
        <v>6</v>
      </c>
      <c r="K607" s="3" t="str">
        <f>VLOOKUP(J607,'LibSets constants'!$A$4:$B$1012,2,FALSE)</f>
        <v>DLC_MORROWIND</v>
      </c>
      <c r="L607" s="3" t="str">
        <f>VLOOKUP(J607,'LibSets constants'!$A$4:$C$1012,3,FALSE)</f>
        <v>Morrowind</v>
      </c>
    </row>
    <row r="608" spans="1:12" x14ac:dyDescent="0.25">
      <c r="A608" s="12">
        <v>995</v>
      </c>
      <c r="B608" s="12">
        <v>603</v>
      </c>
      <c r="C608" s="12">
        <v>849</v>
      </c>
      <c r="D608" s="3" t="s">
        <v>655</v>
      </c>
      <c r="E608" s="3" t="str">
        <f t="array" ref="E608">IF(OR(EXACT(A608,'ESO Dungeon constants'!$D$3:$D$987)),"X","")</f>
        <v/>
      </c>
      <c r="F608" s="3" t="str">
        <f t="shared" si="36"/>
        <v/>
      </c>
      <c r="G608" s="3" t="str">
        <f t="shared" si="37"/>
        <v>Vvardenfell</v>
      </c>
      <c r="H608" s="17">
        <f t="shared" si="38"/>
        <v>995</v>
      </c>
      <c r="I608" s="17">
        <f t="shared" si="39"/>
        <v>849</v>
      </c>
      <c r="J608">
        <v>6</v>
      </c>
      <c r="K608" s="3" t="str">
        <f>VLOOKUP(J608,'LibSets constants'!$A$4:$B$1012,2,FALSE)</f>
        <v>DLC_MORROWIND</v>
      </c>
      <c r="L608" s="3" t="str">
        <f>VLOOKUP(J608,'LibSets constants'!$A$4:$C$1012,3,FALSE)</f>
        <v>Morrowind</v>
      </c>
    </row>
    <row r="609" spans="1:12" x14ac:dyDescent="0.25">
      <c r="A609" s="12">
        <v>996</v>
      </c>
      <c r="B609" s="12">
        <v>604</v>
      </c>
      <c r="C609" s="12">
        <v>849</v>
      </c>
      <c r="D609" s="3" t="s">
        <v>656</v>
      </c>
      <c r="E609" s="3" t="str">
        <f t="array" ref="E609">IF(OR(EXACT(A609,'ESO Dungeon constants'!$D$3:$D$987)),"X","")</f>
        <v/>
      </c>
      <c r="F609" s="3" t="str">
        <f t="shared" si="36"/>
        <v/>
      </c>
      <c r="G609" s="3" t="str">
        <f t="shared" si="37"/>
        <v>Vvardenfell</v>
      </c>
      <c r="H609" s="17">
        <f t="shared" si="38"/>
        <v>996</v>
      </c>
      <c r="I609" s="17">
        <f t="shared" si="39"/>
        <v>849</v>
      </c>
      <c r="J609">
        <v>6</v>
      </c>
      <c r="K609" s="3" t="str">
        <f>VLOOKUP(J609,'LibSets constants'!$A$4:$B$1012,2,FALSE)</f>
        <v>DLC_MORROWIND</v>
      </c>
      <c r="L609" s="3" t="str">
        <f>VLOOKUP(J609,'LibSets constants'!$A$4:$C$1012,3,FALSE)</f>
        <v>Morrowind</v>
      </c>
    </row>
    <row r="610" spans="1:12" x14ac:dyDescent="0.25">
      <c r="A610" s="12">
        <v>997</v>
      </c>
      <c r="B610" s="12">
        <v>605</v>
      </c>
      <c r="C610" s="12">
        <v>849</v>
      </c>
      <c r="D610" s="3" t="s">
        <v>657</v>
      </c>
      <c r="E610" s="3" t="str">
        <f t="array" ref="E610">IF(OR(EXACT(A610,'ESO Dungeon constants'!$D$3:$D$987)),"X","")</f>
        <v/>
      </c>
      <c r="F610" s="3" t="str">
        <f t="shared" si="36"/>
        <v/>
      </c>
      <c r="G610" s="3" t="str">
        <f t="shared" si="37"/>
        <v>Vvardenfell</v>
      </c>
      <c r="H610" s="17">
        <f t="shared" si="38"/>
        <v>997</v>
      </c>
      <c r="I610" s="17">
        <f t="shared" si="39"/>
        <v>849</v>
      </c>
      <c r="J610">
        <v>6</v>
      </c>
      <c r="K610" s="3" t="str">
        <f>VLOOKUP(J610,'LibSets constants'!$A$4:$B$1012,2,FALSE)</f>
        <v>DLC_MORROWIND</v>
      </c>
      <c r="L610" s="3" t="str">
        <f>VLOOKUP(J610,'LibSets constants'!$A$4:$C$1012,3,FALSE)</f>
        <v>Morrowind</v>
      </c>
    </row>
    <row r="611" spans="1:12" x14ac:dyDescent="0.25">
      <c r="A611" s="12">
        <v>998</v>
      </c>
      <c r="B611" s="12">
        <v>606</v>
      </c>
      <c r="C611" s="12">
        <v>381</v>
      </c>
      <c r="D611" s="3" t="s">
        <v>658</v>
      </c>
      <c r="E611" s="3" t="str">
        <f t="array" ref="E611">IF(OR(EXACT(A611,'ESO Dungeon constants'!$D$3:$D$987)),"X","")</f>
        <v/>
      </c>
      <c r="F611" s="3" t="str">
        <f t="shared" si="36"/>
        <v/>
      </c>
      <c r="G611" s="3" t="str">
        <f t="shared" si="37"/>
        <v>Auridon</v>
      </c>
      <c r="H611" s="17">
        <f t="shared" si="38"/>
        <v>998</v>
      </c>
      <c r="I611" s="17">
        <f t="shared" si="39"/>
        <v>381</v>
      </c>
      <c r="J611">
        <v>0</v>
      </c>
      <c r="K611" s="3" t="str">
        <f>VLOOKUP(J611,'LibSets constants'!$A$4:$B$1012,2,FALSE)</f>
        <v>DLC_BASE_GAME</v>
      </c>
      <c r="L611" s="3" t="str">
        <f>VLOOKUP(J611,'LibSets constants'!$A$4:$C$1012,3,FALSE)</f>
        <v>Included in base game</v>
      </c>
    </row>
    <row r="612" spans="1:12" x14ac:dyDescent="0.25">
      <c r="A612" s="12">
        <v>999</v>
      </c>
      <c r="B612" s="12">
        <v>607</v>
      </c>
      <c r="C612" s="12">
        <v>980</v>
      </c>
      <c r="D612" s="3" t="s">
        <v>659</v>
      </c>
      <c r="E612" s="3" t="str">
        <f t="array" ref="E612">IF(OR(EXACT(A612,'ESO Dungeon constants'!$D$3:$D$987)),"X","")</f>
        <v/>
      </c>
      <c r="F612" s="3" t="str">
        <f t="shared" si="36"/>
        <v/>
      </c>
      <c r="G612" s="3" t="str">
        <f t="shared" si="37"/>
        <v>Clockwork City</v>
      </c>
      <c r="H612" s="17">
        <f t="shared" si="38"/>
        <v>999</v>
      </c>
      <c r="I612" s="17">
        <f t="shared" si="39"/>
        <v>980</v>
      </c>
      <c r="J612">
        <v>8</v>
      </c>
      <c r="K612" s="3" t="str">
        <f>VLOOKUP(J612,'LibSets constants'!$A$4:$B$1012,2,FALSE)</f>
        <v>DLC_CLOCKWORK_CITY</v>
      </c>
      <c r="L612" s="3" t="str">
        <f>VLOOKUP(J612,'LibSets constants'!$A$4:$C$1012,3,FALSE)</f>
        <v>Clockwork City</v>
      </c>
    </row>
    <row r="613" spans="1:12" x14ac:dyDescent="0.25">
      <c r="A613" s="12">
        <v>1000</v>
      </c>
      <c r="B613" s="12">
        <v>608</v>
      </c>
      <c r="C613" s="12">
        <v>980</v>
      </c>
      <c r="D613" s="3" t="s">
        <v>660</v>
      </c>
      <c r="E613" s="3" t="str">
        <f t="array" ref="E613">IF(OR(EXACT(A613,'ESO Dungeon constants'!$D$3:$D$987)),"X","")</f>
        <v>X</v>
      </c>
      <c r="F613" s="3" t="str">
        <f t="shared" si="36"/>
        <v/>
      </c>
      <c r="G613" s="3" t="str">
        <f t="shared" si="37"/>
        <v>Clockwork City</v>
      </c>
      <c r="H613" s="17">
        <f t="shared" si="38"/>
        <v>1000</v>
      </c>
      <c r="I613" s="17">
        <f t="shared" si="39"/>
        <v>980</v>
      </c>
      <c r="J613">
        <v>8</v>
      </c>
      <c r="K613" s="3" t="str">
        <f>VLOOKUP(J613,'LibSets constants'!$A$4:$B$1012,2,FALSE)</f>
        <v>DLC_CLOCKWORK_CITY</v>
      </c>
      <c r="L613" s="3" t="str">
        <f>VLOOKUP(J613,'LibSets constants'!$A$4:$C$1012,3,FALSE)</f>
        <v>Clockwork City</v>
      </c>
    </row>
    <row r="614" spans="1:12" x14ac:dyDescent="0.25">
      <c r="A614" s="12">
        <v>1004</v>
      </c>
      <c r="B614" s="12">
        <v>609</v>
      </c>
      <c r="C614" s="12">
        <v>980</v>
      </c>
      <c r="D614" s="3" t="s">
        <v>661</v>
      </c>
      <c r="E614" s="3" t="str">
        <f t="array" ref="E614">IF(OR(EXACT(A614,'ESO Dungeon constants'!$D$3:$D$987)),"X","")</f>
        <v/>
      </c>
      <c r="F614" s="3" t="str">
        <f t="shared" si="36"/>
        <v/>
      </c>
      <c r="G614" s="3" t="str">
        <f t="shared" si="37"/>
        <v>Clockwork City</v>
      </c>
      <c r="H614" s="17">
        <f t="shared" si="38"/>
        <v>1004</v>
      </c>
      <c r="I614" s="17">
        <f t="shared" si="39"/>
        <v>980</v>
      </c>
      <c r="J614">
        <v>8</v>
      </c>
      <c r="K614" s="3" t="str">
        <f>VLOOKUP(J614,'LibSets constants'!$A$4:$B$1012,2,FALSE)</f>
        <v>DLC_CLOCKWORK_CITY</v>
      </c>
      <c r="L614" s="3" t="str">
        <f>VLOOKUP(J614,'LibSets constants'!$A$4:$C$1012,3,FALSE)</f>
        <v>Clockwork City</v>
      </c>
    </row>
    <row r="615" spans="1:12" x14ac:dyDescent="0.25">
      <c r="A615" s="12">
        <v>1005</v>
      </c>
      <c r="B615" s="12">
        <v>610</v>
      </c>
      <c r="C615" s="12">
        <v>1005</v>
      </c>
      <c r="D615" s="3" t="s">
        <v>662</v>
      </c>
      <c r="E615" s="3" t="str">
        <f t="array" ref="E615">IF(OR(EXACT(A615,'ESO Dungeon constants'!$D$3:$D$987)),"X","")</f>
        <v/>
      </c>
      <c r="F615" s="3" t="str">
        <f t="shared" si="36"/>
        <v>X</v>
      </c>
      <c r="G615" s="3" t="str">
        <f t="shared" si="37"/>
        <v/>
      </c>
      <c r="H615" s="17">
        <f t="shared" si="38"/>
        <v>1005</v>
      </c>
      <c r="I615" s="17">
        <f t="shared" si="39"/>
        <v>1005</v>
      </c>
      <c r="J615">
        <v>4</v>
      </c>
      <c r="K615" s="3" t="str">
        <f>VLOOKUP(J615,'LibSets constants'!$A$4:$B$1012,2,FALSE)</f>
        <v>DLC_DARK_BROTHERHOOD</v>
      </c>
      <c r="L615" s="3" t="str">
        <f>VLOOKUP(J615,'LibSets constants'!$A$4:$C$1012,3,FALSE)</f>
        <v>Dark Brotherhood</v>
      </c>
    </row>
    <row r="616" spans="1:12" x14ac:dyDescent="0.25">
      <c r="A616" s="12">
        <v>1006</v>
      </c>
      <c r="B616" s="12">
        <v>611</v>
      </c>
      <c r="C616" s="12">
        <v>3</v>
      </c>
      <c r="D616" s="3" t="s">
        <v>663</v>
      </c>
      <c r="E616" s="3" t="str">
        <f t="array" ref="E616">IF(OR(EXACT(A616,'ESO Dungeon constants'!$D$3:$D$987)),"X","")</f>
        <v/>
      </c>
      <c r="F616" s="3" t="str">
        <f t="shared" si="36"/>
        <v/>
      </c>
      <c r="G616" s="3" t="str">
        <f t="shared" si="37"/>
        <v>Glenumbra</v>
      </c>
      <c r="H616" s="17">
        <f t="shared" si="38"/>
        <v>1006</v>
      </c>
      <c r="I616" s="17">
        <f t="shared" si="39"/>
        <v>3</v>
      </c>
      <c r="J616">
        <v>0</v>
      </c>
      <c r="K616" s="3" t="str">
        <f>VLOOKUP(J616,'LibSets constants'!$A$4:$B$1012,2,FALSE)</f>
        <v>DLC_BASE_GAME</v>
      </c>
      <c r="L616" s="3" t="str">
        <f>VLOOKUP(J616,'LibSets constants'!$A$4:$C$1012,3,FALSE)</f>
        <v>Included in base game</v>
      </c>
    </row>
    <row r="617" spans="1:12" x14ac:dyDescent="0.25">
      <c r="A617" s="12">
        <v>1007</v>
      </c>
      <c r="B617" s="12">
        <v>612</v>
      </c>
      <c r="C617" s="12">
        <v>888</v>
      </c>
      <c r="D617" s="3" t="s">
        <v>664</v>
      </c>
      <c r="E617" s="3" t="str">
        <f t="array" ref="E617">IF(OR(EXACT(A617,'ESO Dungeon constants'!$D$3:$D$987)),"X","")</f>
        <v/>
      </c>
      <c r="F617" s="3" t="str">
        <f t="shared" si="36"/>
        <v/>
      </c>
      <c r="G617" s="3" t="str">
        <f t="shared" si="37"/>
        <v>Craglorn</v>
      </c>
      <c r="H617" s="17">
        <f t="shared" si="38"/>
        <v>1007</v>
      </c>
      <c r="I617" s="17">
        <f t="shared" si="39"/>
        <v>888</v>
      </c>
      <c r="J617">
        <v>0</v>
      </c>
      <c r="K617" s="3" t="str">
        <f>VLOOKUP(J617,'LibSets constants'!$A$4:$B$1012,2,FALSE)</f>
        <v>DLC_BASE_GAME</v>
      </c>
      <c r="L617" s="3" t="str">
        <f>VLOOKUP(J617,'LibSets constants'!$A$4:$C$1012,3,FALSE)</f>
        <v>Included in base game</v>
      </c>
    </row>
    <row r="618" spans="1:12" x14ac:dyDescent="0.25">
      <c r="A618" s="12">
        <v>1008</v>
      </c>
      <c r="B618" s="12">
        <v>613</v>
      </c>
      <c r="C618" s="12">
        <v>347</v>
      </c>
      <c r="D618" s="3" t="s">
        <v>665</v>
      </c>
      <c r="E618" s="3" t="str">
        <f t="array" ref="E618">IF(OR(EXACT(A618,'ESO Dungeon constants'!$D$3:$D$987)),"X","")</f>
        <v/>
      </c>
      <c r="F618" s="3" t="str">
        <f t="shared" si="36"/>
        <v/>
      </c>
      <c r="G618" s="3" t="str">
        <f t="shared" si="37"/>
        <v>Coldharbour</v>
      </c>
      <c r="H618" s="17">
        <f t="shared" si="38"/>
        <v>1008</v>
      </c>
      <c r="I618" s="17">
        <f t="shared" si="39"/>
        <v>347</v>
      </c>
      <c r="J618">
        <v>0</v>
      </c>
      <c r="K618" s="3" t="str">
        <f>VLOOKUP(J618,'LibSets constants'!$A$4:$B$1012,2,FALSE)</f>
        <v>DLC_BASE_GAME</v>
      </c>
      <c r="L618" s="3" t="str">
        <f>VLOOKUP(J618,'LibSets constants'!$A$4:$C$1012,3,FALSE)</f>
        <v>Included in base game</v>
      </c>
    </row>
    <row r="619" spans="1:12" x14ac:dyDescent="0.25">
      <c r="A619" s="12">
        <v>1009</v>
      </c>
      <c r="B619" s="12">
        <v>614</v>
      </c>
      <c r="C619" s="12">
        <v>92</v>
      </c>
      <c r="D619" s="3" t="s">
        <v>69</v>
      </c>
      <c r="E619" s="3" t="str">
        <f t="array" ref="E619">IF(OR(EXACT(A619,'ESO Dungeon constants'!$D$3:$D$987)),"X","")</f>
        <v>X</v>
      </c>
      <c r="F619" s="3" t="str">
        <f t="shared" si="36"/>
        <v/>
      </c>
      <c r="G619" s="3" t="str">
        <f t="shared" si="37"/>
        <v>Bangkorai</v>
      </c>
      <c r="H619" s="17">
        <f t="shared" si="38"/>
        <v>1009</v>
      </c>
      <c r="I619" s="17">
        <f t="shared" si="39"/>
        <v>92</v>
      </c>
      <c r="J619">
        <v>9</v>
      </c>
      <c r="K619" s="3" t="str">
        <f>VLOOKUP(J619,'LibSets constants'!$A$4:$B$1012,2,FALSE)</f>
        <v>DLC_DRAGON_BONES</v>
      </c>
      <c r="L619" s="3" t="str">
        <f>VLOOKUP(J619,'LibSets constants'!$A$4:$C$1012,3,FALSE)</f>
        <v>Dragon Bones</v>
      </c>
    </row>
    <row r="620" spans="1:12" x14ac:dyDescent="0.25">
      <c r="A620" s="12">
        <v>1010</v>
      </c>
      <c r="B620" s="12">
        <v>615</v>
      </c>
      <c r="C620" s="12">
        <v>19</v>
      </c>
      <c r="D620" s="3" t="s">
        <v>74</v>
      </c>
      <c r="E620" s="3" t="str">
        <f t="array" ref="E620">IF(OR(EXACT(A620,'ESO Dungeon constants'!$D$3:$D$987)),"X","")</f>
        <v>X</v>
      </c>
      <c r="F620" s="3" t="str">
        <f t="shared" si="36"/>
        <v/>
      </c>
      <c r="G620" s="3" t="str">
        <f t="shared" si="37"/>
        <v>Stormhaven</v>
      </c>
      <c r="H620" s="17">
        <f t="shared" si="38"/>
        <v>1010</v>
      </c>
      <c r="I620" s="17">
        <f t="shared" si="39"/>
        <v>19</v>
      </c>
      <c r="J620">
        <v>9</v>
      </c>
      <c r="K620" s="3" t="str">
        <f>VLOOKUP(J620,'LibSets constants'!$A$4:$B$1012,2,FALSE)</f>
        <v>DLC_DRAGON_BONES</v>
      </c>
      <c r="L620" s="3" t="str">
        <f>VLOOKUP(J620,'LibSets constants'!$A$4:$C$1012,3,FALSE)</f>
        <v>Dragon Bones</v>
      </c>
    </row>
    <row r="621" spans="1:12" x14ac:dyDescent="0.25">
      <c r="A621" s="12">
        <v>1011</v>
      </c>
      <c r="B621" s="12">
        <v>616</v>
      </c>
      <c r="C621" s="12">
        <v>1011</v>
      </c>
      <c r="D621" s="3" t="s">
        <v>79</v>
      </c>
      <c r="E621" s="3" t="str">
        <f t="array" ref="E621">IF(OR(EXACT(A621,'ESO Dungeon constants'!$D$3:$D$987)),"X","")</f>
        <v/>
      </c>
      <c r="F621" s="3" t="str">
        <f t="shared" si="36"/>
        <v>X</v>
      </c>
      <c r="G621" s="3" t="str">
        <f t="shared" si="37"/>
        <v/>
      </c>
      <c r="H621" s="17">
        <f t="shared" si="38"/>
        <v>1011</v>
      </c>
      <c r="I621" s="17">
        <f t="shared" si="39"/>
        <v>1011</v>
      </c>
      <c r="J621">
        <v>10</v>
      </c>
      <c r="K621" s="3" t="str">
        <f>VLOOKUP(J621,'LibSets constants'!$A$4:$B$1012,2,FALSE)</f>
        <v>DLC_SUMMERSET</v>
      </c>
      <c r="L621" s="3" t="str">
        <f>VLOOKUP(J621,'LibSets constants'!$A$4:$C$1012,3,FALSE)</f>
        <v>Summerset</v>
      </c>
    </row>
    <row r="622" spans="1:12" x14ac:dyDescent="0.25">
      <c r="A622" s="12">
        <v>1012</v>
      </c>
      <c r="B622" s="12">
        <v>617</v>
      </c>
      <c r="C622" s="12">
        <v>381</v>
      </c>
      <c r="D622" s="3" t="s">
        <v>666</v>
      </c>
      <c r="E622" s="3" t="str">
        <f t="array" ref="E622">IF(OR(EXACT(A622,'ESO Dungeon constants'!$D$3:$D$987)),"X","")</f>
        <v/>
      </c>
      <c r="F622" s="3" t="str">
        <f t="shared" si="36"/>
        <v/>
      </c>
      <c r="G622" s="3" t="str">
        <f t="shared" si="37"/>
        <v>Auridon</v>
      </c>
      <c r="H622" s="17">
        <f t="shared" si="38"/>
        <v>1012</v>
      </c>
      <c r="I622" s="17">
        <f t="shared" si="39"/>
        <v>381</v>
      </c>
      <c r="J622">
        <v>0</v>
      </c>
      <c r="K622" s="3" t="str">
        <f>VLOOKUP(J622,'LibSets constants'!$A$4:$B$1012,2,FALSE)</f>
        <v>DLC_BASE_GAME</v>
      </c>
      <c r="L622" s="3" t="str">
        <f>VLOOKUP(J622,'LibSets constants'!$A$4:$C$1012,3,FALSE)</f>
        <v>Included in base game</v>
      </c>
    </row>
    <row r="623" spans="1:12" x14ac:dyDescent="0.25">
      <c r="A623" s="12">
        <v>1013</v>
      </c>
      <c r="B623" s="12">
        <v>618</v>
      </c>
      <c r="C623" s="12">
        <v>1011</v>
      </c>
      <c r="D623" s="3" t="s">
        <v>667</v>
      </c>
      <c r="E623" s="3" t="str">
        <f t="array" ref="E623">IF(OR(EXACT(A623,'ESO Dungeon constants'!$D$3:$D$987)),"X","")</f>
        <v/>
      </c>
      <c r="F623" s="3" t="str">
        <f t="shared" si="36"/>
        <v/>
      </c>
      <c r="G623" s="3" t="str">
        <f t="shared" si="37"/>
        <v>Summerset</v>
      </c>
      <c r="H623" s="17">
        <f t="shared" si="38"/>
        <v>1013</v>
      </c>
      <c r="I623" s="17">
        <f t="shared" si="39"/>
        <v>1011</v>
      </c>
      <c r="J623">
        <v>10</v>
      </c>
      <c r="K623" s="3" t="str">
        <f>VLOOKUP(J623,'LibSets constants'!$A$4:$B$1012,2,FALSE)</f>
        <v>DLC_SUMMERSET</v>
      </c>
      <c r="L623" s="3" t="str">
        <f>VLOOKUP(J623,'LibSets constants'!$A$4:$C$1012,3,FALSE)</f>
        <v>Summerset</v>
      </c>
    </row>
    <row r="624" spans="1:12" x14ac:dyDescent="0.25">
      <c r="A624" s="12">
        <v>1014</v>
      </c>
      <c r="B624" s="12">
        <v>619</v>
      </c>
      <c r="C624" s="12">
        <v>1011</v>
      </c>
      <c r="D624" s="3" t="s">
        <v>668</v>
      </c>
      <c r="E624" s="3" t="str">
        <f t="array" ref="E624">IF(OR(EXACT(A624,'ESO Dungeon constants'!$D$3:$D$987)),"X","")</f>
        <v/>
      </c>
      <c r="F624" s="3" t="str">
        <f t="shared" si="36"/>
        <v/>
      </c>
      <c r="G624" s="3" t="str">
        <f t="shared" si="37"/>
        <v>Summerset</v>
      </c>
      <c r="H624" s="17">
        <f t="shared" si="38"/>
        <v>1014</v>
      </c>
      <c r="I624" s="17">
        <f t="shared" si="39"/>
        <v>1011</v>
      </c>
      <c r="J624">
        <v>10</v>
      </c>
      <c r="K624" s="3" t="str">
        <f>VLOOKUP(J624,'LibSets constants'!$A$4:$B$1012,2,FALSE)</f>
        <v>DLC_SUMMERSET</v>
      </c>
      <c r="L624" s="3" t="str">
        <f>VLOOKUP(J624,'LibSets constants'!$A$4:$C$1012,3,FALSE)</f>
        <v>Summerset</v>
      </c>
    </row>
    <row r="625" spans="1:12" x14ac:dyDescent="0.25">
      <c r="A625" s="12">
        <v>1015</v>
      </c>
      <c r="B625" s="12">
        <v>620</v>
      </c>
      <c r="C625" s="12">
        <v>1011</v>
      </c>
      <c r="D625" s="3" t="s">
        <v>669</v>
      </c>
      <c r="E625" s="3" t="str">
        <f t="array" ref="E625">IF(OR(EXACT(A625,'ESO Dungeon constants'!$D$3:$D$987)),"X","")</f>
        <v/>
      </c>
      <c r="F625" s="3" t="str">
        <f t="shared" si="36"/>
        <v/>
      </c>
      <c r="G625" s="3" t="str">
        <f t="shared" si="37"/>
        <v>Summerset</v>
      </c>
      <c r="H625" s="17">
        <f t="shared" si="38"/>
        <v>1015</v>
      </c>
      <c r="I625" s="17">
        <f t="shared" si="39"/>
        <v>1011</v>
      </c>
      <c r="J625">
        <v>10</v>
      </c>
      <c r="K625" s="3" t="str">
        <f>VLOOKUP(J625,'LibSets constants'!$A$4:$B$1012,2,FALSE)</f>
        <v>DLC_SUMMERSET</v>
      </c>
      <c r="L625" s="3" t="str">
        <f>VLOOKUP(J625,'LibSets constants'!$A$4:$C$1012,3,FALSE)</f>
        <v>Summerset</v>
      </c>
    </row>
    <row r="626" spans="1:12" x14ac:dyDescent="0.25">
      <c r="A626" s="5">
        <v>1016</v>
      </c>
      <c r="B626" s="5">
        <v>621</v>
      </c>
      <c r="C626" s="5">
        <v>1011</v>
      </c>
      <c r="D626" s="17" t="s">
        <v>670</v>
      </c>
      <c r="E626" s="3" t="str">
        <f t="array" ref="E626">IF(OR(EXACT(A626,'ESO Dungeon constants'!$D$3:$D$987)),"X","")</f>
        <v/>
      </c>
      <c r="F626" s="3" t="str">
        <f t="shared" si="36"/>
        <v/>
      </c>
      <c r="G626" s="3" t="str">
        <f t="shared" si="37"/>
        <v>Summerset</v>
      </c>
      <c r="H626" s="17">
        <f t="shared" si="38"/>
        <v>1016</v>
      </c>
      <c r="I626" s="17">
        <f t="shared" si="39"/>
        <v>1011</v>
      </c>
      <c r="J626">
        <v>10</v>
      </c>
      <c r="K626" s="3" t="str">
        <f>VLOOKUP(J626,'LibSets constants'!$A$4:$B$1012,2,FALSE)</f>
        <v>DLC_SUMMERSET</v>
      </c>
      <c r="L626" s="3" t="str">
        <f>VLOOKUP(J626,'LibSets constants'!$A$4:$C$1012,3,FALSE)</f>
        <v>Summerset</v>
      </c>
    </row>
    <row r="627" spans="1:12" x14ac:dyDescent="0.25">
      <c r="A627" s="5">
        <v>1017</v>
      </c>
      <c r="B627" s="5">
        <v>622</v>
      </c>
      <c r="C627" s="5">
        <v>1011</v>
      </c>
      <c r="D627" s="17" t="s">
        <v>671</v>
      </c>
      <c r="E627" s="3" t="str">
        <f t="array" ref="E627">IF(OR(EXACT(A627,'ESO Dungeon constants'!$D$3:$D$987)),"X","")</f>
        <v/>
      </c>
      <c r="F627" s="3" t="str">
        <f t="shared" si="36"/>
        <v/>
      </c>
      <c r="G627" s="3" t="str">
        <f t="shared" si="37"/>
        <v>Summerset</v>
      </c>
      <c r="H627" s="17">
        <f t="shared" si="38"/>
        <v>1017</v>
      </c>
      <c r="I627" s="17">
        <f t="shared" si="39"/>
        <v>1011</v>
      </c>
      <c r="J627">
        <v>10</v>
      </c>
      <c r="K627" s="3" t="str">
        <f>VLOOKUP(J627,'LibSets constants'!$A$4:$B$1012,2,FALSE)</f>
        <v>DLC_SUMMERSET</v>
      </c>
      <c r="L627" s="3" t="str">
        <f>VLOOKUP(J627,'LibSets constants'!$A$4:$C$1012,3,FALSE)</f>
        <v>Summerset</v>
      </c>
    </row>
    <row r="628" spans="1:12" x14ac:dyDescent="0.25">
      <c r="A628" s="5">
        <v>1018</v>
      </c>
      <c r="B628" s="5">
        <v>623</v>
      </c>
      <c r="C628" s="5">
        <v>1011</v>
      </c>
      <c r="D628" s="17" t="s">
        <v>672</v>
      </c>
      <c r="E628" s="3" t="str">
        <f t="array" ref="E628">IF(OR(EXACT(A628,'ESO Dungeon constants'!$D$3:$D$987)),"X","")</f>
        <v/>
      </c>
      <c r="F628" s="3" t="str">
        <f t="shared" si="36"/>
        <v/>
      </c>
      <c r="G628" s="3" t="str">
        <f t="shared" si="37"/>
        <v>Summerset</v>
      </c>
      <c r="H628" s="17">
        <f t="shared" si="38"/>
        <v>1018</v>
      </c>
      <c r="I628" s="17">
        <f t="shared" si="39"/>
        <v>1011</v>
      </c>
      <c r="J628">
        <v>10</v>
      </c>
      <c r="K628" s="3" t="str">
        <f>VLOOKUP(J628,'LibSets constants'!$A$4:$B$1012,2,FALSE)</f>
        <v>DLC_SUMMERSET</v>
      </c>
      <c r="L628" s="3" t="str">
        <f>VLOOKUP(J628,'LibSets constants'!$A$4:$C$1012,3,FALSE)</f>
        <v>Summerset</v>
      </c>
    </row>
    <row r="629" spans="1:12" x14ac:dyDescent="0.25">
      <c r="A629" s="5">
        <v>1019</v>
      </c>
      <c r="B629" s="5">
        <v>624</v>
      </c>
      <c r="C629" s="5">
        <v>1011</v>
      </c>
      <c r="D629" s="17" t="s">
        <v>673</v>
      </c>
      <c r="E629" s="3" t="str">
        <f t="array" ref="E629">IF(OR(EXACT(A629,'ESO Dungeon constants'!$D$3:$D$987)),"X","")</f>
        <v/>
      </c>
      <c r="F629" s="3" t="str">
        <f t="shared" si="36"/>
        <v/>
      </c>
      <c r="G629" s="3" t="str">
        <f t="shared" si="37"/>
        <v>Summerset</v>
      </c>
      <c r="H629" s="17">
        <f t="shared" si="38"/>
        <v>1019</v>
      </c>
      <c r="I629" s="17">
        <f t="shared" si="39"/>
        <v>1011</v>
      </c>
      <c r="J629">
        <v>10</v>
      </c>
      <c r="K629" s="3" t="str">
        <f>VLOOKUP(J629,'LibSets constants'!$A$4:$B$1012,2,FALSE)</f>
        <v>DLC_SUMMERSET</v>
      </c>
      <c r="L629" s="3" t="str">
        <f>VLOOKUP(J629,'LibSets constants'!$A$4:$C$1012,3,FALSE)</f>
        <v>Summerset</v>
      </c>
    </row>
    <row r="630" spans="1:12" x14ac:dyDescent="0.25">
      <c r="A630" s="5">
        <v>1020</v>
      </c>
      <c r="B630" s="5">
        <v>625</v>
      </c>
      <c r="C630" s="5">
        <v>1011</v>
      </c>
      <c r="D630" s="17" t="s">
        <v>674</v>
      </c>
      <c r="E630" s="3" t="str">
        <f t="array" ref="E630">IF(OR(EXACT(A630,'ESO Dungeon constants'!$D$3:$D$987)),"X","")</f>
        <v/>
      </c>
      <c r="F630" s="3" t="str">
        <f t="shared" si="36"/>
        <v/>
      </c>
      <c r="G630" s="3" t="str">
        <f t="shared" si="37"/>
        <v>Summerset</v>
      </c>
      <c r="H630" s="17">
        <f t="shared" si="38"/>
        <v>1020</v>
      </c>
      <c r="I630" s="17">
        <f t="shared" si="39"/>
        <v>1011</v>
      </c>
      <c r="J630">
        <v>10</v>
      </c>
      <c r="K630" s="3" t="str">
        <f>VLOOKUP(J630,'LibSets constants'!$A$4:$B$1012,2,FALSE)</f>
        <v>DLC_SUMMERSET</v>
      </c>
      <c r="L630" s="3" t="str">
        <f>VLOOKUP(J630,'LibSets constants'!$A$4:$C$1012,3,FALSE)</f>
        <v>Summerset</v>
      </c>
    </row>
    <row r="631" spans="1:12" x14ac:dyDescent="0.25">
      <c r="A631" s="5">
        <v>1021</v>
      </c>
      <c r="B631" s="5">
        <v>626</v>
      </c>
      <c r="C631" s="5">
        <v>1011</v>
      </c>
      <c r="D631" s="17" t="s">
        <v>675</v>
      </c>
      <c r="E631" s="3" t="str">
        <f t="array" ref="E631">IF(OR(EXACT(A631,'ESO Dungeon constants'!$D$3:$D$987)),"X","")</f>
        <v/>
      </c>
      <c r="F631" s="3" t="str">
        <f t="shared" si="36"/>
        <v/>
      </c>
      <c r="G631" s="3" t="str">
        <f t="shared" si="37"/>
        <v>Summerset</v>
      </c>
      <c r="H631" s="17">
        <f t="shared" si="38"/>
        <v>1021</v>
      </c>
      <c r="I631" s="17">
        <f t="shared" si="39"/>
        <v>1011</v>
      </c>
      <c r="J631">
        <v>10</v>
      </c>
      <c r="K631" s="3" t="str">
        <f>VLOOKUP(J631,'LibSets constants'!$A$4:$B$1012,2,FALSE)</f>
        <v>DLC_SUMMERSET</v>
      </c>
      <c r="L631" s="3" t="str">
        <f>VLOOKUP(J631,'LibSets constants'!$A$4:$C$1012,3,FALSE)</f>
        <v>Summerset</v>
      </c>
    </row>
    <row r="632" spans="1:12" x14ac:dyDescent="0.25">
      <c r="A632" s="5">
        <v>1022</v>
      </c>
      <c r="B632" s="5">
        <v>627</v>
      </c>
      <c r="C632" s="5">
        <v>1011</v>
      </c>
      <c r="D632" s="17" t="s">
        <v>676</v>
      </c>
      <c r="E632" s="3" t="str">
        <f t="array" ref="E632">IF(OR(EXACT(A632,'ESO Dungeon constants'!$D$3:$D$987)),"X","")</f>
        <v/>
      </c>
      <c r="F632" s="3" t="str">
        <f t="shared" si="36"/>
        <v/>
      </c>
      <c r="G632" s="3" t="str">
        <f t="shared" si="37"/>
        <v>Summerset</v>
      </c>
      <c r="H632" s="17">
        <f t="shared" si="38"/>
        <v>1022</v>
      </c>
      <c r="I632" s="17">
        <f t="shared" si="39"/>
        <v>1011</v>
      </c>
      <c r="J632">
        <v>10</v>
      </c>
      <c r="K632" s="3" t="str">
        <f>VLOOKUP(J632,'LibSets constants'!$A$4:$B$1012,2,FALSE)</f>
        <v>DLC_SUMMERSET</v>
      </c>
      <c r="L632" s="3" t="str">
        <f>VLOOKUP(J632,'LibSets constants'!$A$4:$C$1012,3,FALSE)</f>
        <v>Summerset</v>
      </c>
    </row>
    <row r="633" spans="1:12" x14ac:dyDescent="0.25">
      <c r="A633" s="5">
        <v>1023</v>
      </c>
      <c r="B633" s="5">
        <v>628</v>
      </c>
      <c r="C633" s="5">
        <v>1011</v>
      </c>
      <c r="D633" s="17" t="s">
        <v>677</v>
      </c>
      <c r="E633" s="3" t="str">
        <f t="array" ref="E633">IF(OR(EXACT(A633,'ESO Dungeon constants'!$D$3:$D$987)),"X","")</f>
        <v/>
      </c>
      <c r="F633" s="3" t="str">
        <f t="shared" si="36"/>
        <v/>
      </c>
      <c r="G633" s="3" t="str">
        <f t="shared" si="37"/>
        <v>Summerset</v>
      </c>
      <c r="H633" s="17">
        <f t="shared" si="38"/>
        <v>1023</v>
      </c>
      <c r="I633" s="17">
        <f t="shared" si="39"/>
        <v>1011</v>
      </c>
      <c r="J633">
        <v>10</v>
      </c>
      <c r="K633" s="3" t="str">
        <f>VLOOKUP(J633,'LibSets constants'!$A$4:$B$1012,2,FALSE)</f>
        <v>DLC_SUMMERSET</v>
      </c>
      <c r="L633" s="3" t="str">
        <f>VLOOKUP(J633,'LibSets constants'!$A$4:$C$1012,3,FALSE)</f>
        <v>Summerset</v>
      </c>
    </row>
    <row r="634" spans="1:12" x14ac:dyDescent="0.25">
      <c r="A634" s="5">
        <v>1024</v>
      </c>
      <c r="B634" s="5">
        <v>629</v>
      </c>
      <c r="C634" s="5">
        <v>1011</v>
      </c>
      <c r="D634" s="3" t="s">
        <v>678</v>
      </c>
      <c r="E634" s="3" t="str">
        <f t="array" ref="E634">IF(OR(EXACT(A634,'ESO Dungeon constants'!$D$3:$D$987)),"X","")</f>
        <v/>
      </c>
      <c r="F634" s="3" t="str">
        <f t="shared" si="36"/>
        <v/>
      </c>
      <c r="G634" s="3" t="str">
        <f t="shared" si="37"/>
        <v>Summerset</v>
      </c>
      <c r="H634" s="17">
        <f t="shared" si="38"/>
        <v>1024</v>
      </c>
      <c r="I634" s="17">
        <f t="shared" si="39"/>
        <v>1011</v>
      </c>
      <c r="J634">
        <v>10</v>
      </c>
      <c r="K634" s="3" t="str">
        <f>VLOOKUP(J634,'LibSets constants'!$A$4:$B$1012,2,FALSE)</f>
        <v>DLC_SUMMERSET</v>
      </c>
      <c r="L634" s="3" t="str">
        <f>VLOOKUP(J634,'LibSets constants'!$A$4:$C$1012,3,FALSE)</f>
        <v>Summerset</v>
      </c>
    </row>
    <row r="635" spans="1:12" x14ac:dyDescent="0.25">
      <c r="A635" s="12">
        <v>1025</v>
      </c>
      <c r="B635" s="5">
        <v>630</v>
      </c>
      <c r="C635" s="5">
        <v>1011</v>
      </c>
      <c r="D635" s="3" t="s">
        <v>679</v>
      </c>
      <c r="E635" s="3" t="str">
        <f t="array" ref="E635">IF(OR(EXACT(A635,'ESO Dungeon constants'!$D$3:$D$987)),"X","")</f>
        <v/>
      </c>
      <c r="F635" s="3" t="str">
        <f t="shared" si="36"/>
        <v/>
      </c>
      <c r="G635" s="3" t="str">
        <f t="shared" si="37"/>
        <v>Summerset</v>
      </c>
      <c r="H635" s="17">
        <f t="shared" si="38"/>
        <v>1025</v>
      </c>
      <c r="I635" s="17">
        <f t="shared" si="39"/>
        <v>1011</v>
      </c>
      <c r="J635">
        <v>10</v>
      </c>
      <c r="K635" s="3" t="str">
        <f>VLOOKUP(J635,'LibSets constants'!$A$4:$B$1012,2,FALSE)</f>
        <v>DLC_SUMMERSET</v>
      </c>
      <c r="L635" s="3" t="str">
        <f>VLOOKUP(J635,'LibSets constants'!$A$4:$C$1012,3,FALSE)</f>
        <v>Summerset</v>
      </c>
    </row>
    <row r="636" spans="1:12" x14ac:dyDescent="0.25">
      <c r="A636" s="12">
        <v>1026</v>
      </c>
      <c r="B636" s="5">
        <v>631</v>
      </c>
      <c r="C636" s="5">
        <v>1011</v>
      </c>
      <c r="D636" s="3" t="s">
        <v>680</v>
      </c>
      <c r="E636" s="3" t="str">
        <f t="array" ref="E636">IF(OR(EXACT(A636,'ESO Dungeon constants'!$D$3:$D$987)),"X","")</f>
        <v/>
      </c>
      <c r="F636" s="3" t="str">
        <f t="shared" si="36"/>
        <v/>
      </c>
      <c r="G636" s="3" t="str">
        <f t="shared" si="37"/>
        <v>Summerset</v>
      </c>
      <c r="H636" s="17">
        <f t="shared" si="38"/>
        <v>1026</v>
      </c>
      <c r="I636" s="17">
        <f t="shared" si="39"/>
        <v>1011</v>
      </c>
      <c r="J636">
        <v>10</v>
      </c>
      <c r="K636" s="3" t="str">
        <f>VLOOKUP(J636,'LibSets constants'!$A$4:$B$1012,2,FALSE)</f>
        <v>DLC_SUMMERSET</v>
      </c>
      <c r="L636" s="3" t="str">
        <f>VLOOKUP(J636,'LibSets constants'!$A$4:$C$1012,3,FALSE)</f>
        <v>Summerset</v>
      </c>
    </row>
    <row r="637" spans="1:12" x14ac:dyDescent="0.25">
      <c r="A637" s="12">
        <v>1027</v>
      </c>
      <c r="B637" s="5">
        <v>632</v>
      </c>
      <c r="C637" s="5">
        <v>1011</v>
      </c>
      <c r="D637" s="3" t="s">
        <v>681</v>
      </c>
      <c r="E637" s="3" t="str">
        <f t="array" ref="E637">IF(OR(EXACT(A637,'ESO Dungeon constants'!$D$3:$D$987)),"X","")</f>
        <v/>
      </c>
      <c r="F637" s="3" t="str">
        <f t="shared" si="36"/>
        <v/>
      </c>
      <c r="G637" s="3" t="str">
        <f t="shared" si="37"/>
        <v>Summerset</v>
      </c>
      <c r="H637" s="17">
        <f t="shared" si="38"/>
        <v>1027</v>
      </c>
      <c r="I637" s="17">
        <f t="shared" si="39"/>
        <v>1011</v>
      </c>
      <c r="J637">
        <v>10</v>
      </c>
      <c r="K637" s="3" t="str">
        <f>VLOOKUP(J637,'LibSets constants'!$A$4:$B$1012,2,FALSE)</f>
        <v>DLC_SUMMERSET</v>
      </c>
      <c r="L637" s="3" t="str">
        <f>VLOOKUP(J637,'LibSets constants'!$A$4:$C$1012,3,FALSE)</f>
        <v>Summerset</v>
      </c>
    </row>
    <row r="638" spans="1:12" x14ac:dyDescent="0.25">
      <c r="A638" s="12">
        <v>1028</v>
      </c>
      <c r="B638" s="5">
        <v>633</v>
      </c>
      <c r="C638" s="5">
        <v>1011</v>
      </c>
      <c r="D638" s="3" t="s">
        <v>682</v>
      </c>
      <c r="E638" s="3" t="str">
        <f t="array" ref="E638">IF(OR(EXACT(A638,'ESO Dungeon constants'!$D$3:$D$987)),"X","")</f>
        <v/>
      </c>
      <c r="F638" s="3" t="str">
        <f t="shared" si="36"/>
        <v/>
      </c>
      <c r="G638" s="3" t="str">
        <f t="shared" si="37"/>
        <v>Summerset</v>
      </c>
      <c r="H638" s="17">
        <f t="shared" si="38"/>
        <v>1028</v>
      </c>
      <c r="I638" s="17">
        <f t="shared" si="39"/>
        <v>1011</v>
      </c>
      <c r="J638">
        <v>10</v>
      </c>
      <c r="K638" s="3" t="str">
        <f>VLOOKUP(J638,'LibSets constants'!$A$4:$B$1012,2,FALSE)</f>
        <v>DLC_SUMMERSET</v>
      </c>
      <c r="L638" s="3" t="str">
        <f>VLOOKUP(J638,'LibSets constants'!$A$4:$C$1012,3,FALSE)</f>
        <v>Summerset</v>
      </c>
    </row>
    <row r="639" spans="1:12" x14ac:dyDescent="0.25">
      <c r="A639" s="12">
        <v>1029</v>
      </c>
      <c r="B639" s="5">
        <v>634</v>
      </c>
      <c r="C639" s="5">
        <v>1011</v>
      </c>
      <c r="D639" s="3" t="s">
        <v>683</v>
      </c>
      <c r="E639" s="3" t="str">
        <f t="array" ref="E639">IF(OR(EXACT(A639,'ESO Dungeon constants'!$D$3:$D$987)),"X","")</f>
        <v/>
      </c>
      <c r="F639" s="3" t="str">
        <f t="shared" si="36"/>
        <v/>
      </c>
      <c r="G639" s="3" t="str">
        <f t="shared" si="37"/>
        <v>Summerset</v>
      </c>
      <c r="H639" s="17">
        <f t="shared" si="38"/>
        <v>1029</v>
      </c>
      <c r="I639" s="17">
        <f t="shared" si="39"/>
        <v>1011</v>
      </c>
      <c r="J639">
        <v>10</v>
      </c>
      <c r="K639" s="3" t="str">
        <f>VLOOKUP(J639,'LibSets constants'!$A$4:$B$1012,2,FALSE)</f>
        <v>DLC_SUMMERSET</v>
      </c>
      <c r="L639" s="3" t="str">
        <f>VLOOKUP(J639,'LibSets constants'!$A$4:$C$1012,3,FALSE)</f>
        <v>Summerset</v>
      </c>
    </row>
    <row r="640" spans="1:12" x14ac:dyDescent="0.25">
      <c r="A640" s="12">
        <v>1030</v>
      </c>
      <c r="B640" s="5">
        <v>635</v>
      </c>
      <c r="C640" s="5">
        <v>1011</v>
      </c>
      <c r="D640" s="3" t="s">
        <v>684</v>
      </c>
      <c r="E640" s="3" t="str">
        <f t="array" ref="E640">IF(OR(EXACT(A640,'ESO Dungeon constants'!$D$3:$D$987)),"X","")</f>
        <v/>
      </c>
      <c r="F640" s="3" t="str">
        <f t="shared" si="36"/>
        <v/>
      </c>
      <c r="G640" s="3" t="str">
        <f t="shared" si="37"/>
        <v>Summerset</v>
      </c>
      <c r="H640" s="17">
        <f t="shared" si="38"/>
        <v>1030</v>
      </c>
      <c r="I640" s="17">
        <f t="shared" si="39"/>
        <v>1011</v>
      </c>
      <c r="J640">
        <v>10</v>
      </c>
      <c r="K640" s="3" t="str">
        <f>VLOOKUP(J640,'LibSets constants'!$A$4:$B$1012,2,FALSE)</f>
        <v>DLC_SUMMERSET</v>
      </c>
      <c r="L640" s="3" t="str">
        <f>VLOOKUP(J640,'LibSets constants'!$A$4:$C$1012,3,FALSE)</f>
        <v>Summerset</v>
      </c>
    </row>
    <row r="641" spans="1:12" x14ac:dyDescent="0.25">
      <c r="A641" s="12">
        <v>1031</v>
      </c>
      <c r="B641" s="5">
        <v>636</v>
      </c>
      <c r="C641" s="5">
        <v>1011</v>
      </c>
      <c r="D641" s="3" t="s">
        <v>685</v>
      </c>
      <c r="E641" s="3" t="str">
        <f t="array" ref="E641">IF(OR(EXACT(A641,'ESO Dungeon constants'!$D$3:$D$987)),"X","")</f>
        <v/>
      </c>
      <c r="F641" s="3" t="str">
        <f t="shared" si="36"/>
        <v/>
      </c>
      <c r="G641" s="3" t="str">
        <f t="shared" si="37"/>
        <v>Summerset</v>
      </c>
      <c r="H641" s="17">
        <f t="shared" si="38"/>
        <v>1031</v>
      </c>
      <c r="I641" s="17">
        <f t="shared" si="39"/>
        <v>1011</v>
      </c>
      <c r="J641">
        <v>10</v>
      </c>
      <c r="K641" s="3" t="str">
        <f>VLOOKUP(J641,'LibSets constants'!$A$4:$B$1012,2,FALSE)</f>
        <v>DLC_SUMMERSET</v>
      </c>
      <c r="L641" s="3" t="str">
        <f>VLOOKUP(J641,'LibSets constants'!$A$4:$C$1012,3,FALSE)</f>
        <v>Summerset</v>
      </c>
    </row>
    <row r="642" spans="1:12" x14ac:dyDescent="0.25">
      <c r="A642" s="12">
        <v>1032</v>
      </c>
      <c r="B642" s="5">
        <v>637</v>
      </c>
      <c r="C642" s="5">
        <v>1011</v>
      </c>
      <c r="D642" s="3" t="s">
        <v>686</v>
      </c>
      <c r="E642" s="3" t="str">
        <f t="array" ref="E642">IF(OR(EXACT(A642,'ESO Dungeon constants'!$D$3:$D$987)),"X","")</f>
        <v/>
      </c>
      <c r="F642" s="3" t="str">
        <f t="shared" si="36"/>
        <v/>
      </c>
      <c r="G642" s="3" t="str">
        <f t="shared" si="37"/>
        <v>Summerset</v>
      </c>
      <c r="H642" s="17">
        <f t="shared" si="38"/>
        <v>1032</v>
      </c>
      <c r="I642" s="17">
        <f t="shared" si="39"/>
        <v>1011</v>
      </c>
      <c r="J642">
        <v>10</v>
      </c>
      <c r="K642" s="3" t="str">
        <f>VLOOKUP(J642,'LibSets constants'!$A$4:$B$1012,2,FALSE)</f>
        <v>DLC_SUMMERSET</v>
      </c>
      <c r="L642" s="3" t="str">
        <f>VLOOKUP(J642,'LibSets constants'!$A$4:$C$1012,3,FALSE)</f>
        <v>Summerset</v>
      </c>
    </row>
    <row r="643" spans="1:12" x14ac:dyDescent="0.25">
      <c r="A643" s="12">
        <v>1033</v>
      </c>
      <c r="B643" s="5">
        <v>638</v>
      </c>
      <c r="C643" s="5">
        <v>1011</v>
      </c>
      <c r="D643" s="3" t="s">
        <v>687</v>
      </c>
      <c r="E643" s="3" t="str">
        <f t="array" ref="E643">IF(OR(EXACT(A643,'ESO Dungeon constants'!$D$3:$D$987)),"X","")</f>
        <v/>
      </c>
      <c r="F643" s="3" t="str">
        <f t="shared" si="36"/>
        <v/>
      </c>
      <c r="G643" s="3" t="str">
        <f t="shared" si="37"/>
        <v>Summerset</v>
      </c>
      <c r="H643" s="17">
        <f t="shared" si="38"/>
        <v>1033</v>
      </c>
      <c r="I643" s="17">
        <f t="shared" si="39"/>
        <v>1011</v>
      </c>
      <c r="J643">
        <v>10</v>
      </c>
      <c r="K643" s="3" t="str">
        <f>VLOOKUP(J643,'LibSets constants'!$A$4:$B$1012,2,FALSE)</f>
        <v>DLC_SUMMERSET</v>
      </c>
      <c r="L643" s="3" t="str">
        <f>VLOOKUP(J643,'LibSets constants'!$A$4:$C$1012,3,FALSE)</f>
        <v>Summerset</v>
      </c>
    </row>
    <row r="644" spans="1:12" x14ac:dyDescent="0.25">
      <c r="A644" s="12">
        <v>1034</v>
      </c>
      <c r="B644" s="5">
        <v>639</v>
      </c>
      <c r="C644" s="5">
        <v>1011</v>
      </c>
      <c r="D644" s="3" t="s">
        <v>688</v>
      </c>
      <c r="E644" s="3" t="str">
        <f t="array" ref="E644">IF(OR(EXACT(A644,'ESO Dungeon constants'!$D$3:$D$987)),"X","")</f>
        <v/>
      </c>
      <c r="F644" s="3" t="str">
        <f t="shared" si="36"/>
        <v/>
      </c>
      <c r="G644" s="3" t="str">
        <f t="shared" si="37"/>
        <v>Summerset</v>
      </c>
      <c r="H644" s="17">
        <f t="shared" si="38"/>
        <v>1034</v>
      </c>
      <c r="I644" s="17">
        <f t="shared" si="39"/>
        <v>1011</v>
      </c>
      <c r="J644">
        <v>10</v>
      </c>
      <c r="K644" s="3" t="str">
        <f>VLOOKUP(J644,'LibSets constants'!$A$4:$B$1012,2,FALSE)</f>
        <v>DLC_SUMMERSET</v>
      </c>
      <c r="L644" s="3" t="str">
        <f>VLOOKUP(J644,'LibSets constants'!$A$4:$C$1012,3,FALSE)</f>
        <v>Summerset</v>
      </c>
    </row>
    <row r="645" spans="1:12" x14ac:dyDescent="0.25">
      <c r="A645" s="12">
        <v>1035</v>
      </c>
      <c r="B645" s="5">
        <v>640</v>
      </c>
      <c r="C645" s="5">
        <v>1011</v>
      </c>
      <c r="D645" s="3" t="s">
        <v>666</v>
      </c>
      <c r="E645" s="3" t="str">
        <f t="array" ref="E645">IF(OR(EXACT(A645,'ESO Dungeon constants'!$D$3:$D$987)),"X","")</f>
        <v/>
      </c>
      <c r="F645" s="3" t="str">
        <f t="shared" ref="F645:F708" si="40">IF(EXACT(A645,C645),"X","")</f>
        <v/>
      </c>
      <c r="G645" s="3" t="str">
        <f t="shared" ref="G645:G708" si="41">IF(A645&lt;&gt;C645,VLOOKUP(C645,$A$5:$D$9954,4,FALSE),"")</f>
        <v>Summerset</v>
      </c>
      <c r="H645" s="17">
        <f t="shared" ref="H645:H708" si="42">A645</f>
        <v>1035</v>
      </c>
      <c r="I645" s="17">
        <f t="shared" ref="I645:I708" si="43">C645</f>
        <v>1011</v>
      </c>
      <c r="J645">
        <v>10</v>
      </c>
      <c r="K645" s="3" t="str">
        <f>VLOOKUP(J645,'LibSets constants'!$A$4:$B$1012,2,FALSE)</f>
        <v>DLC_SUMMERSET</v>
      </c>
      <c r="L645" s="3" t="str">
        <f>VLOOKUP(J645,'LibSets constants'!$A$4:$C$1012,3,FALSE)</f>
        <v>Summerset</v>
      </c>
    </row>
    <row r="646" spans="1:12" x14ac:dyDescent="0.25">
      <c r="A646" s="12">
        <v>1036</v>
      </c>
      <c r="B646" s="5">
        <v>641</v>
      </c>
      <c r="C646" s="5">
        <v>1011</v>
      </c>
      <c r="D646" s="3" t="s">
        <v>689</v>
      </c>
      <c r="E646" s="3" t="str">
        <f t="array" ref="E646">IF(OR(EXACT(A646,'ESO Dungeon constants'!$D$3:$D$987)),"X","")</f>
        <v/>
      </c>
      <c r="F646" s="3" t="str">
        <f t="shared" si="40"/>
        <v/>
      </c>
      <c r="G646" s="3" t="str">
        <f t="shared" si="41"/>
        <v>Summerset</v>
      </c>
      <c r="H646" s="17">
        <f t="shared" si="42"/>
        <v>1036</v>
      </c>
      <c r="I646" s="17">
        <f t="shared" si="43"/>
        <v>1011</v>
      </c>
      <c r="J646">
        <v>10</v>
      </c>
      <c r="K646" s="3" t="str">
        <f>VLOOKUP(J646,'LibSets constants'!$A$4:$B$1012,2,FALSE)</f>
        <v>DLC_SUMMERSET</v>
      </c>
      <c r="L646" s="3" t="str">
        <f>VLOOKUP(J646,'LibSets constants'!$A$4:$C$1012,3,FALSE)</f>
        <v>Summerset</v>
      </c>
    </row>
    <row r="647" spans="1:12" x14ac:dyDescent="0.25">
      <c r="A647" s="12">
        <v>1037</v>
      </c>
      <c r="B647" s="5">
        <v>642</v>
      </c>
      <c r="C647" s="5">
        <v>1011</v>
      </c>
      <c r="D647" s="3" t="s">
        <v>690</v>
      </c>
      <c r="E647" s="3" t="str">
        <f t="array" ref="E647">IF(OR(EXACT(A647,'ESO Dungeon constants'!$D$3:$D$987)),"X","")</f>
        <v/>
      </c>
      <c r="F647" s="3" t="str">
        <f t="shared" si="40"/>
        <v/>
      </c>
      <c r="G647" s="3" t="str">
        <f t="shared" si="41"/>
        <v>Summerset</v>
      </c>
      <c r="H647" s="17">
        <f t="shared" si="42"/>
        <v>1037</v>
      </c>
      <c r="I647" s="17">
        <f t="shared" si="43"/>
        <v>1011</v>
      </c>
      <c r="J647">
        <v>10</v>
      </c>
      <c r="K647" s="3" t="str">
        <f>VLOOKUP(J647,'LibSets constants'!$A$4:$B$1012,2,FALSE)</f>
        <v>DLC_SUMMERSET</v>
      </c>
      <c r="L647" s="3" t="str">
        <f>VLOOKUP(J647,'LibSets constants'!$A$4:$C$1012,3,FALSE)</f>
        <v>Summerset</v>
      </c>
    </row>
    <row r="648" spans="1:12" x14ac:dyDescent="0.25">
      <c r="A648" s="12">
        <v>1038</v>
      </c>
      <c r="B648" s="5">
        <v>643</v>
      </c>
      <c r="C648" s="5">
        <v>1011</v>
      </c>
      <c r="D648" s="3" t="s">
        <v>691</v>
      </c>
      <c r="E648" s="3" t="str">
        <f t="array" ref="E648">IF(OR(EXACT(A648,'ESO Dungeon constants'!$D$3:$D$987)),"X","")</f>
        <v/>
      </c>
      <c r="F648" s="3" t="str">
        <f t="shared" si="40"/>
        <v/>
      </c>
      <c r="G648" s="3" t="str">
        <f t="shared" si="41"/>
        <v>Summerset</v>
      </c>
      <c r="H648" s="17">
        <f t="shared" si="42"/>
        <v>1038</v>
      </c>
      <c r="I648" s="17">
        <f t="shared" si="43"/>
        <v>1011</v>
      </c>
      <c r="J648">
        <v>10</v>
      </c>
      <c r="K648" s="3" t="str">
        <f>VLOOKUP(J648,'LibSets constants'!$A$4:$B$1012,2,FALSE)</f>
        <v>DLC_SUMMERSET</v>
      </c>
      <c r="L648" s="3" t="str">
        <f>VLOOKUP(J648,'LibSets constants'!$A$4:$C$1012,3,FALSE)</f>
        <v>Summerset</v>
      </c>
    </row>
    <row r="649" spans="1:12" x14ac:dyDescent="0.25">
      <c r="A649" s="12">
        <v>1039</v>
      </c>
      <c r="B649" s="5">
        <v>644</v>
      </c>
      <c r="C649" s="5">
        <v>1011</v>
      </c>
      <c r="D649" s="3" t="s">
        <v>692</v>
      </c>
      <c r="E649" s="3" t="str">
        <f t="array" ref="E649">IF(OR(EXACT(A649,'ESO Dungeon constants'!$D$3:$D$987)),"X","")</f>
        <v/>
      </c>
      <c r="F649" s="3" t="str">
        <f t="shared" si="40"/>
        <v/>
      </c>
      <c r="G649" s="3" t="str">
        <f t="shared" si="41"/>
        <v>Summerset</v>
      </c>
      <c r="H649" s="17">
        <f t="shared" si="42"/>
        <v>1039</v>
      </c>
      <c r="I649" s="17">
        <f t="shared" si="43"/>
        <v>1011</v>
      </c>
      <c r="J649">
        <v>10</v>
      </c>
      <c r="K649" s="3" t="str">
        <f>VLOOKUP(J649,'LibSets constants'!$A$4:$B$1012,2,FALSE)</f>
        <v>DLC_SUMMERSET</v>
      </c>
      <c r="L649" s="3" t="str">
        <f>VLOOKUP(J649,'LibSets constants'!$A$4:$C$1012,3,FALSE)</f>
        <v>Summerset</v>
      </c>
    </row>
    <row r="650" spans="1:12" x14ac:dyDescent="0.25">
      <c r="A650" s="12">
        <v>1040</v>
      </c>
      <c r="B650" s="5">
        <v>645</v>
      </c>
      <c r="C650" s="5">
        <v>1011</v>
      </c>
      <c r="D650" s="3" t="s">
        <v>659</v>
      </c>
      <c r="E650" s="3" t="str">
        <f t="array" ref="E650">IF(OR(EXACT(A650,'ESO Dungeon constants'!$D$3:$D$987)),"X","")</f>
        <v/>
      </c>
      <c r="F650" s="3" t="str">
        <f t="shared" si="40"/>
        <v/>
      </c>
      <c r="G650" s="3" t="str">
        <f t="shared" si="41"/>
        <v>Summerset</v>
      </c>
      <c r="H650" s="17">
        <f t="shared" si="42"/>
        <v>1040</v>
      </c>
      <c r="I650" s="17">
        <f t="shared" si="43"/>
        <v>1011</v>
      </c>
      <c r="J650">
        <v>10</v>
      </c>
      <c r="K650" s="3" t="str">
        <f>VLOOKUP(J650,'LibSets constants'!$A$4:$B$1012,2,FALSE)</f>
        <v>DLC_SUMMERSET</v>
      </c>
      <c r="L650" s="3" t="str">
        <f>VLOOKUP(J650,'LibSets constants'!$A$4:$C$1012,3,FALSE)</f>
        <v>Summerset</v>
      </c>
    </row>
    <row r="651" spans="1:12" x14ac:dyDescent="0.25">
      <c r="A651" s="12">
        <v>1042</v>
      </c>
      <c r="B651" s="5">
        <v>646</v>
      </c>
      <c r="C651" s="5">
        <v>684</v>
      </c>
      <c r="D651" s="3" t="s">
        <v>693</v>
      </c>
      <c r="E651" s="3" t="str">
        <f t="array" ref="E651">IF(OR(EXACT(A651,'ESO Dungeon constants'!$D$3:$D$987)),"X","")</f>
        <v/>
      </c>
      <c r="F651" s="3" t="str">
        <f t="shared" si="40"/>
        <v/>
      </c>
      <c r="G651" s="3" t="str">
        <f t="shared" si="41"/>
        <v>Wrothgar</v>
      </c>
      <c r="H651" s="17">
        <f t="shared" si="42"/>
        <v>1042</v>
      </c>
      <c r="I651" s="17">
        <f t="shared" si="43"/>
        <v>684</v>
      </c>
      <c r="J651">
        <v>2</v>
      </c>
      <c r="K651" s="3" t="str">
        <f>VLOOKUP(J651,'LibSets constants'!$A$4:$B$1012,2,FALSE)</f>
        <v>DLC_ORSINIUM</v>
      </c>
      <c r="L651" s="3" t="str">
        <f>VLOOKUP(J651,'LibSets constants'!$A$4:$C$1012,3,FALSE)</f>
        <v>Orsinium</v>
      </c>
    </row>
    <row r="652" spans="1:12" x14ac:dyDescent="0.25">
      <c r="A652" s="12">
        <v>1043</v>
      </c>
      <c r="B652" s="5">
        <v>647</v>
      </c>
      <c r="C652" s="5">
        <v>980</v>
      </c>
      <c r="D652" s="3" t="s">
        <v>694</v>
      </c>
      <c r="E652" s="3" t="str">
        <f t="array" ref="E652">IF(OR(EXACT(A652,'ESO Dungeon constants'!$D$3:$D$987)),"X","")</f>
        <v/>
      </c>
      <c r="F652" s="3" t="str">
        <f t="shared" si="40"/>
        <v/>
      </c>
      <c r="G652" s="3" t="str">
        <f t="shared" si="41"/>
        <v>Clockwork City</v>
      </c>
      <c r="H652" s="17">
        <f t="shared" si="42"/>
        <v>1043</v>
      </c>
      <c r="I652" s="17">
        <f t="shared" si="43"/>
        <v>980</v>
      </c>
      <c r="J652">
        <v>8</v>
      </c>
      <c r="K652" s="3" t="str">
        <f>VLOOKUP(J652,'LibSets constants'!$A$4:$B$1012,2,FALSE)</f>
        <v>DLC_CLOCKWORK_CITY</v>
      </c>
      <c r="L652" s="3" t="str">
        <f>VLOOKUP(J652,'LibSets constants'!$A$4:$C$1012,3,FALSE)</f>
        <v>Clockwork City</v>
      </c>
    </row>
    <row r="653" spans="1:12" x14ac:dyDescent="0.25">
      <c r="A653" s="12">
        <v>1044</v>
      </c>
      <c r="B653" s="5">
        <v>648</v>
      </c>
      <c r="C653" s="5">
        <v>823</v>
      </c>
      <c r="D653" s="3" t="s">
        <v>695</v>
      </c>
      <c r="E653" s="3" t="str">
        <f t="array" ref="E653">IF(OR(EXACT(A653,'ESO Dungeon constants'!$D$3:$D$987)),"X","")</f>
        <v/>
      </c>
      <c r="F653" s="3" t="str">
        <f t="shared" si="40"/>
        <v/>
      </c>
      <c r="G653" s="3" t="str">
        <f t="shared" si="41"/>
        <v>Gold Coast</v>
      </c>
      <c r="H653" s="17">
        <f t="shared" si="42"/>
        <v>1044</v>
      </c>
      <c r="I653" s="17">
        <f t="shared" si="43"/>
        <v>823</v>
      </c>
      <c r="J653">
        <v>4</v>
      </c>
      <c r="K653" s="3" t="str">
        <f>VLOOKUP(J653,'LibSets constants'!$A$4:$B$1012,2,FALSE)</f>
        <v>DLC_DARK_BROTHERHOOD</v>
      </c>
      <c r="L653" s="3" t="str">
        <f>VLOOKUP(J653,'LibSets constants'!$A$4:$C$1012,3,FALSE)</f>
        <v>Dark Brotherhood</v>
      </c>
    </row>
    <row r="654" spans="1:12" x14ac:dyDescent="0.25">
      <c r="A654" s="12">
        <v>1045</v>
      </c>
      <c r="B654" s="5">
        <v>649</v>
      </c>
      <c r="C654" s="5">
        <v>816</v>
      </c>
      <c r="D654" s="3" t="s">
        <v>696</v>
      </c>
      <c r="E654" s="3" t="str">
        <f t="array" ref="E654">IF(OR(EXACT(A654,'ESO Dungeon constants'!$D$3:$D$987)),"X","")</f>
        <v/>
      </c>
      <c r="F654" s="3" t="str">
        <f t="shared" si="40"/>
        <v/>
      </c>
      <c r="G654" s="3" t="str">
        <f t="shared" si="41"/>
        <v>Hew's Bane</v>
      </c>
      <c r="H654" s="17">
        <f t="shared" si="42"/>
        <v>1045</v>
      </c>
      <c r="I654" s="17">
        <f t="shared" si="43"/>
        <v>816</v>
      </c>
      <c r="J654">
        <v>3</v>
      </c>
      <c r="K654" s="3" t="str">
        <f>VLOOKUP(J654,'LibSets constants'!$A$4:$B$1012,2,FALSE)</f>
        <v>DLC_THIEVES_GUILD</v>
      </c>
      <c r="L654" s="3" t="str">
        <f>VLOOKUP(J654,'LibSets constants'!$A$4:$C$1012,3,FALSE)</f>
        <v>Thieves Guild</v>
      </c>
    </row>
    <row r="655" spans="1:12" x14ac:dyDescent="0.25">
      <c r="A655" s="12">
        <v>1046</v>
      </c>
      <c r="B655" s="5">
        <v>650</v>
      </c>
      <c r="C655" s="5">
        <v>1011</v>
      </c>
      <c r="D655" s="41" t="s">
        <v>697</v>
      </c>
      <c r="E655" s="3" t="str">
        <f t="array" ref="E655">IF(OR(EXACT(A655,'ESO Dungeon constants'!$D$3:$D$987)),"X","")</f>
        <v/>
      </c>
      <c r="F655" s="3" t="str">
        <f t="shared" si="40"/>
        <v/>
      </c>
      <c r="G655" s="3" t="str">
        <f t="shared" si="41"/>
        <v>Summerset</v>
      </c>
      <c r="H655" s="17">
        <f t="shared" si="42"/>
        <v>1046</v>
      </c>
      <c r="I655" s="17">
        <f t="shared" si="43"/>
        <v>1011</v>
      </c>
      <c r="J655">
        <v>10</v>
      </c>
      <c r="K655" s="3" t="str">
        <f>VLOOKUP(J655,'LibSets constants'!$A$4:$B$1012,2,FALSE)</f>
        <v>DLC_SUMMERSET</v>
      </c>
      <c r="L655" s="3" t="str">
        <f>VLOOKUP(J655,'LibSets constants'!$A$4:$C$1012,3,FALSE)</f>
        <v>Summerset</v>
      </c>
    </row>
    <row r="656" spans="1:12" x14ac:dyDescent="0.25">
      <c r="A656" s="12">
        <v>1047</v>
      </c>
      <c r="B656" s="5">
        <v>651</v>
      </c>
      <c r="C656" s="5">
        <v>1011</v>
      </c>
      <c r="D656" s="3" t="s">
        <v>698</v>
      </c>
      <c r="E656" s="3" t="str">
        <f t="array" ref="E656">IF(OR(EXACT(A656,'ESO Dungeon constants'!$D$3:$D$987)),"X","")</f>
        <v/>
      </c>
      <c r="F656" s="3" t="str">
        <f t="shared" si="40"/>
        <v/>
      </c>
      <c r="G656" s="3" t="str">
        <f t="shared" si="41"/>
        <v>Summerset</v>
      </c>
      <c r="H656" s="17">
        <f t="shared" si="42"/>
        <v>1047</v>
      </c>
      <c r="I656" s="17">
        <f t="shared" si="43"/>
        <v>1011</v>
      </c>
      <c r="J656">
        <v>10</v>
      </c>
      <c r="K656" s="3" t="str">
        <f>VLOOKUP(J656,'LibSets constants'!$A$4:$B$1012,2,FALSE)</f>
        <v>DLC_SUMMERSET</v>
      </c>
      <c r="L656" s="3" t="str">
        <f>VLOOKUP(J656,'LibSets constants'!$A$4:$C$1012,3,FALSE)</f>
        <v>Summerset</v>
      </c>
    </row>
    <row r="657" spans="1:12" x14ac:dyDescent="0.25">
      <c r="A657" s="12">
        <v>1048</v>
      </c>
      <c r="B657" s="5">
        <v>652</v>
      </c>
      <c r="C657" s="5">
        <v>1011</v>
      </c>
      <c r="D657" s="3" t="s">
        <v>699</v>
      </c>
      <c r="E657" s="3" t="str">
        <f t="array" ref="E657">IF(OR(EXACT(A657,'ESO Dungeon constants'!$D$3:$D$987)),"X","")</f>
        <v/>
      </c>
      <c r="F657" s="3" t="str">
        <f t="shared" si="40"/>
        <v/>
      </c>
      <c r="G657" s="3" t="str">
        <f t="shared" si="41"/>
        <v>Summerset</v>
      </c>
      <c r="H657" s="17">
        <f t="shared" si="42"/>
        <v>1048</v>
      </c>
      <c r="I657" s="17">
        <f t="shared" si="43"/>
        <v>1011</v>
      </c>
      <c r="J657">
        <v>10</v>
      </c>
      <c r="K657" s="3" t="str">
        <f>VLOOKUP(J657,'LibSets constants'!$A$4:$B$1012,2,FALSE)</f>
        <v>DLC_SUMMERSET</v>
      </c>
      <c r="L657" s="3" t="str">
        <f>VLOOKUP(J657,'LibSets constants'!$A$4:$C$1012,3,FALSE)</f>
        <v>Summerset</v>
      </c>
    </row>
    <row r="658" spans="1:12" x14ac:dyDescent="0.25">
      <c r="A658" s="12">
        <v>1051</v>
      </c>
      <c r="B658" s="5">
        <v>653</v>
      </c>
      <c r="C658" s="5">
        <v>1011</v>
      </c>
      <c r="D658" s="3" t="s">
        <v>700</v>
      </c>
      <c r="E658" s="3" t="str">
        <f t="array" ref="E658">IF(OR(EXACT(A658,'ESO Dungeon constants'!$D$3:$D$987)),"X","")</f>
        <v>X</v>
      </c>
      <c r="F658" s="3" t="str">
        <f t="shared" si="40"/>
        <v/>
      </c>
      <c r="G658" s="3" t="str">
        <f t="shared" si="41"/>
        <v>Summerset</v>
      </c>
      <c r="H658" s="17">
        <f t="shared" si="42"/>
        <v>1051</v>
      </c>
      <c r="I658" s="17">
        <f t="shared" si="43"/>
        <v>1011</v>
      </c>
      <c r="J658">
        <v>10</v>
      </c>
      <c r="K658" s="3" t="str">
        <f>VLOOKUP(J658,'LibSets constants'!$A$4:$B$1012,2,FALSE)</f>
        <v>DLC_SUMMERSET</v>
      </c>
      <c r="L658" s="3" t="str">
        <f>VLOOKUP(J658,'LibSets constants'!$A$4:$C$1012,3,FALSE)</f>
        <v>Summerset</v>
      </c>
    </row>
    <row r="659" spans="1:12" x14ac:dyDescent="0.25">
      <c r="A659" s="12">
        <v>1052</v>
      </c>
      <c r="B659" s="5">
        <v>654</v>
      </c>
      <c r="C659" s="5">
        <v>382</v>
      </c>
      <c r="D659" s="3" t="s">
        <v>73</v>
      </c>
      <c r="E659" s="3" t="str">
        <f t="array" ref="E659">IF(OR(EXACT(A659,'ESO Dungeon constants'!$D$3:$D$987)),"X","")</f>
        <v>X</v>
      </c>
      <c r="F659" s="3" t="str">
        <f t="shared" si="40"/>
        <v/>
      </c>
      <c r="G659" s="3" t="str">
        <f t="shared" si="41"/>
        <v>Reaper's March</v>
      </c>
      <c r="H659" s="17">
        <f t="shared" si="42"/>
        <v>1052</v>
      </c>
      <c r="I659" s="17">
        <f t="shared" si="43"/>
        <v>382</v>
      </c>
      <c r="J659">
        <v>11</v>
      </c>
      <c r="K659" s="3" t="str">
        <f>VLOOKUP(J659,'LibSets constants'!$A$4:$B$1012,2,FALSE)</f>
        <v>DLC_WOLFHUNTER</v>
      </c>
      <c r="L659" s="3" t="str">
        <f>VLOOKUP(J659,'LibSets constants'!$A$4:$C$1012,3,FALSE)</f>
        <v>Wolfhunter</v>
      </c>
    </row>
    <row r="660" spans="1:12" x14ac:dyDescent="0.25">
      <c r="A660" s="12">
        <v>1055</v>
      </c>
      <c r="B660" s="5">
        <v>655</v>
      </c>
      <c r="C660" s="5">
        <v>108</v>
      </c>
      <c r="D660" s="3" t="s">
        <v>41</v>
      </c>
      <c r="E660" s="3" t="str">
        <f t="array" ref="E660">IF(OR(EXACT(A660,'ESO Dungeon constants'!$D$3:$D$987)),"X","")</f>
        <v>X</v>
      </c>
      <c r="F660" s="3" t="str">
        <f t="shared" si="40"/>
        <v/>
      </c>
      <c r="G660" s="3" t="str">
        <f t="shared" si="41"/>
        <v>Greenshade</v>
      </c>
      <c r="H660" s="17">
        <f t="shared" si="42"/>
        <v>1055</v>
      </c>
      <c r="I660" s="17">
        <f t="shared" si="43"/>
        <v>108</v>
      </c>
      <c r="J660">
        <v>11</v>
      </c>
      <c r="K660" s="3" t="str">
        <f>VLOOKUP(J660,'LibSets constants'!$A$4:$B$1012,2,FALSE)</f>
        <v>DLC_WOLFHUNTER</v>
      </c>
      <c r="L660" s="3" t="str">
        <f>VLOOKUP(J660,'LibSets constants'!$A$4:$C$1012,3,FALSE)</f>
        <v>Wolfhunter</v>
      </c>
    </row>
    <row r="661" spans="1:12" x14ac:dyDescent="0.25">
      <c r="A661" s="12">
        <v>1059</v>
      </c>
      <c r="B661" s="5">
        <v>656</v>
      </c>
      <c r="C661" s="5">
        <v>1011</v>
      </c>
      <c r="D661" s="3" t="s">
        <v>702</v>
      </c>
      <c r="E661" s="3" t="str">
        <f t="array" ref="E661">IF(OR(EXACT(A661,'ESO Dungeon constants'!$D$3:$D$987)),"X","")</f>
        <v/>
      </c>
      <c r="F661" s="3" t="str">
        <f t="shared" si="40"/>
        <v/>
      </c>
      <c r="G661" s="3" t="str">
        <f t="shared" si="41"/>
        <v>Summerset</v>
      </c>
      <c r="H661" s="17">
        <f t="shared" si="42"/>
        <v>1059</v>
      </c>
      <c r="I661" s="17">
        <f t="shared" si="43"/>
        <v>1011</v>
      </c>
      <c r="J661">
        <v>10</v>
      </c>
      <c r="K661" s="3" t="str">
        <f>VLOOKUP(J661,'LibSets constants'!$A$4:$B$1012,2,FALSE)</f>
        <v>DLC_SUMMERSET</v>
      </c>
      <c r="L661" s="3" t="str">
        <f>VLOOKUP(J661,'LibSets constants'!$A$4:$C$1012,3,FALSE)</f>
        <v>Summerset</v>
      </c>
    </row>
    <row r="662" spans="1:12" x14ac:dyDescent="0.25">
      <c r="A662" s="12">
        <v>1060</v>
      </c>
      <c r="B662" s="5">
        <v>657</v>
      </c>
      <c r="C662" s="5">
        <v>1011</v>
      </c>
      <c r="D662" s="41" t="s">
        <v>703</v>
      </c>
      <c r="E662" s="3" t="str">
        <f t="array" ref="E662">IF(OR(EXACT(A662,'ESO Dungeon constants'!$D$3:$D$987)),"X","")</f>
        <v/>
      </c>
      <c r="F662" s="3" t="str">
        <f t="shared" si="40"/>
        <v/>
      </c>
      <c r="G662" s="3" t="str">
        <f t="shared" si="41"/>
        <v>Summerset</v>
      </c>
      <c r="H662" s="17">
        <f t="shared" si="42"/>
        <v>1060</v>
      </c>
      <c r="I662" s="17">
        <f t="shared" si="43"/>
        <v>1011</v>
      </c>
      <c r="J662">
        <v>10</v>
      </c>
      <c r="K662" s="3" t="str">
        <f>VLOOKUP(J662,'LibSets constants'!$A$4:$B$1012,2,FALSE)</f>
        <v>DLC_SUMMERSET</v>
      </c>
      <c r="L662" s="3" t="str">
        <f>VLOOKUP(J662,'LibSets constants'!$A$4:$C$1012,3,FALSE)</f>
        <v>Summerset</v>
      </c>
    </row>
    <row r="663" spans="1:12" x14ac:dyDescent="0.25">
      <c r="A663" s="12">
        <v>1061</v>
      </c>
      <c r="B663" s="5">
        <v>658</v>
      </c>
      <c r="C663" s="5">
        <v>1011</v>
      </c>
      <c r="D663" s="3" t="s">
        <v>704</v>
      </c>
      <c r="E663" s="3" t="str">
        <f t="array" ref="E663">IF(OR(EXACT(A663,'ESO Dungeon constants'!$D$3:$D$987)),"X","")</f>
        <v/>
      </c>
      <c r="F663" s="3" t="str">
        <f t="shared" si="40"/>
        <v/>
      </c>
      <c r="G663" s="3" t="str">
        <f t="shared" si="41"/>
        <v>Summerset</v>
      </c>
      <c r="H663" s="17">
        <f t="shared" si="42"/>
        <v>1061</v>
      </c>
      <c r="I663" s="17">
        <f t="shared" si="43"/>
        <v>1011</v>
      </c>
      <c r="J663">
        <v>10</v>
      </c>
      <c r="K663" s="3" t="str">
        <f>VLOOKUP(J663,'LibSets constants'!$A$4:$B$1012,2,FALSE)</f>
        <v>DLC_SUMMERSET</v>
      </c>
      <c r="L663" s="3" t="str">
        <f>VLOOKUP(J663,'LibSets constants'!$A$4:$C$1012,3,FALSE)</f>
        <v>Summerset</v>
      </c>
    </row>
    <row r="664" spans="1:12" x14ac:dyDescent="0.25">
      <c r="A664" s="12">
        <v>1063</v>
      </c>
      <c r="B664" s="5">
        <v>659</v>
      </c>
      <c r="C664" s="5">
        <v>1027</v>
      </c>
      <c r="D664" s="3" t="s">
        <v>706</v>
      </c>
      <c r="E664" s="3" t="str">
        <f t="array" ref="E664">IF(OR(EXACT(A664,'ESO Dungeon constants'!$D$3:$D$987)),"X","")</f>
        <v/>
      </c>
      <c r="F664" s="3" t="str">
        <f t="shared" si="40"/>
        <v/>
      </c>
      <c r="G664" s="3" t="str">
        <f t="shared" si="41"/>
        <v>Artaeum</v>
      </c>
      <c r="H664" s="17">
        <f t="shared" si="42"/>
        <v>1063</v>
      </c>
      <c r="I664" s="17">
        <f t="shared" si="43"/>
        <v>1027</v>
      </c>
      <c r="J664">
        <v>10</v>
      </c>
      <c r="K664" s="3" t="str">
        <f>VLOOKUP(J664,'LibSets constants'!$A$4:$B$1012,2,FALSE)</f>
        <v>DLC_SUMMERSET</v>
      </c>
      <c r="L664" s="3" t="str">
        <f>VLOOKUP(J664,'LibSets constants'!$A$4:$C$1012,3,FALSE)</f>
        <v>Summerset</v>
      </c>
    </row>
    <row r="665" spans="1:12" x14ac:dyDescent="0.25">
      <c r="A665" s="12">
        <v>1064</v>
      </c>
      <c r="B665" s="5">
        <v>660</v>
      </c>
      <c r="C665" s="5">
        <v>103</v>
      </c>
      <c r="D665" s="3" t="s">
        <v>707</v>
      </c>
      <c r="E665" s="3" t="str">
        <f t="array" ref="E665">IF(OR(EXACT(A665,'ESO Dungeon constants'!$D$3:$D$987)),"X","")</f>
        <v/>
      </c>
      <c r="F665" s="3" t="str">
        <f t="shared" si="40"/>
        <v/>
      </c>
      <c r="G665" s="3" t="str">
        <f t="shared" si="41"/>
        <v>The Rift</v>
      </c>
      <c r="H665" s="17">
        <f t="shared" si="42"/>
        <v>1064</v>
      </c>
      <c r="I665" s="17">
        <f t="shared" si="43"/>
        <v>103</v>
      </c>
      <c r="J665">
        <v>0</v>
      </c>
      <c r="K665" s="3" t="str">
        <f>VLOOKUP(J665,'LibSets constants'!$A$4:$B$1012,2,FALSE)</f>
        <v>DLC_BASE_GAME</v>
      </c>
      <c r="L665" s="3" t="str">
        <f>VLOOKUP(J665,'LibSets constants'!$A$4:$C$1012,3,FALSE)</f>
        <v>Included in base game</v>
      </c>
    </row>
    <row r="666" spans="1:12" x14ac:dyDescent="0.25">
      <c r="A666" s="12">
        <v>1065</v>
      </c>
      <c r="B666" s="5">
        <v>661</v>
      </c>
      <c r="C666" s="5">
        <v>726</v>
      </c>
      <c r="D666" s="3" t="s">
        <v>708</v>
      </c>
      <c r="E666" s="3" t="str">
        <f t="array" ref="E666">IF(OR(EXACT(A666,'ESO Dungeon constants'!$D$3:$D$987)),"X","")</f>
        <v/>
      </c>
      <c r="F666" s="3" t="str">
        <f t="shared" si="40"/>
        <v/>
      </c>
      <c r="G666" s="3" t="str">
        <f t="shared" si="41"/>
        <v>Murkmire</v>
      </c>
      <c r="H666" s="17">
        <f t="shared" si="42"/>
        <v>1065</v>
      </c>
      <c r="I666" s="17">
        <f t="shared" si="43"/>
        <v>726</v>
      </c>
      <c r="J666">
        <v>14</v>
      </c>
      <c r="K666" s="3" t="str">
        <f>VLOOKUP(J666,'LibSets constants'!$A$4:$B$1012,2,FALSE)</f>
        <v>DLC_ELSWEYR</v>
      </c>
      <c r="L666" s="3" t="str">
        <f>VLOOKUP(J666,'LibSets constants'!$A$4:$C$1012,3,FALSE)</f>
        <v>Elsweyr</v>
      </c>
    </row>
    <row r="667" spans="1:12" x14ac:dyDescent="0.25">
      <c r="A667" s="12">
        <v>1066</v>
      </c>
      <c r="B667" s="5">
        <v>662</v>
      </c>
      <c r="C667" s="5">
        <v>726</v>
      </c>
      <c r="D667" s="3" t="s">
        <v>709</v>
      </c>
      <c r="E667" s="3" t="str">
        <f t="array" ref="E667">IF(OR(EXACT(A667,'ESO Dungeon constants'!$D$3:$D$987)),"X","")</f>
        <v/>
      </c>
      <c r="F667" s="3" t="str">
        <f t="shared" si="40"/>
        <v/>
      </c>
      <c r="G667" s="3" t="str">
        <f t="shared" si="41"/>
        <v>Murkmire</v>
      </c>
      <c r="H667" s="17">
        <f t="shared" si="42"/>
        <v>1066</v>
      </c>
      <c r="I667" s="17">
        <f t="shared" si="43"/>
        <v>726</v>
      </c>
      <c r="J667">
        <v>0</v>
      </c>
      <c r="K667" s="3" t="str">
        <f>VLOOKUP(J667,'LibSets constants'!$A$4:$B$1012,2,FALSE)</f>
        <v>DLC_BASE_GAME</v>
      </c>
      <c r="L667" s="3" t="str">
        <f>VLOOKUP(J667,'LibSets constants'!$A$4:$C$1012,3,FALSE)</f>
        <v>Included in base game</v>
      </c>
    </row>
    <row r="668" spans="1:12" x14ac:dyDescent="0.25">
      <c r="A668" s="12">
        <v>1067</v>
      </c>
      <c r="B668" s="5">
        <v>663</v>
      </c>
      <c r="C668" s="5">
        <v>726</v>
      </c>
      <c r="D668" s="3" t="s">
        <v>710</v>
      </c>
      <c r="E668" s="3" t="str">
        <f t="array" ref="E668">IF(OR(EXACT(A668,'ESO Dungeon constants'!$D$3:$D$987)),"X","")</f>
        <v/>
      </c>
      <c r="F668" s="3" t="str">
        <f t="shared" si="40"/>
        <v/>
      </c>
      <c r="G668" s="3" t="str">
        <f t="shared" si="41"/>
        <v>Murkmire</v>
      </c>
      <c r="H668" s="17">
        <f t="shared" si="42"/>
        <v>1067</v>
      </c>
      <c r="I668" s="17">
        <f t="shared" si="43"/>
        <v>726</v>
      </c>
      <c r="J668">
        <v>0</v>
      </c>
      <c r="K668" s="3" t="str">
        <f>VLOOKUP(J668,'LibSets constants'!$A$4:$B$1012,2,FALSE)</f>
        <v>DLC_BASE_GAME</v>
      </c>
      <c r="L668" s="3" t="str">
        <f>VLOOKUP(J668,'LibSets constants'!$A$4:$C$1012,3,FALSE)</f>
        <v>Included in base game</v>
      </c>
    </row>
    <row r="669" spans="1:12" x14ac:dyDescent="0.25">
      <c r="A669" s="12">
        <v>1068</v>
      </c>
      <c r="B669" s="5">
        <v>664</v>
      </c>
      <c r="C669" s="5">
        <v>726</v>
      </c>
      <c r="D669" s="3" t="s">
        <v>711</v>
      </c>
      <c r="E669" s="3" t="str">
        <f t="array" ref="E669">IF(OR(EXACT(A669,'ESO Dungeon constants'!$D$3:$D$987)),"X","")</f>
        <v/>
      </c>
      <c r="F669" s="3" t="str">
        <f t="shared" si="40"/>
        <v/>
      </c>
      <c r="G669" s="3" t="str">
        <f t="shared" si="41"/>
        <v>Murkmire</v>
      </c>
      <c r="H669" s="17">
        <f t="shared" si="42"/>
        <v>1068</v>
      </c>
      <c r="I669" s="17">
        <f t="shared" si="43"/>
        <v>726</v>
      </c>
      <c r="J669">
        <v>0</v>
      </c>
      <c r="K669" s="3" t="str">
        <f>VLOOKUP(J669,'LibSets constants'!$A$4:$B$1012,2,FALSE)</f>
        <v>DLC_BASE_GAME</v>
      </c>
      <c r="L669" s="3" t="str">
        <f>VLOOKUP(J669,'LibSets constants'!$A$4:$C$1012,3,FALSE)</f>
        <v>Included in base game</v>
      </c>
    </row>
    <row r="670" spans="1:12" x14ac:dyDescent="0.25">
      <c r="A670" s="12">
        <v>1069</v>
      </c>
      <c r="B670" s="5">
        <v>665</v>
      </c>
      <c r="C670" s="5">
        <v>726</v>
      </c>
      <c r="D670" s="3" t="s">
        <v>712</v>
      </c>
      <c r="E670" s="3" t="str">
        <f t="array" ref="E670">IF(OR(EXACT(A670,'ESO Dungeon constants'!$D$3:$D$987)),"X","")</f>
        <v/>
      </c>
      <c r="F670" s="3" t="str">
        <f t="shared" si="40"/>
        <v/>
      </c>
      <c r="G670" s="3" t="str">
        <f t="shared" si="41"/>
        <v>Murkmire</v>
      </c>
      <c r="H670" s="17">
        <f t="shared" si="42"/>
        <v>1069</v>
      </c>
      <c r="I670" s="17">
        <f t="shared" si="43"/>
        <v>726</v>
      </c>
      <c r="J670">
        <v>0</v>
      </c>
      <c r="K670" s="3" t="str">
        <f>VLOOKUP(J670,'LibSets constants'!$A$4:$B$1012,2,FALSE)</f>
        <v>DLC_BASE_GAME</v>
      </c>
      <c r="L670" s="3" t="str">
        <f>VLOOKUP(J670,'LibSets constants'!$A$4:$C$1012,3,FALSE)</f>
        <v>Included in base game</v>
      </c>
    </row>
    <row r="671" spans="1:12" x14ac:dyDescent="0.25">
      <c r="A671" s="12">
        <v>1070</v>
      </c>
      <c r="B671" s="5">
        <v>666</v>
      </c>
      <c r="C671" s="5">
        <v>726</v>
      </c>
      <c r="D671" s="3" t="s">
        <v>713</v>
      </c>
      <c r="E671" s="3" t="str">
        <f t="array" ref="E671">IF(OR(EXACT(A671,'ESO Dungeon constants'!$D$3:$D$987)),"X","")</f>
        <v/>
      </c>
      <c r="F671" s="3" t="str">
        <f t="shared" si="40"/>
        <v/>
      </c>
      <c r="G671" s="3" t="str">
        <f t="shared" si="41"/>
        <v>Murkmire</v>
      </c>
      <c r="H671" s="17">
        <f t="shared" si="42"/>
        <v>1070</v>
      </c>
      <c r="I671" s="17">
        <f t="shared" si="43"/>
        <v>726</v>
      </c>
      <c r="J671">
        <v>0</v>
      </c>
      <c r="K671" s="3" t="str">
        <f>VLOOKUP(J671,'LibSets constants'!$A$4:$B$1012,2,FALSE)</f>
        <v>DLC_BASE_GAME</v>
      </c>
      <c r="L671" s="3" t="str">
        <f>VLOOKUP(J671,'LibSets constants'!$A$4:$C$1012,3,FALSE)</f>
        <v>Included in base game</v>
      </c>
    </row>
    <row r="672" spans="1:12" x14ac:dyDescent="0.25">
      <c r="A672" s="12">
        <v>1071</v>
      </c>
      <c r="B672" s="5">
        <v>667</v>
      </c>
      <c r="C672" s="5">
        <v>726</v>
      </c>
      <c r="D672" s="3" t="s">
        <v>714</v>
      </c>
      <c r="E672" s="3" t="str">
        <f t="array" ref="E672">IF(OR(EXACT(A672,'ESO Dungeon constants'!$D$3:$D$987)),"X","")</f>
        <v/>
      </c>
      <c r="F672" s="3" t="str">
        <f t="shared" si="40"/>
        <v/>
      </c>
      <c r="G672" s="3" t="str">
        <f t="shared" si="41"/>
        <v>Murkmire</v>
      </c>
      <c r="H672" s="17">
        <f t="shared" si="42"/>
        <v>1071</v>
      </c>
      <c r="I672" s="17">
        <f t="shared" si="43"/>
        <v>726</v>
      </c>
      <c r="J672">
        <v>0</v>
      </c>
      <c r="K672" s="3" t="str">
        <f>VLOOKUP(J672,'LibSets constants'!$A$4:$B$1012,2,FALSE)</f>
        <v>DLC_BASE_GAME</v>
      </c>
      <c r="L672" s="3" t="str">
        <f>VLOOKUP(J672,'LibSets constants'!$A$4:$C$1012,3,FALSE)</f>
        <v>Included in base game</v>
      </c>
    </row>
    <row r="673" spans="1:12" x14ac:dyDescent="0.25">
      <c r="A673" s="12">
        <v>1072</v>
      </c>
      <c r="B673" s="5">
        <v>668</v>
      </c>
      <c r="C673" s="5">
        <v>117</v>
      </c>
      <c r="D673" s="3" t="s">
        <v>715</v>
      </c>
      <c r="E673" s="3" t="str">
        <f t="array" ref="E673">IF(OR(EXACT(A673,'ESO Dungeon constants'!$D$3:$D$987)),"X","")</f>
        <v/>
      </c>
      <c r="F673" s="3" t="str">
        <f t="shared" si="40"/>
        <v/>
      </c>
      <c r="G673" s="3" t="str">
        <f t="shared" si="41"/>
        <v>Shadowfen</v>
      </c>
      <c r="H673" s="17">
        <f t="shared" si="42"/>
        <v>1072</v>
      </c>
      <c r="I673" s="17">
        <f t="shared" si="43"/>
        <v>117</v>
      </c>
      <c r="J673">
        <v>0</v>
      </c>
      <c r="K673" s="3" t="str">
        <f>VLOOKUP(J673,'LibSets constants'!$A$4:$B$1012,2,FALSE)</f>
        <v>DLC_BASE_GAME</v>
      </c>
      <c r="L673" s="3" t="str">
        <f>VLOOKUP(J673,'LibSets constants'!$A$4:$C$1012,3,FALSE)</f>
        <v>Included in base game</v>
      </c>
    </row>
    <row r="674" spans="1:12" x14ac:dyDescent="0.25">
      <c r="A674" s="12">
        <v>1073</v>
      </c>
      <c r="B674" s="5">
        <v>669</v>
      </c>
      <c r="C674" s="5">
        <v>726</v>
      </c>
      <c r="D674" s="3" t="s">
        <v>716</v>
      </c>
      <c r="E674" s="3" t="str">
        <f t="array" ref="E674">IF(OR(EXACT(A674,'ESO Dungeon constants'!$D$3:$D$987)),"X","")</f>
        <v/>
      </c>
      <c r="F674" s="3" t="str">
        <f t="shared" si="40"/>
        <v/>
      </c>
      <c r="G674" s="3" t="str">
        <f t="shared" si="41"/>
        <v>Murkmire</v>
      </c>
      <c r="H674" s="17">
        <f t="shared" si="42"/>
        <v>1073</v>
      </c>
      <c r="I674" s="17">
        <f t="shared" si="43"/>
        <v>726</v>
      </c>
      <c r="J674">
        <v>0</v>
      </c>
      <c r="K674" s="3" t="str">
        <f>VLOOKUP(J674,'LibSets constants'!$A$4:$B$1012,2,FALSE)</f>
        <v>DLC_BASE_GAME</v>
      </c>
      <c r="L674" s="3" t="str">
        <f>VLOOKUP(J674,'LibSets constants'!$A$4:$C$1012,3,FALSE)</f>
        <v>Included in base game</v>
      </c>
    </row>
    <row r="675" spans="1:12" x14ac:dyDescent="0.25">
      <c r="A675" s="12">
        <v>1074</v>
      </c>
      <c r="B675" s="5">
        <v>670</v>
      </c>
      <c r="C675" s="5">
        <v>41</v>
      </c>
      <c r="D675" s="3" t="s">
        <v>717</v>
      </c>
      <c r="E675" s="3" t="str">
        <f t="array" ref="E675">IF(OR(EXACT(A675,'ESO Dungeon constants'!$D$3:$D$987)),"X","")</f>
        <v/>
      </c>
      <c r="F675" s="3" t="str">
        <f t="shared" si="40"/>
        <v/>
      </c>
      <c r="G675" s="3" t="str">
        <f t="shared" si="41"/>
        <v>Stonefalls</v>
      </c>
      <c r="H675" s="17">
        <f t="shared" si="42"/>
        <v>1074</v>
      </c>
      <c r="I675" s="17">
        <f t="shared" si="43"/>
        <v>41</v>
      </c>
      <c r="J675">
        <v>0</v>
      </c>
      <c r="K675" s="3" t="str">
        <f>VLOOKUP(J675,'LibSets constants'!$A$4:$B$1012,2,FALSE)</f>
        <v>DLC_BASE_GAME</v>
      </c>
      <c r="L675" s="3" t="str">
        <f>VLOOKUP(J675,'LibSets constants'!$A$4:$C$1012,3,FALSE)</f>
        <v>Included in base game</v>
      </c>
    </row>
    <row r="676" spans="1:12" x14ac:dyDescent="0.25">
      <c r="A676" s="12">
        <v>1075</v>
      </c>
      <c r="B676" s="5">
        <v>671</v>
      </c>
      <c r="C676" s="5">
        <v>381</v>
      </c>
      <c r="D676" s="3" t="s">
        <v>717</v>
      </c>
      <c r="E676" s="3" t="str">
        <f t="array" ref="E676">IF(OR(EXACT(A676,'ESO Dungeon constants'!$D$3:$D$987)),"X","")</f>
        <v/>
      </c>
      <c r="F676" s="3" t="str">
        <f t="shared" si="40"/>
        <v/>
      </c>
      <c r="G676" s="3" t="str">
        <f t="shared" si="41"/>
        <v>Auridon</v>
      </c>
      <c r="H676" s="17">
        <f t="shared" si="42"/>
        <v>1075</v>
      </c>
      <c r="I676" s="17">
        <f t="shared" si="43"/>
        <v>381</v>
      </c>
      <c r="J676">
        <v>0</v>
      </c>
      <c r="K676" s="3" t="str">
        <f>VLOOKUP(J676,'LibSets constants'!$A$4:$B$1012,2,FALSE)</f>
        <v>DLC_BASE_GAME</v>
      </c>
      <c r="L676" s="3" t="str">
        <f>VLOOKUP(J676,'LibSets constants'!$A$4:$C$1012,3,FALSE)</f>
        <v>Included in base game</v>
      </c>
    </row>
    <row r="677" spans="1:12" x14ac:dyDescent="0.25">
      <c r="A677" s="12">
        <v>1076</v>
      </c>
      <c r="B677" s="5">
        <v>672</v>
      </c>
      <c r="C677" s="5">
        <v>3</v>
      </c>
      <c r="D677" s="3" t="s">
        <v>717</v>
      </c>
      <c r="E677" s="3" t="str">
        <f t="array" ref="E677">IF(OR(EXACT(A677,'ESO Dungeon constants'!$D$3:$D$987)),"X","")</f>
        <v/>
      </c>
      <c r="F677" s="3" t="str">
        <f t="shared" si="40"/>
        <v/>
      </c>
      <c r="G677" s="3" t="str">
        <f t="shared" si="41"/>
        <v>Glenumbra</v>
      </c>
      <c r="H677" s="17">
        <f t="shared" si="42"/>
        <v>1076</v>
      </c>
      <c r="I677" s="17">
        <f t="shared" si="43"/>
        <v>3</v>
      </c>
      <c r="J677">
        <v>0</v>
      </c>
      <c r="K677" s="3" t="str">
        <f>VLOOKUP(J677,'LibSets constants'!$A$4:$B$1012,2,FALSE)</f>
        <v>DLC_BASE_GAME</v>
      </c>
      <c r="L677" s="3" t="str">
        <f>VLOOKUP(J677,'LibSets constants'!$A$4:$C$1012,3,FALSE)</f>
        <v>Included in base game</v>
      </c>
    </row>
    <row r="678" spans="1:12" x14ac:dyDescent="0.25">
      <c r="A678" s="12">
        <v>1077</v>
      </c>
      <c r="B678" s="5">
        <v>673</v>
      </c>
      <c r="C678" s="5">
        <v>726</v>
      </c>
      <c r="D678" s="3" t="s">
        <v>718</v>
      </c>
      <c r="E678" s="3" t="str">
        <f t="array" ref="E678">IF(OR(EXACT(A678,'ESO Dungeon constants'!$D$3:$D$987)),"X","")</f>
        <v/>
      </c>
      <c r="F678" s="3" t="str">
        <f t="shared" si="40"/>
        <v/>
      </c>
      <c r="G678" s="3" t="str">
        <f t="shared" si="41"/>
        <v>Murkmire</v>
      </c>
      <c r="H678" s="17">
        <f t="shared" si="42"/>
        <v>1077</v>
      </c>
      <c r="I678" s="17">
        <f t="shared" si="43"/>
        <v>726</v>
      </c>
      <c r="J678">
        <v>0</v>
      </c>
      <c r="K678" s="3" t="str">
        <f>VLOOKUP(J678,'LibSets constants'!$A$4:$B$1012,2,FALSE)</f>
        <v>DLC_BASE_GAME</v>
      </c>
      <c r="L678" s="3" t="str">
        <f>VLOOKUP(J678,'LibSets constants'!$A$4:$C$1012,3,FALSE)</f>
        <v>Included in base game</v>
      </c>
    </row>
    <row r="679" spans="1:12" x14ac:dyDescent="0.25">
      <c r="A679" s="12">
        <v>1078</v>
      </c>
      <c r="B679" s="5">
        <v>674</v>
      </c>
      <c r="C679" s="5">
        <v>726</v>
      </c>
      <c r="D679" s="3" t="s">
        <v>719</v>
      </c>
      <c r="E679" s="3" t="str">
        <f t="array" ref="E679">IF(OR(EXACT(A679,'ESO Dungeon constants'!$D$3:$D$987)),"X","")</f>
        <v/>
      </c>
      <c r="F679" s="3" t="str">
        <f t="shared" si="40"/>
        <v/>
      </c>
      <c r="G679" s="3" t="str">
        <f t="shared" si="41"/>
        <v>Murkmire</v>
      </c>
      <c r="H679" s="17">
        <f t="shared" si="42"/>
        <v>1078</v>
      </c>
      <c r="I679" s="17">
        <f t="shared" si="43"/>
        <v>726</v>
      </c>
      <c r="J679">
        <v>0</v>
      </c>
      <c r="K679" s="3" t="str">
        <f>VLOOKUP(J679,'LibSets constants'!$A$4:$B$1012,2,FALSE)</f>
        <v>DLC_BASE_GAME</v>
      </c>
      <c r="L679" s="3" t="str">
        <f>VLOOKUP(J679,'LibSets constants'!$A$4:$C$1012,3,FALSE)</f>
        <v>Included in base game</v>
      </c>
    </row>
    <row r="680" spans="1:12" x14ac:dyDescent="0.25">
      <c r="A680" s="12">
        <v>1079</v>
      </c>
      <c r="B680" s="5">
        <v>675</v>
      </c>
      <c r="C680" s="5">
        <v>726</v>
      </c>
      <c r="D680" s="3" t="s">
        <v>720</v>
      </c>
      <c r="E680" s="3" t="str">
        <f t="array" ref="E680">IF(OR(EXACT(A680,'ESO Dungeon constants'!$D$3:$D$987)),"X","")</f>
        <v/>
      </c>
      <c r="F680" s="3" t="str">
        <f t="shared" si="40"/>
        <v/>
      </c>
      <c r="G680" s="3" t="str">
        <f t="shared" si="41"/>
        <v>Murkmire</v>
      </c>
      <c r="H680" s="17">
        <f t="shared" si="42"/>
        <v>1079</v>
      </c>
      <c r="I680" s="17">
        <f t="shared" si="43"/>
        <v>726</v>
      </c>
      <c r="J680">
        <v>0</v>
      </c>
      <c r="K680" s="3" t="str">
        <f>VLOOKUP(J680,'LibSets constants'!$A$4:$B$1012,2,FALSE)</f>
        <v>DLC_BASE_GAME</v>
      </c>
      <c r="L680" s="3" t="str">
        <f>VLOOKUP(J680,'LibSets constants'!$A$4:$C$1012,3,FALSE)</f>
        <v>Included in base game</v>
      </c>
    </row>
    <row r="681" spans="1:12" x14ac:dyDescent="0.25">
      <c r="A681" s="12">
        <v>1080</v>
      </c>
      <c r="B681" s="5">
        <v>676</v>
      </c>
      <c r="C681" s="5">
        <v>101</v>
      </c>
      <c r="D681" s="3" t="s">
        <v>64</v>
      </c>
      <c r="E681" s="3" t="str">
        <f t="array" ref="E681">IF(OR(EXACT(A681,'ESO Dungeon constants'!$D$3:$D$987)),"X","")</f>
        <v>X</v>
      </c>
      <c r="F681" s="3" t="str">
        <f t="shared" si="40"/>
        <v/>
      </c>
      <c r="G681" s="3" t="str">
        <f t="shared" si="41"/>
        <v>Eastmarch</v>
      </c>
      <c r="H681" s="17">
        <f t="shared" si="42"/>
        <v>1080</v>
      </c>
      <c r="I681" s="17">
        <f t="shared" si="43"/>
        <v>101</v>
      </c>
      <c r="J681">
        <v>13</v>
      </c>
      <c r="K681" s="3" t="str">
        <f>VLOOKUP(J681,'LibSets constants'!$A$4:$B$1012,2,FALSE)</f>
        <v>DLC_WRATHSTONE</v>
      </c>
      <c r="L681" s="3" t="str">
        <f>VLOOKUP(J681,'LibSets constants'!$A$4:$C$1012,3,FALSE)</f>
        <v>Wrathstone</v>
      </c>
    </row>
    <row r="682" spans="1:12" x14ac:dyDescent="0.25">
      <c r="A682" s="12">
        <v>1081</v>
      </c>
      <c r="B682" s="5">
        <v>677</v>
      </c>
      <c r="C682" s="5">
        <v>823</v>
      </c>
      <c r="D682" s="3" t="s">
        <v>67</v>
      </c>
      <c r="E682" s="3" t="str">
        <f t="array" ref="E682">IF(OR(EXACT(A682,'ESO Dungeon constants'!$D$3:$D$987)),"X","")</f>
        <v>X</v>
      </c>
      <c r="F682" s="3" t="str">
        <f t="shared" si="40"/>
        <v/>
      </c>
      <c r="G682" s="3" t="str">
        <f t="shared" si="41"/>
        <v>Gold Coast</v>
      </c>
      <c r="H682" s="17">
        <f t="shared" si="42"/>
        <v>1081</v>
      </c>
      <c r="I682" s="17">
        <f t="shared" si="43"/>
        <v>823</v>
      </c>
      <c r="J682">
        <v>13</v>
      </c>
      <c r="K682" s="3" t="str">
        <f>VLOOKUP(J682,'LibSets constants'!$A$4:$B$1012,2,FALSE)</f>
        <v>DLC_WRATHSTONE</v>
      </c>
      <c r="L682" s="3" t="str">
        <f>VLOOKUP(J682,'LibSets constants'!$A$4:$C$1012,3,FALSE)</f>
        <v>Wrathstone</v>
      </c>
    </row>
    <row r="683" spans="1:12" x14ac:dyDescent="0.25">
      <c r="A683" s="12">
        <v>1082</v>
      </c>
      <c r="B683" s="5">
        <v>678</v>
      </c>
      <c r="C683" s="5">
        <v>726</v>
      </c>
      <c r="D683" s="3" t="s">
        <v>721</v>
      </c>
      <c r="E683" s="3" t="str">
        <f t="array" ref="E683">IF(OR(EXACT(A683,'ESO Dungeon constants'!$D$3:$D$987)),"X","")</f>
        <v/>
      </c>
      <c r="F683" s="3" t="str">
        <f t="shared" si="40"/>
        <v/>
      </c>
      <c r="G683" s="3" t="str">
        <f t="shared" si="41"/>
        <v>Murkmire</v>
      </c>
      <c r="H683" s="17">
        <f t="shared" si="42"/>
        <v>1082</v>
      </c>
      <c r="I683" s="17">
        <f t="shared" si="43"/>
        <v>726</v>
      </c>
      <c r="J683">
        <v>0</v>
      </c>
      <c r="K683" s="3" t="str">
        <f>VLOOKUP(J683,'LibSets constants'!$A$4:$B$1012,2,FALSE)</f>
        <v>DLC_BASE_GAME</v>
      </c>
      <c r="L683" s="3" t="str">
        <f>VLOOKUP(J683,'LibSets constants'!$A$4:$C$1012,3,FALSE)</f>
        <v>Included in base game</v>
      </c>
    </row>
    <row r="684" spans="1:12" x14ac:dyDescent="0.25">
      <c r="A684" s="12">
        <v>1083</v>
      </c>
      <c r="B684" s="5">
        <v>679</v>
      </c>
      <c r="C684" s="5">
        <v>726</v>
      </c>
      <c r="D684" s="3" t="s">
        <v>722</v>
      </c>
      <c r="E684" s="3" t="str">
        <f t="array" ref="E684">IF(OR(EXACT(A684,'ESO Dungeon constants'!$D$3:$D$987)),"X","")</f>
        <v/>
      </c>
      <c r="F684" s="3" t="str">
        <f t="shared" si="40"/>
        <v/>
      </c>
      <c r="G684" s="3" t="str">
        <f t="shared" si="41"/>
        <v>Murkmire</v>
      </c>
      <c r="H684" s="17">
        <f t="shared" si="42"/>
        <v>1083</v>
      </c>
      <c r="I684" s="17">
        <f t="shared" si="43"/>
        <v>726</v>
      </c>
      <c r="J684">
        <v>0</v>
      </c>
      <c r="K684" s="3" t="str">
        <f>VLOOKUP(J684,'LibSets constants'!$A$4:$B$1012,2,FALSE)</f>
        <v>DLC_BASE_GAME</v>
      </c>
      <c r="L684" s="3" t="str">
        <f>VLOOKUP(J684,'LibSets constants'!$A$4:$C$1012,3,FALSE)</f>
        <v>Included in base game</v>
      </c>
    </row>
    <row r="685" spans="1:12" x14ac:dyDescent="0.25">
      <c r="A685" s="12">
        <v>1085</v>
      </c>
      <c r="B685" s="5">
        <v>680</v>
      </c>
      <c r="C685" s="5">
        <v>1086</v>
      </c>
      <c r="D685" s="3" t="s">
        <v>724</v>
      </c>
      <c r="E685" s="3" t="str">
        <f t="array" ref="E685">IF(OR(EXACT(A685,'ESO Dungeon constants'!$D$3:$D$987)),"X","")</f>
        <v/>
      </c>
      <c r="F685" s="3" t="str">
        <f t="shared" si="40"/>
        <v/>
      </c>
      <c r="G685" s="3" t="str">
        <f t="shared" si="41"/>
        <v>Northern Elsweyr</v>
      </c>
      <c r="H685" s="17">
        <f t="shared" si="42"/>
        <v>1085</v>
      </c>
      <c r="I685" s="17">
        <f t="shared" si="43"/>
        <v>1086</v>
      </c>
      <c r="J685">
        <v>14</v>
      </c>
      <c r="K685" s="3" t="str">
        <f>VLOOKUP(J685,'LibSets constants'!$A$4:$B$1012,2,FALSE)</f>
        <v>DLC_ELSWEYR</v>
      </c>
      <c r="L685" s="3" t="str">
        <f>VLOOKUP(J685,'LibSets constants'!$A$4:$C$1012,3,FALSE)</f>
        <v>Elsweyr</v>
      </c>
    </row>
    <row r="686" spans="1:12" x14ac:dyDescent="0.25">
      <c r="A686" s="12">
        <v>1086</v>
      </c>
      <c r="B686" s="5">
        <v>681</v>
      </c>
      <c r="C686" s="5">
        <v>1086</v>
      </c>
      <c r="D686" s="3" t="s">
        <v>1388</v>
      </c>
      <c r="E686" s="3" t="str">
        <f t="array" ref="E686">IF(OR(EXACT(A686,'ESO Dungeon constants'!$D$3:$D$987)),"X","")</f>
        <v/>
      </c>
      <c r="F686" s="3" t="str">
        <f t="shared" si="40"/>
        <v>X</v>
      </c>
      <c r="G686" s="3" t="str">
        <f t="shared" si="41"/>
        <v/>
      </c>
      <c r="H686" s="17">
        <f t="shared" si="42"/>
        <v>1086</v>
      </c>
      <c r="I686" s="17">
        <f t="shared" si="43"/>
        <v>1086</v>
      </c>
      <c r="J686">
        <v>14</v>
      </c>
      <c r="K686" s="3" t="str">
        <f>VLOOKUP(J686,'LibSets constants'!$A$4:$B$1012,2,FALSE)</f>
        <v>DLC_ELSWEYR</v>
      </c>
      <c r="L686" s="3" t="str">
        <f>VLOOKUP(J686,'LibSets constants'!$A$4:$C$1012,3,FALSE)</f>
        <v>Elsweyr</v>
      </c>
    </row>
    <row r="687" spans="1:12" x14ac:dyDescent="0.25">
      <c r="A687" s="12">
        <v>1088</v>
      </c>
      <c r="B687" s="5">
        <v>682</v>
      </c>
      <c r="C687" s="5">
        <v>1086</v>
      </c>
      <c r="D687" s="3" t="s">
        <v>1416</v>
      </c>
      <c r="E687" s="3" t="str">
        <f t="array" ref="E687">IF(OR(EXACT(A687,'ESO Dungeon constants'!$D$3:$D$987)),"X","")</f>
        <v/>
      </c>
      <c r="F687" s="3" t="str">
        <f t="shared" si="40"/>
        <v/>
      </c>
      <c r="G687" s="3" t="str">
        <f t="shared" si="41"/>
        <v>Northern Elsweyr</v>
      </c>
      <c r="H687" s="17">
        <f t="shared" si="42"/>
        <v>1088</v>
      </c>
      <c r="I687" s="17">
        <f t="shared" si="43"/>
        <v>1086</v>
      </c>
      <c r="J687">
        <v>14</v>
      </c>
      <c r="K687" s="3" t="str">
        <f>VLOOKUP(J687,'LibSets constants'!$A$4:$B$1012,2,FALSE)</f>
        <v>DLC_ELSWEYR</v>
      </c>
      <c r="L687" s="3" t="str">
        <f>VLOOKUP(J687,'LibSets constants'!$A$4:$C$1012,3,FALSE)</f>
        <v>Elsweyr</v>
      </c>
    </row>
    <row r="688" spans="1:12" x14ac:dyDescent="0.25">
      <c r="A688" s="12">
        <v>1089</v>
      </c>
      <c r="B688" s="5">
        <v>683</v>
      </c>
      <c r="C688" s="5">
        <v>1086</v>
      </c>
      <c r="D688" s="3" t="s">
        <v>1389</v>
      </c>
      <c r="E688" s="3" t="str">
        <f t="array" ref="E688">IF(OR(EXACT(A688,'ESO Dungeon constants'!$D$3:$D$987)),"X","")</f>
        <v/>
      </c>
      <c r="F688" s="3" t="str">
        <f t="shared" si="40"/>
        <v/>
      </c>
      <c r="G688" s="3" t="str">
        <f t="shared" si="41"/>
        <v>Northern Elsweyr</v>
      </c>
      <c r="H688" s="17">
        <f t="shared" si="42"/>
        <v>1089</v>
      </c>
      <c r="I688" s="17">
        <f t="shared" si="43"/>
        <v>1086</v>
      </c>
      <c r="J688">
        <v>14</v>
      </c>
      <c r="K688" s="3" t="str">
        <f>VLOOKUP(J688,'LibSets constants'!$A$4:$B$1012,2,FALSE)</f>
        <v>DLC_ELSWEYR</v>
      </c>
      <c r="L688" s="3" t="str">
        <f>VLOOKUP(J688,'LibSets constants'!$A$4:$C$1012,3,FALSE)</f>
        <v>Elsweyr</v>
      </c>
    </row>
    <row r="689" spans="1:12" x14ac:dyDescent="0.25">
      <c r="A689" s="12">
        <v>1090</v>
      </c>
      <c r="B689" s="5">
        <v>684</v>
      </c>
      <c r="C689" s="5">
        <v>1086</v>
      </c>
      <c r="D689" s="3" t="s">
        <v>1390</v>
      </c>
      <c r="E689" s="3" t="str">
        <f t="array" ref="E689">IF(OR(EXACT(A689,'ESO Dungeon constants'!$D$3:$D$987)),"X","")</f>
        <v/>
      </c>
      <c r="F689" s="3" t="str">
        <f t="shared" si="40"/>
        <v/>
      </c>
      <c r="G689" s="3" t="str">
        <f t="shared" si="41"/>
        <v>Northern Elsweyr</v>
      </c>
      <c r="H689" s="17">
        <f t="shared" si="42"/>
        <v>1090</v>
      </c>
      <c r="I689" s="17">
        <f t="shared" si="43"/>
        <v>1086</v>
      </c>
      <c r="J689">
        <v>14</v>
      </c>
      <c r="K689" s="3" t="str">
        <f>VLOOKUP(J689,'LibSets constants'!$A$4:$B$1012,2,FALSE)</f>
        <v>DLC_ELSWEYR</v>
      </c>
      <c r="L689" s="3" t="str">
        <f>VLOOKUP(J689,'LibSets constants'!$A$4:$C$1012,3,FALSE)</f>
        <v>Elsweyr</v>
      </c>
    </row>
    <row r="690" spans="1:12" x14ac:dyDescent="0.25">
      <c r="A690" s="12">
        <v>1091</v>
      </c>
      <c r="B690" s="5">
        <v>685</v>
      </c>
      <c r="C690" s="5">
        <v>1086</v>
      </c>
      <c r="D690" s="3" t="s">
        <v>1391</v>
      </c>
      <c r="E690" s="3" t="str">
        <f t="array" ref="E690">IF(OR(EXACT(A690,'ESO Dungeon constants'!$D$3:$D$987)),"X","")</f>
        <v/>
      </c>
      <c r="F690" s="3" t="str">
        <f t="shared" si="40"/>
        <v/>
      </c>
      <c r="G690" s="3" t="str">
        <f t="shared" si="41"/>
        <v>Northern Elsweyr</v>
      </c>
      <c r="H690" s="17">
        <f t="shared" si="42"/>
        <v>1091</v>
      </c>
      <c r="I690" s="17">
        <f t="shared" si="43"/>
        <v>1086</v>
      </c>
      <c r="J690">
        <v>14</v>
      </c>
      <c r="K690" s="3" t="str">
        <f>VLOOKUP(J690,'LibSets constants'!$A$4:$B$1012,2,FALSE)</f>
        <v>DLC_ELSWEYR</v>
      </c>
      <c r="L690" s="3" t="str">
        <f>VLOOKUP(J690,'LibSets constants'!$A$4:$C$1012,3,FALSE)</f>
        <v>Elsweyr</v>
      </c>
    </row>
    <row r="691" spans="1:12" x14ac:dyDescent="0.25">
      <c r="A691" s="12">
        <v>1092</v>
      </c>
      <c r="B691" s="5">
        <v>686</v>
      </c>
      <c r="C691" s="5">
        <v>1086</v>
      </c>
      <c r="D691" s="3" t="s">
        <v>1392</v>
      </c>
      <c r="E691" s="3" t="str">
        <f t="array" ref="E691">IF(OR(EXACT(A691,'ESO Dungeon constants'!$D$3:$D$987)),"X","")</f>
        <v/>
      </c>
      <c r="F691" s="3" t="str">
        <f t="shared" si="40"/>
        <v/>
      </c>
      <c r="G691" s="3" t="str">
        <f t="shared" si="41"/>
        <v>Northern Elsweyr</v>
      </c>
      <c r="H691" s="17">
        <f t="shared" si="42"/>
        <v>1092</v>
      </c>
      <c r="I691" s="17">
        <f t="shared" si="43"/>
        <v>1086</v>
      </c>
      <c r="J691">
        <v>14</v>
      </c>
      <c r="K691" s="3" t="str">
        <f>VLOOKUP(J691,'LibSets constants'!$A$4:$B$1012,2,FALSE)</f>
        <v>DLC_ELSWEYR</v>
      </c>
      <c r="L691" s="3" t="str">
        <f>VLOOKUP(J691,'LibSets constants'!$A$4:$C$1012,3,FALSE)</f>
        <v>Elsweyr</v>
      </c>
    </row>
    <row r="692" spans="1:12" x14ac:dyDescent="0.25">
      <c r="A692" s="12">
        <v>1094</v>
      </c>
      <c r="B692" s="5">
        <v>687</v>
      </c>
      <c r="C692" s="5">
        <v>1086</v>
      </c>
      <c r="D692" s="3" t="s">
        <v>1393</v>
      </c>
      <c r="E692" s="3" t="str">
        <f t="array" ref="E692">IF(OR(EXACT(A692,'ESO Dungeon constants'!$D$3:$D$987)),"X","")</f>
        <v/>
      </c>
      <c r="F692" s="3" t="str">
        <f t="shared" si="40"/>
        <v/>
      </c>
      <c r="G692" s="3" t="str">
        <f t="shared" si="41"/>
        <v>Northern Elsweyr</v>
      </c>
      <c r="H692" s="17">
        <f t="shared" si="42"/>
        <v>1094</v>
      </c>
      <c r="I692" s="17">
        <f t="shared" si="43"/>
        <v>1086</v>
      </c>
      <c r="J692">
        <v>14</v>
      </c>
      <c r="K692" s="3" t="str">
        <f>VLOOKUP(J692,'LibSets constants'!$A$4:$B$1012,2,FALSE)</f>
        <v>DLC_ELSWEYR</v>
      </c>
      <c r="L692" s="3" t="str">
        <f>VLOOKUP(J692,'LibSets constants'!$A$4:$C$1012,3,FALSE)</f>
        <v>Elsweyr</v>
      </c>
    </row>
    <row r="693" spans="1:12" x14ac:dyDescent="0.25">
      <c r="A693" s="12">
        <v>1095</v>
      </c>
      <c r="B693" s="5">
        <v>688</v>
      </c>
      <c r="C693" s="5">
        <v>1086</v>
      </c>
      <c r="D693" s="3" t="s">
        <v>1394</v>
      </c>
      <c r="E693" s="3" t="str">
        <f t="array" ref="E693">IF(OR(EXACT(A693,'ESO Dungeon constants'!$D$3:$D$987)),"X","")</f>
        <v/>
      </c>
      <c r="F693" s="3" t="str">
        <f t="shared" si="40"/>
        <v/>
      </c>
      <c r="G693" s="3" t="str">
        <f t="shared" si="41"/>
        <v>Northern Elsweyr</v>
      </c>
      <c r="H693" s="17">
        <f t="shared" si="42"/>
        <v>1095</v>
      </c>
      <c r="I693" s="17">
        <f t="shared" si="43"/>
        <v>1086</v>
      </c>
      <c r="J693">
        <v>14</v>
      </c>
      <c r="K693" s="3" t="str">
        <f>VLOOKUP(J693,'LibSets constants'!$A$4:$B$1012,2,FALSE)</f>
        <v>DLC_ELSWEYR</v>
      </c>
      <c r="L693" s="3" t="str">
        <f>VLOOKUP(J693,'LibSets constants'!$A$4:$C$1012,3,FALSE)</f>
        <v>Elsweyr</v>
      </c>
    </row>
    <row r="694" spans="1:12" x14ac:dyDescent="0.25">
      <c r="A694" s="12">
        <v>1096</v>
      </c>
      <c r="B694" s="5">
        <v>689</v>
      </c>
      <c r="C694" s="5">
        <v>1086</v>
      </c>
      <c r="D694" s="3" t="s">
        <v>1395</v>
      </c>
      <c r="E694" s="3" t="str">
        <f t="array" ref="E694">IF(OR(EXACT(A694,'ESO Dungeon constants'!$D$3:$D$987)),"X","")</f>
        <v/>
      </c>
      <c r="F694" s="3" t="str">
        <f t="shared" si="40"/>
        <v/>
      </c>
      <c r="G694" s="3" t="str">
        <f t="shared" si="41"/>
        <v>Northern Elsweyr</v>
      </c>
      <c r="H694" s="17">
        <f t="shared" si="42"/>
        <v>1096</v>
      </c>
      <c r="I694" s="17">
        <f t="shared" si="43"/>
        <v>1086</v>
      </c>
      <c r="J694">
        <v>14</v>
      </c>
      <c r="K694" s="3" t="str">
        <f>VLOOKUP(J694,'LibSets constants'!$A$4:$B$1012,2,FALSE)</f>
        <v>DLC_ELSWEYR</v>
      </c>
      <c r="L694" s="3" t="str">
        <f>VLOOKUP(J694,'LibSets constants'!$A$4:$C$1012,3,FALSE)</f>
        <v>Elsweyr</v>
      </c>
    </row>
    <row r="695" spans="1:12" x14ac:dyDescent="0.25">
      <c r="A695" s="12">
        <v>1097</v>
      </c>
      <c r="B695" s="5">
        <v>690</v>
      </c>
      <c r="C695" s="5">
        <v>1086</v>
      </c>
      <c r="D695" s="3" t="s">
        <v>1396</v>
      </c>
      <c r="E695" s="3" t="str">
        <f t="array" ref="E695">IF(OR(EXACT(A695,'ESO Dungeon constants'!$D$3:$D$987)),"X","")</f>
        <v/>
      </c>
      <c r="F695" s="3" t="str">
        <f t="shared" si="40"/>
        <v/>
      </c>
      <c r="G695" s="3" t="str">
        <f t="shared" si="41"/>
        <v>Northern Elsweyr</v>
      </c>
      <c r="H695" s="17">
        <f t="shared" si="42"/>
        <v>1097</v>
      </c>
      <c r="I695" s="17">
        <f t="shared" si="43"/>
        <v>1086</v>
      </c>
      <c r="J695">
        <v>14</v>
      </c>
      <c r="K695" s="3" t="str">
        <f>VLOOKUP(J695,'LibSets constants'!$A$4:$B$1012,2,FALSE)</f>
        <v>DLC_ELSWEYR</v>
      </c>
      <c r="L695" s="3" t="str">
        <f>VLOOKUP(J695,'LibSets constants'!$A$4:$C$1012,3,FALSE)</f>
        <v>Elsweyr</v>
      </c>
    </row>
    <row r="696" spans="1:12" x14ac:dyDescent="0.25">
      <c r="A696" s="12">
        <v>1098</v>
      </c>
      <c r="B696" s="5">
        <v>691</v>
      </c>
      <c r="C696" s="5">
        <v>1086</v>
      </c>
      <c r="D696" s="3" t="s">
        <v>1397</v>
      </c>
      <c r="E696" s="3" t="str">
        <f t="array" ref="E696">IF(OR(EXACT(A696,'ESO Dungeon constants'!$D$3:$D$987)),"X","")</f>
        <v/>
      </c>
      <c r="F696" s="3" t="str">
        <f t="shared" si="40"/>
        <v/>
      </c>
      <c r="G696" s="3" t="str">
        <f t="shared" si="41"/>
        <v>Northern Elsweyr</v>
      </c>
      <c r="H696" s="17">
        <f t="shared" si="42"/>
        <v>1098</v>
      </c>
      <c r="I696" s="17">
        <f t="shared" si="43"/>
        <v>1086</v>
      </c>
      <c r="J696">
        <v>14</v>
      </c>
      <c r="K696" s="3" t="str">
        <f>VLOOKUP(J696,'LibSets constants'!$A$4:$B$1012,2,FALSE)</f>
        <v>DLC_ELSWEYR</v>
      </c>
      <c r="L696" s="3" t="str">
        <f>VLOOKUP(J696,'LibSets constants'!$A$4:$C$1012,3,FALSE)</f>
        <v>Elsweyr</v>
      </c>
    </row>
    <row r="697" spans="1:12" x14ac:dyDescent="0.25">
      <c r="A697" s="12">
        <v>1099</v>
      </c>
      <c r="B697" s="5">
        <v>692</v>
      </c>
      <c r="C697" s="5">
        <v>1086</v>
      </c>
      <c r="D697" s="3" t="s">
        <v>1398</v>
      </c>
      <c r="E697" s="3" t="str">
        <f t="array" ref="E697">IF(OR(EXACT(A697,'ESO Dungeon constants'!$D$3:$D$987)),"X","")</f>
        <v/>
      </c>
      <c r="F697" s="3" t="str">
        <f t="shared" si="40"/>
        <v/>
      </c>
      <c r="G697" s="3" t="str">
        <f t="shared" si="41"/>
        <v>Northern Elsweyr</v>
      </c>
      <c r="H697" s="17">
        <f t="shared" si="42"/>
        <v>1099</v>
      </c>
      <c r="I697" s="17">
        <f t="shared" si="43"/>
        <v>1086</v>
      </c>
      <c r="J697">
        <v>14</v>
      </c>
      <c r="K697" s="3" t="str">
        <f>VLOOKUP(J697,'LibSets constants'!$A$4:$B$1012,2,FALSE)</f>
        <v>DLC_ELSWEYR</v>
      </c>
      <c r="L697" s="3" t="str">
        <f>VLOOKUP(J697,'LibSets constants'!$A$4:$C$1012,3,FALSE)</f>
        <v>Elsweyr</v>
      </c>
    </row>
    <row r="698" spans="1:12" x14ac:dyDescent="0.25">
      <c r="A698" s="12">
        <v>1101</v>
      </c>
      <c r="B698" s="5">
        <v>693</v>
      </c>
      <c r="C698" s="5">
        <v>1086</v>
      </c>
      <c r="D698" s="3" t="s">
        <v>1399</v>
      </c>
      <c r="E698" s="3" t="str">
        <f t="array" ref="E698">IF(OR(EXACT(A698,'ESO Dungeon constants'!$D$3:$D$987)),"X","")</f>
        <v/>
      </c>
      <c r="F698" s="3" t="str">
        <f t="shared" si="40"/>
        <v/>
      </c>
      <c r="G698" s="3" t="str">
        <f t="shared" si="41"/>
        <v>Northern Elsweyr</v>
      </c>
      <c r="H698" s="17">
        <f t="shared" si="42"/>
        <v>1101</v>
      </c>
      <c r="I698" s="17">
        <f t="shared" si="43"/>
        <v>1086</v>
      </c>
      <c r="J698">
        <v>14</v>
      </c>
      <c r="K698" s="3" t="str">
        <f>VLOOKUP(J698,'LibSets constants'!$A$4:$B$1012,2,FALSE)</f>
        <v>DLC_ELSWEYR</v>
      </c>
      <c r="L698" s="3" t="str">
        <f>VLOOKUP(J698,'LibSets constants'!$A$4:$C$1012,3,FALSE)</f>
        <v>Elsweyr</v>
      </c>
    </row>
    <row r="699" spans="1:12" x14ac:dyDescent="0.25">
      <c r="A699" s="12">
        <v>1102</v>
      </c>
      <c r="B699" s="5">
        <v>694</v>
      </c>
      <c r="C699" s="5">
        <v>1086</v>
      </c>
      <c r="D699" s="3" t="s">
        <v>1400</v>
      </c>
      <c r="E699" s="3" t="str">
        <f t="array" ref="E699">IF(OR(EXACT(A699,'ESO Dungeon constants'!$D$3:$D$987)),"X","")</f>
        <v/>
      </c>
      <c r="F699" s="3" t="str">
        <f t="shared" si="40"/>
        <v/>
      </c>
      <c r="G699" s="3" t="str">
        <f t="shared" si="41"/>
        <v>Northern Elsweyr</v>
      </c>
      <c r="H699" s="17">
        <f t="shared" si="42"/>
        <v>1102</v>
      </c>
      <c r="I699" s="17">
        <f t="shared" si="43"/>
        <v>1086</v>
      </c>
      <c r="J699">
        <v>14</v>
      </c>
      <c r="K699" s="3" t="str">
        <f>VLOOKUP(J699,'LibSets constants'!$A$4:$B$1012,2,FALSE)</f>
        <v>DLC_ELSWEYR</v>
      </c>
      <c r="L699" s="3" t="str">
        <f>VLOOKUP(J699,'LibSets constants'!$A$4:$C$1012,3,FALSE)</f>
        <v>Elsweyr</v>
      </c>
    </row>
    <row r="700" spans="1:12" x14ac:dyDescent="0.25">
      <c r="A700" s="12">
        <v>1103</v>
      </c>
      <c r="B700" s="5">
        <v>695</v>
      </c>
      <c r="C700" s="5">
        <v>1086</v>
      </c>
      <c r="D700" s="3" t="s">
        <v>1401</v>
      </c>
      <c r="E700" s="3" t="str">
        <f t="array" ref="E700">IF(OR(EXACT(A700,'ESO Dungeon constants'!$D$3:$D$987)),"X","")</f>
        <v/>
      </c>
      <c r="F700" s="3" t="str">
        <f t="shared" si="40"/>
        <v/>
      </c>
      <c r="G700" s="3" t="str">
        <f t="shared" si="41"/>
        <v>Northern Elsweyr</v>
      </c>
      <c r="H700" s="17">
        <f t="shared" si="42"/>
        <v>1103</v>
      </c>
      <c r="I700" s="17">
        <f t="shared" si="43"/>
        <v>1086</v>
      </c>
      <c r="J700">
        <v>14</v>
      </c>
      <c r="K700" s="3" t="str">
        <f>VLOOKUP(J700,'LibSets constants'!$A$4:$B$1012,2,FALSE)</f>
        <v>DLC_ELSWEYR</v>
      </c>
      <c r="L700" s="3" t="str">
        <f>VLOOKUP(J700,'LibSets constants'!$A$4:$C$1012,3,FALSE)</f>
        <v>Elsweyr</v>
      </c>
    </row>
    <row r="701" spans="1:12" x14ac:dyDescent="0.25">
      <c r="A701" s="12">
        <v>1105</v>
      </c>
      <c r="B701" s="5">
        <v>696</v>
      </c>
      <c r="C701" s="5">
        <v>1086</v>
      </c>
      <c r="D701" s="3" t="s">
        <v>1402</v>
      </c>
      <c r="E701" s="3" t="str">
        <f t="array" ref="E701">IF(OR(EXACT(A701,'ESO Dungeon constants'!$D$3:$D$987)),"X","")</f>
        <v/>
      </c>
      <c r="F701" s="3" t="str">
        <f t="shared" si="40"/>
        <v/>
      </c>
      <c r="G701" s="3" t="str">
        <f t="shared" si="41"/>
        <v>Northern Elsweyr</v>
      </c>
      <c r="H701" s="17">
        <f t="shared" si="42"/>
        <v>1105</v>
      </c>
      <c r="I701" s="17">
        <f t="shared" si="43"/>
        <v>1086</v>
      </c>
      <c r="J701">
        <v>14</v>
      </c>
      <c r="K701" s="3" t="str">
        <f>VLOOKUP(J701,'LibSets constants'!$A$4:$B$1012,2,FALSE)</f>
        <v>DLC_ELSWEYR</v>
      </c>
      <c r="L701" s="3" t="str">
        <f>VLOOKUP(J701,'LibSets constants'!$A$4:$C$1012,3,FALSE)</f>
        <v>Elsweyr</v>
      </c>
    </row>
    <row r="702" spans="1:12" x14ac:dyDescent="0.25">
      <c r="A702" s="12">
        <v>1106</v>
      </c>
      <c r="B702" s="5">
        <v>697</v>
      </c>
      <c r="C702" s="5">
        <v>1086</v>
      </c>
      <c r="D702" s="41" t="s">
        <v>1403</v>
      </c>
      <c r="E702" s="3" t="str">
        <f t="array" ref="E702">IF(OR(EXACT(A702,'ESO Dungeon constants'!$D$3:$D$987)),"X","")</f>
        <v/>
      </c>
      <c r="F702" s="3" t="str">
        <f t="shared" si="40"/>
        <v/>
      </c>
      <c r="G702" s="3" t="str">
        <f t="shared" si="41"/>
        <v>Northern Elsweyr</v>
      </c>
      <c r="H702" s="17">
        <f t="shared" si="42"/>
        <v>1106</v>
      </c>
      <c r="I702" s="17">
        <f t="shared" si="43"/>
        <v>1086</v>
      </c>
      <c r="J702">
        <v>14</v>
      </c>
      <c r="K702" s="3" t="str">
        <f>VLOOKUP(J702,'LibSets constants'!$A$4:$B$1012,2,FALSE)</f>
        <v>DLC_ELSWEYR</v>
      </c>
      <c r="L702" s="3" t="str">
        <f>VLOOKUP(J702,'LibSets constants'!$A$4:$C$1012,3,FALSE)</f>
        <v>Elsweyr</v>
      </c>
    </row>
    <row r="703" spans="1:12" x14ac:dyDescent="0.25">
      <c r="A703" s="12">
        <v>1107</v>
      </c>
      <c r="B703" s="5">
        <v>698</v>
      </c>
      <c r="C703" s="5">
        <v>1107</v>
      </c>
      <c r="D703" s="3" t="s">
        <v>726</v>
      </c>
      <c r="E703" s="3" t="str">
        <f t="array" ref="E703">IF(OR(EXACT(A703,'ESO Dungeon constants'!$D$3:$D$987)),"X","")</f>
        <v/>
      </c>
      <c r="F703" s="3" t="str">
        <f t="shared" si="40"/>
        <v>X</v>
      </c>
      <c r="G703" s="3" t="str">
        <f t="shared" si="41"/>
        <v/>
      </c>
      <c r="H703" s="17">
        <f t="shared" si="42"/>
        <v>1107</v>
      </c>
      <c r="I703" s="17">
        <f t="shared" si="43"/>
        <v>1107</v>
      </c>
      <c r="J703">
        <v>0</v>
      </c>
      <c r="K703" s="3" t="str">
        <f>VLOOKUP(J703,'LibSets constants'!$A$4:$B$1012,2,FALSE)</f>
        <v>DLC_BASE_GAME</v>
      </c>
      <c r="L703" s="3" t="str">
        <f>VLOOKUP(J703,'LibSets constants'!$A$4:$C$1012,3,FALSE)</f>
        <v>Included in base game</v>
      </c>
    </row>
    <row r="704" spans="1:12" x14ac:dyDescent="0.25">
      <c r="A704" s="12">
        <v>1108</v>
      </c>
      <c r="B704" s="5">
        <v>699</v>
      </c>
      <c r="C704" s="5">
        <v>1108</v>
      </c>
      <c r="D704" s="3" t="s">
        <v>725</v>
      </c>
      <c r="E704" s="3" t="str">
        <f t="array" ref="E704">IF(OR(EXACT(A704,'ESO Dungeon constants'!$D$3:$D$987)),"X","")</f>
        <v/>
      </c>
      <c r="F704" s="3" t="str">
        <f t="shared" si="40"/>
        <v>X</v>
      </c>
      <c r="G704" s="3" t="str">
        <f t="shared" si="41"/>
        <v/>
      </c>
      <c r="H704" s="17">
        <f t="shared" si="42"/>
        <v>1108</v>
      </c>
      <c r="I704" s="17">
        <f t="shared" si="43"/>
        <v>1108</v>
      </c>
      <c r="J704">
        <v>12</v>
      </c>
      <c r="K704" s="3" t="str">
        <f>VLOOKUP(J704,'LibSets constants'!$A$4:$B$1012,2,FALSE)</f>
        <v>DLC_MURKMIRE</v>
      </c>
      <c r="L704" s="3" t="str">
        <f>VLOOKUP(J704,'LibSets constants'!$A$4:$C$1012,3,FALSE)</f>
        <v>Murkmire</v>
      </c>
    </row>
    <row r="705" spans="1:12" x14ac:dyDescent="0.25">
      <c r="A705" s="12">
        <v>1109</v>
      </c>
      <c r="B705" s="5">
        <v>700</v>
      </c>
      <c r="C705" s="5">
        <v>1109</v>
      </c>
      <c r="D705" s="3" t="s">
        <v>723</v>
      </c>
      <c r="E705" s="3" t="str">
        <f t="array" ref="E705">IF(OR(EXACT(A705,'ESO Dungeon constants'!$D$3:$D$987)),"X","")</f>
        <v/>
      </c>
      <c r="F705" s="3" t="str">
        <f t="shared" si="40"/>
        <v>X</v>
      </c>
      <c r="G705" s="3" t="str">
        <f t="shared" si="41"/>
        <v/>
      </c>
      <c r="H705" s="17">
        <f t="shared" si="42"/>
        <v>1109</v>
      </c>
      <c r="I705" s="17">
        <f t="shared" si="43"/>
        <v>1109</v>
      </c>
      <c r="J705">
        <v>0</v>
      </c>
      <c r="K705" s="3" t="str">
        <f>VLOOKUP(J705,'LibSets constants'!$A$4:$B$1012,2,FALSE)</f>
        <v>DLC_BASE_GAME</v>
      </c>
      <c r="L705" s="3" t="str">
        <f>VLOOKUP(J705,'LibSets constants'!$A$4:$C$1012,3,FALSE)</f>
        <v>Included in base game</v>
      </c>
    </row>
    <row r="706" spans="1:12" x14ac:dyDescent="0.25">
      <c r="A706" s="12">
        <v>1110</v>
      </c>
      <c r="B706" s="5">
        <v>701</v>
      </c>
      <c r="C706" s="5">
        <v>1086</v>
      </c>
      <c r="D706" s="3" t="s">
        <v>1404</v>
      </c>
      <c r="E706" s="3" t="str">
        <f t="array" ref="E706">IF(OR(EXACT(A706,'ESO Dungeon constants'!$D$3:$D$987)),"X","")</f>
        <v/>
      </c>
      <c r="F706" s="3" t="str">
        <f t="shared" si="40"/>
        <v/>
      </c>
      <c r="G706" s="3" t="str">
        <f t="shared" si="41"/>
        <v>Northern Elsweyr</v>
      </c>
      <c r="H706" s="17">
        <f t="shared" si="42"/>
        <v>1110</v>
      </c>
      <c r="I706" s="17">
        <f t="shared" si="43"/>
        <v>1086</v>
      </c>
      <c r="J706">
        <v>14</v>
      </c>
      <c r="K706" s="3" t="str">
        <f>VLOOKUP(J706,'LibSets constants'!$A$4:$B$1012,2,FALSE)</f>
        <v>DLC_ELSWEYR</v>
      </c>
      <c r="L706" s="3" t="str">
        <f>VLOOKUP(J706,'LibSets constants'!$A$4:$C$1012,3,FALSE)</f>
        <v>Elsweyr</v>
      </c>
    </row>
    <row r="707" spans="1:12" x14ac:dyDescent="0.25">
      <c r="A707" s="12">
        <v>1111</v>
      </c>
      <c r="B707" s="5">
        <v>702</v>
      </c>
      <c r="C707" s="5">
        <v>1086</v>
      </c>
      <c r="D707" s="3" t="s">
        <v>1405</v>
      </c>
      <c r="E707" s="3" t="str">
        <f t="array" ref="E707">IF(OR(EXACT(A707,'ESO Dungeon constants'!$D$3:$D$987)),"X","")</f>
        <v/>
      </c>
      <c r="F707" s="3" t="str">
        <f t="shared" si="40"/>
        <v/>
      </c>
      <c r="G707" s="3" t="str">
        <f t="shared" si="41"/>
        <v>Northern Elsweyr</v>
      </c>
      <c r="H707" s="17">
        <f t="shared" si="42"/>
        <v>1111</v>
      </c>
      <c r="I707" s="17">
        <f t="shared" si="43"/>
        <v>1086</v>
      </c>
      <c r="J707">
        <v>14</v>
      </c>
      <c r="K707" s="3" t="str">
        <f>VLOOKUP(J707,'LibSets constants'!$A$4:$B$1012,2,FALSE)</f>
        <v>DLC_ELSWEYR</v>
      </c>
      <c r="L707" s="3" t="str">
        <f>VLOOKUP(J707,'LibSets constants'!$A$4:$C$1012,3,FALSE)</f>
        <v>Elsweyr</v>
      </c>
    </row>
    <row r="708" spans="1:12" x14ac:dyDescent="0.25">
      <c r="A708" s="12">
        <v>1112</v>
      </c>
      <c r="B708" s="5">
        <v>703</v>
      </c>
      <c r="C708" s="5">
        <v>1086</v>
      </c>
      <c r="D708" s="3" t="s">
        <v>1406</v>
      </c>
      <c r="E708" s="3" t="str">
        <f t="array" ref="E708">IF(OR(EXACT(A708,'ESO Dungeon constants'!$D$3:$D$987)),"X","")</f>
        <v/>
      </c>
      <c r="F708" s="3" t="str">
        <f t="shared" si="40"/>
        <v/>
      </c>
      <c r="G708" s="3" t="str">
        <f t="shared" si="41"/>
        <v>Northern Elsweyr</v>
      </c>
      <c r="H708" s="17">
        <f t="shared" si="42"/>
        <v>1112</v>
      </c>
      <c r="I708" s="17">
        <f t="shared" si="43"/>
        <v>1086</v>
      </c>
      <c r="J708">
        <v>14</v>
      </c>
      <c r="K708" s="3" t="str">
        <f>VLOOKUP(J708,'LibSets constants'!$A$4:$B$1012,2,FALSE)</f>
        <v>DLC_ELSWEYR</v>
      </c>
      <c r="L708" s="3" t="str">
        <f>VLOOKUP(J708,'LibSets constants'!$A$4:$C$1012,3,FALSE)</f>
        <v>Elsweyr</v>
      </c>
    </row>
    <row r="709" spans="1:12" x14ac:dyDescent="0.25">
      <c r="A709" s="12">
        <v>1113</v>
      </c>
      <c r="B709" s="5">
        <v>704</v>
      </c>
      <c r="C709" s="5">
        <v>1086</v>
      </c>
      <c r="D709" s="3" t="s">
        <v>1407</v>
      </c>
      <c r="E709" s="3" t="str">
        <f t="array" ref="E709">IF(OR(EXACT(A709,'ESO Dungeon constants'!$D$3:$D$987)),"X","")</f>
        <v/>
      </c>
      <c r="F709" s="3" t="str">
        <f t="shared" ref="F709:F772" si="44">IF(EXACT(A709,C709),"X","")</f>
        <v/>
      </c>
      <c r="G709" s="3" t="str">
        <f t="shared" ref="G709:G772" si="45">IF(A709&lt;&gt;C709,VLOOKUP(C709,$A$5:$D$9954,4,FALSE),"")</f>
        <v>Northern Elsweyr</v>
      </c>
      <c r="H709" s="17">
        <f t="shared" ref="H709:H772" si="46">A709</f>
        <v>1113</v>
      </c>
      <c r="I709" s="17">
        <f t="shared" ref="I709:I772" si="47">C709</f>
        <v>1086</v>
      </c>
      <c r="J709">
        <v>14</v>
      </c>
      <c r="K709" s="3" t="str">
        <f>VLOOKUP(J709,'LibSets constants'!$A$4:$B$1012,2,FALSE)</f>
        <v>DLC_ELSWEYR</v>
      </c>
      <c r="L709" s="3" t="str">
        <f>VLOOKUP(J709,'LibSets constants'!$A$4:$C$1012,3,FALSE)</f>
        <v>Elsweyr</v>
      </c>
    </row>
    <row r="710" spans="1:12" x14ac:dyDescent="0.25">
      <c r="A710" s="12">
        <v>1114</v>
      </c>
      <c r="B710" s="5">
        <v>705</v>
      </c>
      <c r="C710" s="5">
        <v>1086</v>
      </c>
      <c r="D710" s="3" t="s">
        <v>1408</v>
      </c>
      <c r="E710" s="3" t="str">
        <f t="array" ref="E710">IF(OR(EXACT(A710,'ESO Dungeon constants'!$D$3:$D$987)),"X","")</f>
        <v/>
      </c>
      <c r="F710" s="3" t="str">
        <f t="shared" si="44"/>
        <v/>
      </c>
      <c r="G710" s="3" t="str">
        <f t="shared" si="45"/>
        <v>Northern Elsweyr</v>
      </c>
      <c r="H710" s="17">
        <f t="shared" si="46"/>
        <v>1114</v>
      </c>
      <c r="I710" s="17">
        <f t="shared" si="47"/>
        <v>1086</v>
      </c>
      <c r="J710">
        <v>14</v>
      </c>
      <c r="K710" s="3" t="str">
        <f>VLOOKUP(J710,'LibSets constants'!$A$4:$B$1012,2,FALSE)</f>
        <v>DLC_ELSWEYR</v>
      </c>
      <c r="L710" s="3" t="str">
        <f>VLOOKUP(J710,'LibSets constants'!$A$4:$C$1012,3,FALSE)</f>
        <v>Elsweyr</v>
      </c>
    </row>
    <row r="711" spans="1:12" x14ac:dyDescent="0.25">
      <c r="A711" s="12">
        <v>1115</v>
      </c>
      <c r="B711" s="5">
        <v>706</v>
      </c>
      <c r="C711" s="5">
        <v>1086</v>
      </c>
      <c r="D711" s="3" t="s">
        <v>1409</v>
      </c>
      <c r="E711" s="3" t="str">
        <f t="array" ref="E711">IF(OR(EXACT(A711,'ESO Dungeon constants'!$D$3:$D$987)),"X","")</f>
        <v/>
      </c>
      <c r="F711" s="3" t="str">
        <f t="shared" si="44"/>
        <v/>
      </c>
      <c r="G711" s="3" t="str">
        <f t="shared" si="45"/>
        <v>Northern Elsweyr</v>
      </c>
      <c r="H711" s="17">
        <f t="shared" si="46"/>
        <v>1115</v>
      </c>
      <c r="I711" s="17">
        <f t="shared" si="47"/>
        <v>1086</v>
      </c>
      <c r="J711">
        <v>14</v>
      </c>
      <c r="K711" s="3" t="str">
        <f>VLOOKUP(J711,'LibSets constants'!$A$4:$B$1012,2,FALSE)</f>
        <v>DLC_ELSWEYR</v>
      </c>
      <c r="L711" s="3" t="str">
        <f>VLOOKUP(J711,'LibSets constants'!$A$4:$C$1012,3,FALSE)</f>
        <v>Elsweyr</v>
      </c>
    </row>
    <row r="712" spans="1:12" x14ac:dyDescent="0.25">
      <c r="A712" s="12">
        <v>1116</v>
      </c>
      <c r="B712" s="5">
        <v>707</v>
      </c>
      <c r="C712" s="5">
        <v>1116</v>
      </c>
      <c r="D712" s="3" t="s">
        <v>1383</v>
      </c>
      <c r="E712" s="3" t="str">
        <f t="array" ref="E712">IF(OR(EXACT(A712,'ESO Dungeon constants'!$D$3:$D$987)),"X","")</f>
        <v/>
      </c>
      <c r="F712" s="3" t="str">
        <f t="shared" si="44"/>
        <v>X</v>
      </c>
      <c r="G712" s="3" t="str">
        <f t="shared" si="45"/>
        <v/>
      </c>
      <c r="H712" s="17">
        <f t="shared" si="46"/>
        <v>1116</v>
      </c>
      <c r="I712" s="17">
        <f t="shared" si="47"/>
        <v>1116</v>
      </c>
      <c r="J712">
        <v>14</v>
      </c>
      <c r="K712" s="3" t="str">
        <f>VLOOKUP(J712,'LibSets constants'!$A$4:$B$1012,2,FALSE)</f>
        <v>DLC_ELSWEYR</v>
      </c>
      <c r="L712" s="3" t="str">
        <f>VLOOKUP(J712,'LibSets constants'!$A$4:$C$1012,3,FALSE)</f>
        <v>Elsweyr</v>
      </c>
    </row>
    <row r="713" spans="1:12" x14ac:dyDescent="0.25">
      <c r="A713" s="12">
        <v>1117</v>
      </c>
      <c r="B713" s="5">
        <v>708</v>
      </c>
      <c r="C713" s="5">
        <v>1086</v>
      </c>
      <c r="D713" s="3" t="s">
        <v>1410</v>
      </c>
      <c r="E713" s="3" t="str">
        <f t="array" ref="E713">IF(OR(EXACT(A713,'ESO Dungeon constants'!$D$3:$D$987)),"X","")</f>
        <v/>
      </c>
      <c r="F713" s="3" t="str">
        <f t="shared" si="44"/>
        <v/>
      </c>
      <c r="G713" s="3" t="str">
        <f t="shared" si="45"/>
        <v>Northern Elsweyr</v>
      </c>
      <c r="H713" s="17">
        <f t="shared" si="46"/>
        <v>1117</v>
      </c>
      <c r="I713" s="17">
        <f t="shared" si="47"/>
        <v>1086</v>
      </c>
      <c r="J713">
        <v>14</v>
      </c>
      <c r="K713" s="3" t="str">
        <f>VLOOKUP(J713,'LibSets constants'!$A$4:$B$1012,2,FALSE)</f>
        <v>DLC_ELSWEYR</v>
      </c>
      <c r="L713" s="3" t="str">
        <f>VLOOKUP(J713,'LibSets constants'!$A$4:$C$1012,3,FALSE)</f>
        <v>Elsweyr</v>
      </c>
    </row>
    <row r="714" spans="1:12" x14ac:dyDescent="0.25">
      <c r="A714" s="12">
        <v>1118</v>
      </c>
      <c r="B714" s="5">
        <v>709</v>
      </c>
      <c r="C714" s="5">
        <v>1086</v>
      </c>
      <c r="D714" s="3" t="s">
        <v>1411</v>
      </c>
      <c r="E714" s="3" t="str">
        <f t="array" ref="E714">IF(OR(EXACT(A714,'ESO Dungeon constants'!$D$3:$D$987)),"X","")</f>
        <v/>
      </c>
      <c r="F714" s="3" t="str">
        <f t="shared" si="44"/>
        <v/>
      </c>
      <c r="G714" s="3" t="str">
        <f t="shared" si="45"/>
        <v>Northern Elsweyr</v>
      </c>
      <c r="H714" s="17">
        <f t="shared" si="46"/>
        <v>1118</v>
      </c>
      <c r="I714" s="17">
        <f t="shared" si="47"/>
        <v>1086</v>
      </c>
      <c r="J714">
        <v>14</v>
      </c>
      <c r="K714" s="3" t="str">
        <f>VLOOKUP(J714,'LibSets constants'!$A$4:$B$1012,2,FALSE)</f>
        <v>DLC_ELSWEYR</v>
      </c>
      <c r="L714" s="3" t="str">
        <f>VLOOKUP(J714,'LibSets constants'!$A$4:$C$1012,3,FALSE)</f>
        <v>Elsweyr</v>
      </c>
    </row>
    <row r="715" spans="1:12" x14ac:dyDescent="0.25">
      <c r="A715" s="12">
        <v>1119</v>
      </c>
      <c r="B715" s="5">
        <v>710</v>
      </c>
      <c r="C715" s="5">
        <v>1086</v>
      </c>
      <c r="D715" s="3" t="s">
        <v>1412</v>
      </c>
      <c r="E715" s="3" t="str">
        <f t="array" ref="E715">IF(OR(EXACT(A715,'ESO Dungeon constants'!$D$3:$D$987)),"X","")</f>
        <v/>
      </c>
      <c r="F715" s="3" t="str">
        <f t="shared" si="44"/>
        <v/>
      </c>
      <c r="G715" s="3" t="str">
        <f t="shared" si="45"/>
        <v>Northern Elsweyr</v>
      </c>
      <c r="H715" s="17">
        <f t="shared" si="46"/>
        <v>1119</v>
      </c>
      <c r="I715" s="17">
        <f t="shared" si="47"/>
        <v>1086</v>
      </c>
      <c r="J715">
        <v>14</v>
      </c>
      <c r="K715" s="3" t="str">
        <f>VLOOKUP(J715,'LibSets constants'!$A$4:$B$1012,2,FALSE)</f>
        <v>DLC_ELSWEYR</v>
      </c>
      <c r="L715" s="3" t="str">
        <f>VLOOKUP(J715,'LibSets constants'!$A$4:$C$1012,3,FALSE)</f>
        <v>Elsweyr</v>
      </c>
    </row>
    <row r="716" spans="1:12" x14ac:dyDescent="0.25">
      <c r="A716" s="12">
        <v>1120</v>
      </c>
      <c r="B716" s="5">
        <v>711</v>
      </c>
      <c r="C716" s="5">
        <v>1086</v>
      </c>
      <c r="D716" s="3" t="s">
        <v>1413</v>
      </c>
      <c r="E716" s="3" t="str">
        <f t="array" ref="E716">IF(OR(EXACT(A716,'ESO Dungeon constants'!$D$3:$D$987)),"X","")</f>
        <v/>
      </c>
      <c r="F716" s="3" t="str">
        <f t="shared" si="44"/>
        <v/>
      </c>
      <c r="G716" s="3" t="str">
        <f t="shared" si="45"/>
        <v>Northern Elsweyr</v>
      </c>
      <c r="H716" s="17">
        <f t="shared" si="46"/>
        <v>1120</v>
      </c>
      <c r="I716" s="17">
        <f t="shared" si="47"/>
        <v>1086</v>
      </c>
      <c r="J716">
        <v>14</v>
      </c>
      <c r="K716" s="3" t="str">
        <f>VLOOKUP(J716,'LibSets constants'!$A$4:$B$1012,2,FALSE)</f>
        <v>DLC_ELSWEYR</v>
      </c>
      <c r="L716" s="3" t="str">
        <f>VLOOKUP(J716,'LibSets constants'!$A$4:$C$1012,3,FALSE)</f>
        <v>Elsweyr</v>
      </c>
    </row>
    <row r="717" spans="1:12" x14ac:dyDescent="0.25">
      <c r="A717" s="12">
        <v>1121</v>
      </c>
      <c r="B717" s="5">
        <v>712</v>
      </c>
      <c r="C717" s="5">
        <v>1086</v>
      </c>
      <c r="D717" s="3" t="s">
        <v>1345</v>
      </c>
      <c r="E717" s="3" t="str">
        <f t="array" ref="E717">IF(OR(EXACT(A717,'ESO Dungeon constants'!$D$3:$D$987)),"X","")</f>
        <v>X</v>
      </c>
      <c r="F717" s="3" t="str">
        <f t="shared" si="44"/>
        <v/>
      </c>
      <c r="G717" s="3" t="str">
        <f t="shared" si="45"/>
        <v>Northern Elsweyr</v>
      </c>
      <c r="H717" s="17">
        <f t="shared" si="46"/>
        <v>1121</v>
      </c>
      <c r="I717" s="17">
        <f t="shared" si="47"/>
        <v>1086</v>
      </c>
      <c r="J717">
        <v>14</v>
      </c>
      <c r="K717" s="3" t="str">
        <f>VLOOKUP(J717,'LibSets constants'!$A$4:$B$1012,2,FALSE)</f>
        <v>DLC_ELSWEYR</v>
      </c>
      <c r="L717" s="3" t="str">
        <f>VLOOKUP(J717,'LibSets constants'!$A$4:$C$1012,3,FALSE)</f>
        <v>Elsweyr</v>
      </c>
    </row>
    <row r="718" spans="1:12" x14ac:dyDescent="0.25">
      <c r="A718" s="12">
        <v>1122</v>
      </c>
      <c r="B718" s="5">
        <v>713</v>
      </c>
      <c r="C718" s="5">
        <v>1086</v>
      </c>
      <c r="D718" s="3" t="s">
        <v>1484</v>
      </c>
      <c r="E718" s="3" t="str">
        <f t="array" ref="E718">IF(OR(EXACT(A718,'ESO Dungeon constants'!$D$3:$D$987)),"X","")</f>
        <v>X</v>
      </c>
      <c r="F718" s="3" t="str">
        <f t="shared" si="44"/>
        <v/>
      </c>
      <c r="G718" s="3" t="str">
        <f t="shared" si="45"/>
        <v>Northern Elsweyr</v>
      </c>
      <c r="H718" s="17">
        <f t="shared" si="46"/>
        <v>1122</v>
      </c>
      <c r="I718" s="17">
        <f t="shared" si="47"/>
        <v>1086</v>
      </c>
      <c r="J718">
        <v>15</v>
      </c>
      <c r="K718" s="3" t="str">
        <f>VLOOKUP(J718,'LibSets constants'!$A$4:$B$1012,2,FALSE)</f>
        <v>DLC_SCALEBREAKER</v>
      </c>
      <c r="L718" s="3" t="str">
        <f>VLOOKUP(J718,'LibSets constants'!$A$4:$C$1012,3,FALSE)</f>
        <v>Scalebraker</v>
      </c>
    </row>
    <row r="719" spans="1:12" x14ac:dyDescent="0.25">
      <c r="A719" s="12">
        <v>1123</v>
      </c>
      <c r="B719" s="5">
        <v>714</v>
      </c>
      <c r="C719" s="5">
        <v>383</v>
      </c>
      <c r="D719" s="3" t="s">
        <v>1485</v>
      </c>
      <c r="E719" s="3" t="str">
        <f t="array" ref="E719">IF(OR(EXACT(A719,'ESO Dungeon constants'!$D$3:$D$987)),"X","")</f>
        <v>X</v>
      </c>
      <c r="F719" s="3" t="str">
        <f t="shared" si="44"/>
        <v/>
      </c>
      <c r="G719" s="3" t="str">
        <f t="shared" si="45"/>
        <v>Grahtwood</v>
      </c>
      <c r="H719" s="17">
        <f t="shared" si="46"/>
        <v>1123</v>
      </c>
      <c r="I719" s="17">
        <f t="shared" si="47"/>
        <v>383</v>
      </c>
      <c r="J719">
        <v>15</v>
      </c>
      <c r="K719" s="3" t="str">
        <f>VLOOKUP(J719,'LibSets constants'!$A$4:$B$1012,2,FALSE)</f>
        <v>DLC_SCALEBREAKER</v>
      </c>
      <c r="L719" s="3" t="str">
        <f>VLOOKUP(J719,'LibSets constants'!$A$4:$C$1012,3,FALSE)</f>
        <v>Scalebraker</v>
      </c>
    </row>
    <row r="720" spans="1:12" x14ac:dyDescent="0.25">
      <c r="A720" s="12">
        <v>1125</v>
      </c>
      <c r="B720" s="5">
        <v>715</v>
      </c>
      <c r="C720" s="5">
        <v>101</v>
      </c>
      <c r="D720" s="3" t="s">
        <v>701</v>
      </c>
      <c r="E720" s="3" t="str">
        <f t="array" ref="E720">IF(OR(EXACT(A720,'ESO Dungeon constants'!$D$3:$D$987)),"X","")</f>
        <v/>
      </c>
      <c r="F720" s="3" t="str">
        <f t="shared" si="44"/>
        <v/>
      </c>
      <c r="G720" s="3" t="str">
        <f t="shared" si="45"/>
        <v>Eastmarch</v>
      </c>
      <c r="H720" s="17">
        <f t="shared" si="46"/>
        <v>1125</v>
      </c>
      <c r="I720" s="17">
        <f t="shared" si="47"/>
        <v>101</v>
      </c>
      <c r="J720">
        <v>0</v>
      </c>
      <c r="K720" s="3" t="str">
        <f>VLOOKUP(J720,'LibSets constants'!$A$4:$B$1012,2,FALSE)</f>
        <v>DLC_BASE_GAME</v>
      </c>
      <c r="L720" s="3" t="str">
        <f>VLOOKUP(J720,'LibSets constants'!$A$4:$C$1012,3,FALSE)</f>
        <v>Included in base game</v>
      </c>
    </row>
    <row r="721" spans="1:12" x14ac:dyDescent="0.25">
      <c r="A721" s="12">
        <v>1126</v>
      </c>
      <c r="B721" s="5">
        <v>716</v>
      </c>
      <c r="C721" s="5">
        <v>888</v>
      </c>
      <c r="D721" s="3" t="s">
        <v>705</v>
      </c>
      <c r="E721" s="3" t="str">
        <f t="array" ref="E721">IF(OR(EXACT(A721,'ESO Dungeon constants'!$D$3:$D$987)),"X","")</f>
        <v/>
      </c>
      <c r="F721" s="3" t="str">
        <f t="shared" si="44"/>
        <v/>
      </c>
      <c r="G721" s="3" t="str">
        <f t="shared" si="45"/>
        <v>Craglorn</v>
      </c>
      <c r="H721" s="17">
        <f t="shared" si="46"/>
        <v>1126</v>
      </c>
      <c r="I721" s="17">
        <f t="shared" si="47"/>
        <v>888</v>
      </c>
      <c r="J721">
        <v>0</v>
      </c>
      <c r="K721" s="3" t="str">
        <f>VLOOKUP(J721,'LibSets constants'!$A$4:$B$1012,2,FALSE)</f>
        <v>DLC_BASE_GAME</v>
      </c>
      <c r="L721" s="3" t="str">
        <f>VLOOKUP(J721,'LibSets constants'!$A$4:$C$1012,3,FALSE)</f>
        <v>Included in base game</v>
      </c>
    </row>
    <row r="722" spans="1:12" x14ac:dyDescent="0.25">
      <c r="A722" s="12">
        <v>1128</v>
      </c>
      <c r="B722" s="5">
        <v>717</v>
      </c>
      <c r="C722" s="5">
        <v>1086</v>
      </c>
      <c r="D722" s="3" t="s">
        <v>1384</v>
      </c>
      <c r="E722" s="3" t="str">
        <f t="array" ref="E722">IF(OR(EXACT(A722,'ESO Dungeon constants'!$D$3:$D$987)),"X","")</f>
        <v/>
      </c>
      <c r="F722" s="3" t="str">
        <f t="shared" si="44"/>
        <v/>
      </c>
      <c r="G722" s="3" t="str">
        <f t="shared" si="45"/>
        <v>Northern Elsweyr</v>
      </c>
      <c r="H722" s="17">
        <f t="shared" si="46"/>
        <v>1128</v>
      </c>
      <c r="I722" s="17">
        <f t="shared" si="47"/>
        <v>1086</v>
      </c>
      <c r="J722">
        <v>14</v>
      </c>
      <c r="K722" s="3" t="str">
        <f>VLOOKUP(J722,'LibSets constants'!$A$4:$B$1012,2,FALSE)</f>
        <v>DLC_ELSWEYR</v>
      </c>
      <c r="L722" s="3" t="str">
        <f>VLOOKUP(J722,'LibSets constants'!$A$4:$C$1012,3,FALSE)</f>
        <v>Elsweyr</v>
      </c>
    </row>
    <row r="723" spans="1:12" x14ac:dyDescent="0.25">
      <c r="A723" s="12">
        <v>1129</v>
      </c>
      <c r="B723" s="5">
        <v>718</v>
      </c>
      <c r="C723" s="5">
        <v>1086</v>
      </c>
      <c r="D723" s="3" t="s">
        <v>1385</v>
      </c>
      <c r="E723" s="3" t="str">
        <f t="array" ref="E723">IF(OR(EXACT(A723,'ESO Dungeon constants'!$D$3:$D$987)),"X","")</f>
        <v/>
      </c>
      <c r="F723" s="3" t="str">
        <f t="shared" si="44"/>
        <v/>
      </c>
      <c r="G723" s="3" t="str">
        <f t="shared" si="45"/>
        <v>Northern Elsweyr</v>
      </c>
      <c r="H723" s="17">
        <f t="shared" si="46"/>
        <v>1129</v>
      </c>
      <c r="I723" s="17">
        <f t="shared" si="47"/>
        <v>1086</v>
      </c>
      <c r="J723">
        <v>14</v>
      </c>
      <c r="K723" s="3" t="str">
        <f>VLOOKUP(J723,'LibSets constants'!$A$4:$B$1012,2,FALSE)</f>
        <v>DLC_ELSWEYR</v>
      </c>
      <c r="L723" s="3" t="str">
        <f>VLOOKUP(J723,'LibSets constants'!$A$4:$C$1012,3,FALSE)</f>
        <v>Elsweyr</v>
      </c>
    </row>
    <row r="724" spans="1:12" x14ac:dyDescent="0.25">
      <c r="A724" s="12">
        <v>1130</v>
      </c>
      <c r="B724" s="5">
        <v>719</v>
      </c>
      <c r="C724" s="5">
        <v>1086</v>
      </c>
      <c r="D724" s="41" t="s">
        <v>1386</v>
      </c>
      <c r="E724" s="3" t="str">
        <f t="array" ref="E724">IF(OR(EXACT(A724,'ESO Dungeon constants'!$D$3:$D$987)),"X","")</f>
        <v/>
      </c>
      <c r="F724" s="3" t="str">
        <f t="shared" si="44"/>
        <v/>
      </c>
      <c r="G724" s="3" t="str">
        <f t="shared" si="45"/>
        <v>Northern Elsweyr</v>
      </c>
      <c r="H724" s="17">
        <f t="shared" si="46"/>
        <v>1130</v>
      </c>
      <c r="I724" s="17">
        <f t="shared" si="47"/>
        <v>1086</v>
      </c>
      <c r="J724">
        <v>14</v>
      </c>
      <c r="K724" s="3" t="str">
        <f>VLOOKUP(J724,'LibSets constants'!$A$4:$B$1012,2,FALSE)</f>
        <v>DLC_ELSWEYR</v>
      </c>
      <c r="L724" s="3" t="str">
        <f>VLOOKUP(J724,'LibSets constants'!$A$4:$C$1012,3,FALSE)</f>
        <v>Elsweyr</v>
      </c>
    </row>
    <row r="725" spans="1:12" x14ac:dyDescent="0.25">
      <c r="A725" s="12">
        <v>1133</v>
      </c>
      <c r="B725" s="5">
        <v>720</v>
      </c>
      <c r="C725" s="5">
        <v>1133</v>
      </c>
      <c r="D725" s="3" t="s">
        <v>1582</v>
      </c>
      <c r="E725" s="3" t="str">
        <f t="array" ref="E725">IF(OR(EXACT(A725,'ESO Dungeon constants'!$D$3:$D$987)),"X","")</f>
        <v/>
      </c>
      <c r="F725" s="3" t="str">
        <f t="shared" si="44"/>
        <v>X</v>
      </c>
      <c r="G725" s="3" t="str">
        <f t="shared" si="45"/>
        <v/>
      </c>
      <c r="H725" s="17">
        <f t="shared" si="46"/>
        <v>1133</v>
      </c>
      <c r="I725" s="17">
        <f t="shared" si="47"/>
        <v>1133</v>
      </c>
      <c r="J725">
        <v>16</v>
      </c>
      <c r="K725" s="3" t="str">
        <f>VLOOKUP(J725,'LibSets constants'!$A$4:$B$1012,2,FALSE)</f>
        <v>DLC_DRAGONHOLD</v>
      </c>
      <c r="L725" s="3" t="str">
        <f>VLOOKUP(J725,'LibSets constants'!$A$4:$C$1012,3,FALSE)</f>
        <v>Dragonhold</v>
      </c>
    </row>
    <row r="726" spans="1:12" x14ac:dyDescent="0.25">
      <c r="A726" s="12">
        <v>1134</v>
      </c>
      <c r="B726" s="5">
        <v>721</v>
      </c>
      <c r="C726" s="5">
        <v>1133</v>
      </c>
      <c r="D726" s="3" t="s">
        <v>1583</v>
      </c>
      <c r="E726" s="3" t="str">
        <f t="array" ref="E726">IF(OR(EXACT(A726,'ESO Dungeon constants'!$D$3:$D$987)),"X","")</f>
        <v/>
      </c>
      <c r="F726" s="3" t="str">
        <f t="shared" si="44"/>
        <v/>
      </c>
      <c r="G726" s="3" t="str">
        <f t="shared" si="45"/>
        <v>Southern Elsweyr</v>
      </c>
      <c r="H726" s="17">
        <f t="shared" si="46"/>
        <v>1134</v>
      </c>
      <c r="I726" s="17">
        <f t="shared" si="47"/>
        <v>1133</v>
      </c>
      <c r="J726">
        <v>16</v>
      </c>
      <c r="K726" s="3" t="str">
        <f>VLOOKUP(J726,'LibSets constants'!$A$4:$B$1012,2,FALSE)</f>
        <v>DLC_DRAGONHOLD</v>
      </c>
      <c r="L726" s="3" t="str">
        <f>VLOOKUP(J726,'LibSets constants'!$A$4:$C$1012,3,FALSE)</f>
        <v>Dragonhold</v>
      </c>
    </row>
    <row r="727" spans="1:12" x14ac:dyDescent="0.25">
      <c r="A727" s="12">
        <v>1135</v>
      </c>
      <c r="B727" s="5">
        <v>722</v>
      </c>
      <c r="C727" s="5">
        <v>1133</v>
      </c>
      <c r="D727" s="3" t="s">
        <v>1584</v>
      </c>
      <c r="E727" s="3" t="str">
        <f t="array" ref="E727">IF(OR(EXACT(A727,'ESO Dungeon constants'!$D$3:$D$987)),"X","")</f>
        <v/>
      </c>
      <c r="F727" s="3" t="str">
        <f t="shared" si="44"/>
        <v/>
      </c>
      <c r="G727" s="3" t="str">
        <f t="shared" si="45"/>
        <v>Southern Elsweyr</v>
      </c>
      <c r="H727" s="17">
        <f t="shared" si="46"/>
        <v>1135</v>
      </c>
      <c r="I727" s="17">
        <f t="shared" si="47"/>
        <v>1133</v>
      </c>
      <c r="J727">
        <v>16</v>
      </c>
      <c r="K727" s="3" t="str">
        <f>VLOOKUP(J727,'LibSets constants'!$A$4:$B$1012,2,FALSE)</f>
        <v>DLC_DRAGONHOLD</v>
      </c>
      <c r="L727" s="3" t="str">
        <f>VLOOKUP(J727,'LibSets constants'!$A$4:$C$1012,3,FALSE)</f>
        <v>Dragonhold</v>
      </c>
    </row>
    <row r="728" spans="1:12" x14ac:dyDescent="0.25">
      <c r="A728" s="12">
        <v>1136</v>
      </c>
      <c r="B728" s="5">
        <v>723</v>
      </c>
      <c r="C728" s="5">
        <v>1133</v>
      </c>
      <c r="D728" s="3" t="s">
        <v>1585</v>
      </c>
      <c r="E728" s="3" t="str">
        <f t="array" ref="E728">IF(OR(EXACT(A728,'ESO Dungeon constants'!$D$3:$D$987)),"X","")</f>
        <v/>
      </c>
      <c r="F728" s="3" t="str">
        <f t="shared" si="44"/>
        <v/>
      </c>
      <c r="G728" s="3" t="str">
        <f t="shared" si="45"/>
        <v>Southern Elsweyr</v>
      </c>
      <c r="H728" s="17">
        <f t="shared" si="46"/>
        <v>1136</v>
      </c>
      <c r="I728" s="17">
        <f t="shared" si="47"/>
        <v>1133</v>
      </c>
      <c r="J728">
        <v>16</v>
      </c>
      <c r="K728" s="3" t="str">
        <f>VLOOKUP(J728,'LibSets constants'!$A$4:$B$1012,2,FALSE)</f>
        <v>DLC_DRAGONHOLD</v>
      </c>
      <c r="L728" s="3" t="str">
        <f>VLOOKUP(J728,'LibSets constants'!$A$4:$C$1012,3,FALSE)</f>
        <v>Dragonhold</v>
      </c>
    </row>
    <row r="729" spans="1:12" x14ac:dyDescent="0.25">
      <c r="A729" s="12">
        <v>1137</v>
      </c>
      <c r="B729" s="5">
        <v>724</v>
      </c>
      <c r="C729" s="5">
        <v>1133</v>
      </c>
      <c r="D729" s="3" t="s">
        <v>1586</v>
      </c>
      <c r="E729" s="3" t="str">
        <f t="array" ref="E729">IF(OR(EXACT(A729,'ESO Dungeon constants'!$D$3:$D$987)),"X","")</f>
        <v/>
      </c>
      <c r="F729" s="3" t="str">
        <f t="shared" si="44"/>
        <v/>
      </c>
      <c r="G729" s="3" t="str">
        <f t="shared" si="45"/>
        <v>Southern Elsweyr</v>
      </c>
      <c r="H729" s="17">
        <f t="shared" si="46"/>
        <v>1137</v>
      </c>
      <c r="I729" s="17">
        <f t="shared" si="47"/>
        <v>1133</v>
      </c>
      <c r="J729">
        <v>16</v>
      </c>
      <c r="K729" s="3" t="str">
        <f>VLOOKUP(J729,'LibSets constants'!$A$4:$B$1012,2,FALSE)</f>
        <v>DLC_DRAGONHOLD</v>
      </c>
      <c r="L729" s="3" t="str">
        <f>VLOOKUP(J729,'LibSets constants'!$A$4:$C$1012,3,FALSE)</f>
        <v>Dragonhold</v>
      </c>
    </row>
    <row r="730" spans="1:12" x14ac:dyDescent="0.25">
      <c r="A730" s="12">
        <v>1138</v>
      </c>
      <c r="B730" s="5">
        <v>725</v>
      </c>
      <c r="C730" s="5">
        <v>1133</v>
      </c>
      <c r="D730" s="3" t="s">
        <v>1488</v>
      </c>
      <c r="E730" s="3" t="str">
        <f t="array" ref="E730">IF(OR(EXACT(A730,'ESO Dungeon constants'!$D$3:$D$987)),"X","")</f>
        <v/>
      </c>
      <c r="F730" s="3" t="str">
        <f t="shared" si="44"/>
        <v/>
      </c>
      <c r="G730" s="3" t="str">
        <f t="shared" si="45"/>
        <v>Southern Elsweyr</v>
      </c>
      <c r="H730" s="17">
        <f t="shared" si="46"/>
        <v>1138</v>
      </c>
      <c r="I730" s="17">
        <f t="shared" si="47"/>
        <v>1133</v>
      </c>
      <c r="J730">
        <v>16</v>
      </c>
      <c r="K730" s="3" t="str">
        <f>VLOOKUP(J730,'LibSets constants'!$A$4:$B$1012,2,FALSE)</f>
        <v>DLC_DRAGONHOLD</v>
      </c>
      <c r="L730" s="3" t="str">
        <f>VLOOKUP(J730,'LibSets constants'!$A$4:$C$1012,3,FALSE)</f>
        <v>Dragonhold</v>
      </c>
    </row>
    <row r="731" spans="1:12" x14ac:dyDescent="0.25">
      <c r="A731" s="12">
        <v>1139</v>
      </c>
      <c r="B731" s="5">
        <v>726</v>
      </c>
      <c r="C731" s="5">
        <v>1133</v>
      </c>
      <c r="D731" s="3" t="s">
        <v>1587</v>
      </c>
      <c r="E731" s="3" t="str">
        <f t="array" ref="E731">IF(OR(EXACT(A731,'ESO Dungeon constants'!$D$3:$D$987)),"X","")</f>
        <v/>
      </c>
      <c r="F731" s="3" t="str">
        <f t="shared" si="44"/>
        <v/>
      </c>
      <c r="G731" s="3" t="str">
        <f t="shared" si="45"/>
        <v>Southern Elsweyr</v>
      </c>
      <c r="H731" s="17">
        <f t="shared" si="46"/>
        <v>1139</v>
      </c>
      <c r="I731" s="17">
        <f t="shared" si="47"/>
        <v>1133</v>
      </c>
      <c r="J731">
        <v>16</v>
      </c>
      <c r="K731" s="3" t="str">
        <f>VLOOKUP(J731,'LibSets constants'!$A$4:$B$1012,2,FALSE)</f>
        <v>DLC_DRAGONHOLD</v>
      </c>
      <c r="L731" s="3" t="str">
        <f>VLOOKUP(J731,'LibSets constants'!$A$4:$C$1012,3,FALSE)</f>
        <v>Dragonhold</v>
      </c>
    </row>
    <row r="732" spans="1:12" x14ac:dyDescent="0.25">
      <c r="A732" s="12">
        <v>1140</v>
      </c>
      <c r="B732" s="5">
        <v>727</v>
      </c>
      <c r="C732" s="5">
        <v>104</v>
      </c>
      <c r="D732" s="3" t="s">
        <v>1490</v>
      </c>
      <c r="E732" s="3" t="str">
        <f t="array" ref="E732">IF(OR(EXACT(A732,'ESO Dungeon constants'!$D$3:$D$987)),"X","")</f>
        <v/>
      </c>
      <c r="F732" s="3" t="str">
        <f t="shared" si="44"/>
        <v/>
      </c>
      <c r="G732" s="3" t="str">
        <f t="shared" si="45"/>
        <v>Alik'r Desert</v>
      </c>
      <c r="H732" s="17">
        <f t="shared" si="46"/>
        <v>1140</v>
      </c>
      <c r="I732" s="17">
        <f t="shared" si="47"/>
        <v>104</v>
      </c>
      <c r="J732">
        <v>0</v>
      </c>
      <c r="K732" s="3" t="str">
        <f>VLOOKUP(J732,'LibSets constants'!$A$4:$B$1012,2,FALSE)</f>
        <v>DLC_BASE_GAME</v>
      </c>
      <c r="L732" s="3" t="str">
        <f>VLOOKUP(J732,'LibSets constants'!$A$4:$C$1012,3,FALSE)</f>
        <v>Included in base game</v>
      </c>
    </row>
    <row r="733" spans="1:12" x14ac:dyDescent="0.25">
      <c r="A733" s="12">
        <v>1141</v>
      </c>
      <c r="B733" s="5">
        <v>728</v>
      </c>
      <c r="C733" s="5">
        <v>101</v>
      </c>
      <c r="D733" s="3" t="s">
        <v>1496</v>
      </c>
      <c r="E733" s="3" t="str">
        <f t="array" ref="E733">IF(OR(EXACT(A733,'ESO Dungeon constants'!$D$3:$D$987)),"X","")</f>
        <v/>
      </c>
      <c r="F733" s="3" t="str">
        <f t="shared" si="44"/>
        <v/>
      </c>
      <c r="G733" s="3" t="str">
        <f t="shared" si="45"/>
        <v>Eastmarch</v>
      </c>
      <c r="H733" s="17">
        <f t="shared" si="46"/>
        <v>1141</v>
      </c>
      <c r="I733" s="17">
        <f t="shared" si="47"/>
        <v>101</v>
      </c>
      <c r="J733">
        <v>0</v>
      </c>
      <c r="K733" s="3" t="str">
        <f>VLOOKUP(J733,'LibSets constants'!$A$4:$B$1012,2,FALSE)</f>
        <v>DLC_BASE_GAME</v>
      </c>
      <c r="L733" s="3" t="str">
        <f>VLOOKUP(J733,'LibSets constants'!$A$4:$C$1012,3,FALSE)</f>
        <v>Included in base game</v>
      </c>
    </row>
    <row r="734" spans="1:12" x14ac:dyDescent="0.25">
      <c r="A734" s="12">
        <v>1142</v>
      </c>
      <c r="B734" s="5">
        <v>729</v>
      </c>
      <c r="C734" s="5">
        <v>1142</v>
      </c>
      <c r="D734" s="3" t="s">
        <v>416</v>
      </c>
      <c r="E734" s="3" t="str">
        <f t="array" ref="E734">IF(OR(EXACT(A734,'ESO Dungeon constants'!$D$3:$D$987)),"X","")</f>
        <v/>
      </c>
      <c r="F734" s="3" t="str">
        <f t="shared" si="44"/>
        <v>X</v>
      </c>
      <c r="G734" s="3" t="str">
        <f t="shared" si="45"/>
        <v/>
      </c>
      <c r="H734" s="17">
        <f t="shared" si="46"/>
        <v>1142</v>
      </c>
      <c r="I734" s="17">
        <f t="shared" si="47"/>
        <v>1142</v>
      </c>
      <c r="J734">
        <v>0</v>
      </c>
      <c r="K734" s="3" t="str">
        <f>VLOOKUP(J734,'LibSets constants'!$A$4:$B$1012,2,FALSE)</f>
        <v>DLC_BASE_GAME</v>
      </c>
      <c r="L734" s="3" t="str">
        <f>VLOOKUP(J734,'LibSets constants'!$A$4:$C$1012,3,FALSE)</f>
        <v>Included in base game</v>
      </c>
    </row>
    <row r="735" spans="1:12" x14ac:dyDescent="0.25">
      <c r="A735" s="12">
        <v>1143</v>
      </c>
      <c r="B735" s="5">
        <v>730</v>
      </c>
      <c r="C735" s="5">
        <v>19</v>
      </c>
      <c r="D735" s="3" t="s">
        <v>1491</v>
      </c>
      <c r="E735" s="3" t="str">
        <f t="array" ref="E735">IF(OR(EXACT(A735,'ESO Dungeon constants'!$D$3:$D$987)),"X","")</f>
        <v/>
      </c>
      <c r="F735" s="3" t="str">
        <f t="shared" si="44"/>
        <v/>
      </c>
      <c r="G735" s="3" t="str">
        <f t="shared" si="45"/>
        <v>Stormhaven</v>
      </c>
      <c r="H735" s="17">
        <f t="shared" si="46"/>
        <v>1143</v>
      </c>
      <c r="I735" s="17">
        <f t="shared" si="47"/>
        <v>19</v>
      </c>
      <c r="J735">
        <v>0</v>
      </c>
      <c r="K735" s="3" t="str">
        <f>VLOOKUP(J735,'LibSets constants'!$A$4:$B$1012,2,FALSE)</f>
        <v>DLC_BASE_GAME</v>
      </c>
      <c r="L735" s="3" t="str">
        <f>VLOOKUP(J735,'LibSets constants'!$A$4:$C$1012,3,FALSE)</f>
        <v>Included in base game</v>
      </c>
    </row>
    <row r="736" spans="1:12" x14ac:dyDescent="0.25">
      <c r="A736" s="12">
        <v>1144</v>
      </c>
      <c r="B736" s="5">
        <v>731</v>
      </c>
      <c r="C736" s="5">
        <v>1144</v>
      </c>
      <c r="D736" s="3" t="s">
        <v>1492</v>
      </c>
      <c r="E736" s="3" t="str">
        <f t="array" ref="E736">IF(OR(EXACT(A736,'ESO Dungeon constants'!$D$3:$D$987)),"X","")</f>
        <v/>
      </c>
      <c r="F736" s="3" t="str">
        <f t="shared" si="44"/>
        <v>X</v>
      </c>
      <c r="G736" s="3" t="str">
        <f t="shared" si="45"/>
        <v/>
      </c>
      <c r="H736" s="17">
        <f t="shared" si="46"/>
        <v>1144</v>
      </c>
      <c r="I736" s="17">
        <f t="shared" si="47"/>
        <v>1144</v>
      </c>
      <c r="J736">
        <v>16</v>
      </c>
      <c r="K736" s="3" t="str">
        <f>VLOOKUP(J736,'LibSets constants'!$A$4:$B$1012,2,FALSE)</f>
        <v>DLC_DRAGONHOLD</v>
      </c>
      <c r="L736" s="3" t="str">
        <f>VLOOKUP(J736,'LibSets constants'!$A$4:$C$1012,3,FALSE)</f>
        <v>Dragonhold</v>
      </c>
    </row>
    <row r="737" spans="1:12" x14ac:dyDescent="0.25">
      <c r="A737" s="12">
        <v>1145</v>
      </c>
      <c r="B737" s="5">
        <v>732</v>
      </c>
      <c r="C737" s="5">
        <v>1133</v>
      </c>
      <c r="D737" s="3" t="s">
        <v>1588</v>
      </c>
      <c r="E737" s="3" t="str">
        <f t="array" ref="E737">IF(OR(EXACT(A737,'ESO Dungeon constants'!$D$3:$D$987)),"X","")</f>
        <v/>
      </c>
      <c r="F737" s="3" t="str">
        <f t="shared" si="44"/>
        <v/>
      </c>
      <c r="G737" s="3" t="str">
        <f t="shared" si="45"/>
        <v>Southern Elsweyr</v>
      </c>
      <c r="H737" s="17">
        <f t="shared" si="46"/>
        <v>1145</v>
      </c>
      <c r="I737" s="17">
        <f t="shared" si="47"/>
        <v>1133</v>
      </c>
      <c r="J737">
        <v>16</v>
      </c>
      <c r="K737" s="3" t="str">
        <f>VLOOKUP(J737,'LibSets constants'!$A$4:$B$1012,2,FALSE)</f>
        <v>DLC_DRAGONHOLD</v>
      </c>
      <c r="L737" s="3" t="str">
        <f>VLOOKUP(J737,'LibSets constants'!$A$4:$C$1012,3,FALSE)</f>
        <v>Dragonhold</v>
      </c>
    </row>
    <row r="738" spans="1:12" x14ac:dyDescent="0.25">
      <c r="A738" s="12">
        <v>1146</v>
      </c>
      <c r="B738" s="5">
        <v>733</v>
      </c>
      <c r="C738" s="5">
        <v>1133</v>
      </c>
      <c r="D738" s="3" t="s">
        <v>1589</v>
      </c>
      <c r="E738" s="3" t="str">
        <f t="array" ref="E738">IF(OR(EXACT(A738,'ESO Dungeon constants'!$D$3:$D$987)),"X","")</f>
        <v/>
      </c>
      <c r="F738" s="3" t="str">
        <f t="shared" si="44"/>
        <v/>
      </c>
      <c r="G738" s="3" t="str">
        <f t="shared" si="45"/>
        <v>Southern Elsweyr</v>
      </c>
      <c r="H738" s="17">
        <f t="shared" si="46"/>
        <v>1146</v>
      </c>
      <c r="I738" s="17">
        <f t="shared" si="47"/>
        <v>1133</v>
      </c>
      <c r="J738">
        <v>16</v>
      </c>
      <c r="K738" s="3" t="str">
        <f>VLOOKUP(J738,'LibSets constants'!$A$4:$B$1012,2,FALSE)</f>
        <v>DLC_DRAGONHOLD</v>
      </c>
      <c r="L738" s="3" t="str">
        <f>VLOOKUP(J738,'LibSets constants'!$A$4:$C$1012,3,FALSE)</f>
        <v>Dragonhold</v>
      </c>
    </row>
    <row r="739" spans="1:12" x14ac:dyDescent="0.25">
      <c r="A739" s="12">
        <v>1147</v>
      </c>
      <c r="B739" s="5">
        <v>734</v>
      </c>
      <c r="C739" s="5">
        <v>1133</v>
      </c>
      <c r="D739" s="3" t="s">
        <v>1590</v>
      </c>
      <c r="E739" s="3" t="str">
        <f t="array" ref="E739">IF(OR(EXACT(A739,'ESO Dungeon constants'!$D$3:$D$987)),"X","")</f>
        <v/>
      </c>
      <c r="F739" s="3" t="str">
        <f t="shared" si="44"/>
        <v/>
      </c>
      <c r="G739" s="3" t="str">
        <f t="shared" si="45"/>
        <v>Southern Elsweyr</v>
      </c>
      <c r="H739" s="17">
        <f t="shared" si="46"/>
        <v>1147</v>
      </c>
      <c r="I739" s="17">
        <f t="shared" si="47"/>
        <v>1133</v>
      </c>
      <c r="J739">
        <v>16</v>
      </c>
      <c r="K739" s="3" t="str">
        <f>VLOOKUP(J739,'LibSets constants'!$A$4:$B$1012,2,FALSE)</f>
        <v>DLC_DRAGONHOLD</v>
      </c>
      <c r="L739" s="3" t="str">
        <f>VLOOKUP(J739,'LibSets constants'!$A$4:$C$1012,3,FALSE)</f>
        <v>Dragonhold</v>
      </c>
    </row>
    <row r="740" spans="1:12" x14ac:dyDescent="0.25">
      <c r="A740" s="12">
        <v>1148</v>
      </c>
      <c r="B740" s="5">
        <v>735</v>
      </c>
      <c r="C740" s="5">
        <v>1133</v>
      </c>
      <c r="D740" s="3" t="s">
        <v>1594</v>
      </c>
      <c r="E740" s="3" t="str">
        <f t="array" ref="E740">IF(OR(EXACT(A740,'ESO Dungeon constants'!$D$3:$D$987)),"X","")</f>
        <v/>
      </c>
      <c r="F740" s="3" t="str">
        <f t="shared" si="44"/>
        <v/>
      </c>
      <c r="G740" s="3" t="str">
        <f t="shared" si="45"/>
        <v>Southern Elsweyr</v>
      </c>
      <c r="H740" s="17">
        <f t="shared" si="46"/>
        <v>1148</v>
      </c>
      <c r="I740" s="17">
        <f t="shared" si="47"/>
        <v>1133</v>
      </c>
      <c r="J740">
        <v>16</v>
      </c>
      <c r="K740" s="3" t="str">
        <f>VLOOKUP(J740,'LibSets constants'!$A$4:$B$1012,2,FALSE)</f>
        <v>DLC_DRAGONHOLD</v>
      </c>
      <c r="L740" s="3" t="str">
        <f>VLOOKUP(J740,'LibSets constants'!$A$4:$C$1012,3,FALSE)</f>
        <v>Dragonhold</v>
      </c>
    </row>
    <row r="741" spans="1:12" x14ac:dyDescent="0.25">
      <c r="A741" s="12">
        <v>1149</v>
      </c>
      <c r="B741" s="5">
        <v>736</v>
      </c>
      <c r="C741" s="5">
        <v>1133</v>
      </c>
      <c r="D741" s="3" t="s">
        <v>1591</v>
      </c>
      <c r="E741" s="3" t="str">
        <f t="array" ref="E741">IF(OR(EXACT(A741,'ESO Dungeon constants'!$D$3:$D$987)),"X","")</f>
        <v/>
      </c>
      <c r="F741" s="3" t="str">
        <f t="shared" si="44"/>
        <v/>
      </c>
      <c r="G741" s="3" t="str">
        <f t="shared" si="45"/>
        <v>Southern Elsweyr</v>
      </c>
      <c r="H741" s="17">
        <f t="shared" si="46"/>
        <v>1149</v>
      </c>
      <c r="I741" s="17">
        <f t="shared" si="47"/>
        <v>1133</v>
      </c>
      <c r="J741">
        <v>16</v>
      </c>
      <c r="K741" s="3" t="str">
        <f>VLOOKUP(J741,'LibSets constants'!$A$4:$B$1012,2,FALSE)</f>
        <v>DLC_DRAGONHOLD</v>
      </c>
      <c r="L741" s="3" t="str">
        <f>VLOOKUP(J741,'LibSets constants'!$A$4:$C$1012,3,FALSE)</f>
        <v>Dragonhold</v>
      </c>
    </row>
    <row r="742" spans="1:12" x14ac:dyDescent="0.25">
      <c r="A742" s="12">
        <v>1150</v>
      </c>
      <c r="B742" s="5">
        <v>737</v>
      </c>
      <c r="C742" s="5">
        <v>1133</v>
      </c>
      <c r="D742" s="3" t="s">
        <v>1593</v>
      </c>
      <c r="E742" s="3" t="str">
        <f t="array" ref="E742">IF(OR(EXACT(A742,'ESO Dungeon constants'!$D$3:$D$987)),"X","")</f>
        <v/>
      </c>
      <c r="F742" s="3" t="str">
        <f t="shared" si="44"/>
        <v/>
      </c>
      <c r="G742" s="3" t="str">
        <f t="shared" si="45"/>
        <v>Southern Elsweyr</v>
      </c>
      <c r="H742" s="17">
        <f t="shared" si="46"/>
        <v>1150</v>
      </c>
      <c r="I742" s="17">
        <f t="shared" si="47"/>
        <v>1133</v>
      </c>
      <c r="J742">
        <v>16</v>
      </c>
      <c r="K742" s="3" t="str">
        <f>VLOOKUP(J742,'LibSets constants'!$A$4:$B$1012,2,FALSE)</f>
        <v>DLC_DRAGONHOLD</v>
      </c>
      <c r="L742" s="3" t="str">
        <f>VLOOKUP(J742,'LibSets constants'!$A$4:$C$1012,3,FALSE)</f>
        <v>Dragonhold</v>
      </c>
    </row>
    <row r="743" spans="1:12" x14ac:dyDescent="0.25">
      <c r="A743" s="12">
        <v>1151</v>
      </c>
      <c r="B743" s="5">
        <v>738</v>
      </c>
      <c r="C743" s="5">
        <v>1133</v>
      </c>
      <c r="D743" s="3" t="s">
        <v>1592</v>
      </c>
      <c r="E743" s="3" t="str">
        <f t="array" ref="E743">IF(OR(EXACT(A743,'ESO Dungeon constants'!$D$3:$D$987)),"X","")</f>
        <v/>
      </c>
      <c r="F743" s="3" t="str">
        <f t="shared" si="44"/>
        <v/>
      </c>
      <c r="G743" s="3" t="str">
        <f t="shared" si="45"/>
        <v>Southern Elsweyr</v>
      </c>
      <c r="H743" s="17">
        <f t="shared" si="46"/>
        <v>1151</v>
      </c>
      <c r="I743" s="17">
        <f t="shared" si="47"/>
        <v>1133</v>
      </c>
      <c r="J743">
        <v>16</v>
      </c>
      <c r="K743" s="3" t="str">
        <f>VLOOKUP(J743,'LibSets constants'!$A$4:$B$1012,2,FALSE)</f>
        <v>DLC_DRAGONHOLD</v>
      </c>
      <c r="L743" s="3" t="str">
        <f>VLOOKUP(J743,'LibSets constants'!$A$4:$C$1012,3,FALSE)</f>
        <v>Dragonhold</v>
      </c>
    </row>
    <row r="744" spans="1:12" x14ac:dyDescent="0.25">
      <c r="A744" s="12">
        <v>1152</v>
      </c>
      <c r="B744" s="5">
        <v>739</v>
      </c>
      <c r="C744" s="5">
        <v>684</v>
      </c>
      <c r="D744" s="3" t="s">
        <v>1645</v>
      </c>
      <c r="E744" s="3" t="str">
        <f t="array" ref="E744">IF(OR(EXACT(A744,'ESO Dungeon constants'!$D$3:$D$987)),"X","")</f>
        <v>X</v>
      </c>
      <c r="F744" s="3" t="str">
        <f t="shared" si="44"/>
        <v/>
      </c>
      <c r="G744" s="3" t="str">
        <f t="shared" si="45"/>
        <v>Wrothgar</v>
      </c>
      <c r="H744" s="17">
        <f t="shared" si="46"/>
        <v>1152</v>
      </c>
      <c r="I744" s="17">
        <f t="shared" si="47"/>
        <v>684</v>
      </c>
      <c r="J744">
        <v>17</v>
      </c>
      <c r="K744" s="3" t="str">
        <f>VLOOKUP(J744,'LibSets constants'!$A$4:$B$1012,2,FALSE)</f>
        <v>DLC_HARROWSTORM</v>
      </c>
      <c r="L744" s="3" t="str">
        <f>VLOOKUP(J744,'LibSets constants'!$A$4:$C$1012,3,FALSE)</f>
        <v>Harrowstorm</v>
      </c>
    </row>
    <row r="745" spans="1:12" x14ac:dyDescent="0.25">
      <c r="A745" s="12">
        <v>1153</v>
      </c>
      <c r="B745" s="5">
        <v>740</v>
      </c>
      <c r="C745" s="5">
        <v>92</v>
      </c>
      <c r="D745" s="3" t="s">
        <v>1644</v>
      </c>
      <c r="E745" s="3" t="str">
        <f t="array" ref="E745">IF(OR(EXACT(A745,'ESO Dungeon constants'!$D$3:$D$987)),"X","")</f>
        <v>X</v>
      </c>
      <c r="F745" s="3" t="str">
        <f t="shared" si="44"/>
        <v/>
      </c>
      <c r="G745" s="3" t="str">
        <f t="shared" si="45"/>
        <v>Bangkorai</v>
      </c>
      <c r="H745" s="17">
        <f t="shared" si="46"/>
        <v>1153</v>
      </c>
      <c r="I745" s="17">
        <f t="shared" si="47"/>
        <v>92</v>
      </c>
      <c r="J745">
        <v>17</v>
      </c>
      <c r="K745" s="3" t="str">
        <f>VLOOKUP(J745,'LibSets constants'!$A$4:$B$1012,2,FALSE)</f>
        <v>DLC_HARROWSTORM</v>
      </c>
      <c r="L745" s="3" t="str">
        <f>VLOOKUP(J745,'LibSets constants'!$A$4:$C$1012,3,FALSE)</f>
        <v>Harrowstorm</v>
      </c>
    </row>
    <row r="746" spans="1:12" x14ac:dyDescent="0.25">
      <c r="A746" s="12">
        <v>1154</v>
      </c>
      <c r="B746" s="5">
        <v>741</v>
      </c>
      <c r="C746" s="5">
        <v>1086</v>
      </c>
      <c r="D746" s="3" t="s">
        <v>1494</v>
      </c>
      <c r="E746" s="3" t="str">
        <f t="array" ref="E746">IF(OR(EXACT(A746,'ESO Dungeon constants'!$D$3:$D$987)),"X","")</f>
        <v/>
      </c>
      <c r="F746" s="3" t="str">
        <f t="shared" si="44"/>
        <v/>
      </c>
      <c r="G746" s="3" t="str">
        <f t="shared" si="45"/>
        <v>Northern Elsweyr</v>
      </c>
      <c r="H746" s="17">
        <f t="shared" si="46"/>
        <v>1154</v>
      </c>
      <c r="I746" s="17">
        <f t="shared" si="47"/>
        <v>1086</v>
      </c>
      <c r="J746">
        <v>14</v>
      </c>
      <c r="K746" s="3" t="str">
        <f>VLOOKUP(J746,'LibSets constants'!$A$4:$B$1012,2,FALSE)</f>
        <v>DLC_ELSWEYR</v>
      </c>
      <c r="L746" s="3" t="str">
        <f>VLOOKUP(J746,'LibSets constants'!$A$4:$C$1012,3,FALSE)</f>
        <v>Elsweyr</v>
      </c>
    </row>
    <row r="747" spans="1:12" x14ac:dyDescent="0.25">
      <c r="A747" s="12">
        <v>1155</v>
      </c>
      <c r="B747" s="5">
        <v>742</v>
      </c>
      <c r="C747" s="5">
        <v>20</v>
      </c>
      <c r="D747" s="3" t="s">
        <v>1495</v>
      </c>
      <c r="E747" s="3" t="str">
        <f t="array" ref="E747">IF(OR(EXACT(A747,'ESO Dungeon constants'!$D$3:$D$987)),"X","")</f>
        <v/>
      </c>
      <c r="F747" s="3" t="str">
        <f t="shared" si="44"/>
        <v/>
      </c>
      <c r="G747" s="3" t="str">
        <f t="shared" si="45"/>
        <v>Rivenspire</v>
      </c>
      <c r="H747" s="17">
        <f t="shared" si="46"/>
        <v>1155</v>
      </c>
      <c r="I747" s="17">
        <f t="shared" si="47"/>
        <v>20</v>
      </c>
      <c r="J747">
        <v>0</v>
      </c>
      <c r="K747" s="3" t="str">
        <f>VLOOKUP(J747,'LibSets constants'!$A$4:$B$1012,2,FALSE)</f>
        <v>DLC_BASE_GAME</v>
      </c>
      <c r="L747" s="3" t="str">
        <f>VLOOKUP(J747,'LibSets constants'!$A$4:$C$1012,3,FALSE)</f>
        <v>Included in base game</v>
      </c>
    </row>
    <row r="748" spans="1:12" x14ac:dyDescent="0.25">
      <c r="A748" s="12">
        <v>1160</v>
      </c>
      <c r="B748" s="5">
        <v>743</v>
      </c>
      <c r="C748" s="5">
        <v>1160</v>
      </c>
      <c r="D748" s="3" t="s">
        <v>1686</v>
      </c>
      <c r="E748" s="3" t="str">
        <f t="array" ref="E748">IF(OR(EXACT(A748,'ESO Dungeon constants'!$D$3:$D$987)),"X","")</f>
        <v/>
      </c>
      <c r="F748" s="3" t="str">
        <f t="shared" si="44"/>
        <v>X</v>
      </c>
      <c r="G748" s="3" t="str">
        <f t="shared" si="45"/>
        <v/>
      </c>
      <c r="H748" s="17">
        <f t="shared" si="46"/>
        <v>1160</v>
      </c>
      <c r="I748" s="17">
        <f t="shared" si="47"/>
        <v>1160</v>
      </c>
      <c r="J748">
        <v>18</v>
      </c>
      <c r="K748" s="3" t="str">
        <f>VLOOKUP(J748,'LibSets constants'!$A$4:$B$1012,2,FALSE)</f>
        <v>DLC_GREYMOOR</v>
      </c>
      <c r="L748" s="3" t="str">
        <f>VLOOKUP(J748,'LibSets constants'!$A$4:$C$1012,3,FALSE)</f>
        <v>Greymoor</v>
      </c>
    </row>
    <row r="749" spans="1:12" x14ac:dyDescent="0.25">
      <c r="A749" s="12">
        <v>1161</v>
      </c>
      <c r="B749" s="5">
        <v>744</v>
      </c>
      <c r="C749" s="5">
        <v>1161</v>
      </c>
      <c r="D749" s="3" t="s">
        <v>1716</v>
      </c>
      <c r="E749" s="3" t="str">
        <f t="array" ref="E749">IF(OR(EXACT(A749,'ESO Dungeon constants'!$D$3:$D$987)),"X","")</f>
        <v/>
      </c>
      <c r="F749" s="3" t="str">
        <f t="shared" si="44"/>
        <v>X</v>
      </c>
      <c r="G749" s="3" t="str">
        <f t="shared" si="45"/>
        <v/>
      </c>
      <c r="H749" s="17">
        <f t="shared" si="46"/>
        <v>1161</v>
      </c>
      <c r="I749" s="17">
        <f t="shared" si="47"/>
        <v>1161</v>
      </c>
      <c r="J749">
        <v>18</v>
      </c>
      <c r="K749" s="3" t="str">
        <f>VLOOKUP(J749,'LibSets constants'!$A$4:$B$1012,2,FALSE)</f>
        <v>DLC_GREYMOOR</v>
      </c>
      <c r="L749" s="3" t="str">
        <f>VLOOKUP(J749,'LibSets constants'!$A$4:$C$1012,3,FALSE)</f>
        <v>Greymoor</v>
      </c>
    </row>
    <row r="750" spans="1:12" x14ac:dyDescent="0.25">
      <c r="A750" s="12">
        <v>1165</v>
      </c>
      <c r="B750" s="5">
        <v>745</v>
      </c>
      <c r="C750" s="5">
        <v>1161</v>
      </c>
      <c r="D750" s="3" t="s">
        <v>1687</v>
      </c>
      <c r="E750" s="3" t="str">
        <f t="array" ref="E750">IF(OR(EXACT(A750,'ESO Dungeon constants'!$D$3:$D$987)),"X","")</f>
        <v/>
      </c>
      <c r="F750" s="3" t="str">
        <f t="shared" si="44"/>
        <v/>
      </c>
      <c r="G750" s="3" t="str">
        <f t="shared" si="45"/>
        <v>Blackreach: Greymoor Caverns</v>
      </c>
      <c r="H750" s="17">
        <f t="shared" si="46"/>
        <v>1165</v>
      </c>
      <c r="I750" s="17">
        <f t="shared" si="47"/>
        <v>1161</v>
      </c>
      <c r="J750">
        <v>18</v>
      </c>
      <c r="K750" s="3" t="str">
        <f>VLOOKUP(J750,'LibSets constants'!$A$4:$B$1012,2,FALSE)</f>
        <v>DLC_GREYMOOR</v>
      </c>
      <c r="L750" s="3" t="str">
        <f>VLOOKUP(J750,'LibSets constants'!$A$4:$C$1012,3,FALSE)</f>
        <v>Greymoor</v>
      </c>
    </row>
    <row r="751" spans="1:12" x14ac:dyDescent="0.25">
      <c r="A751" s="12">
        <v>1166</v>
      </c>
      <c r="B751" s="5">
        <v>746</v>
      </c>
      <c r="C751" s="5">
        <v>1160</v>
      </c>
      <c r="D751" s="3" t="s">
        <v>1715</v>
      </c>
      <c r="E751" s="3" t="str">
        <f t="array" ref="E751">IF(OR(EXACT(A751,'ESO Dungeon constants'!$D$3:$D$987)),"X","")</f>
        <v/>
      </c>
      <c r="F751" s="3" t="str">
        <f t="shared" si="44"/>
        <v/>
      </c>
      <c r="G751" s="3" t="str">
        <f t="shared" si="45"/>
        <v>Western Skyrim</v>
      </c>
      <c r="H751" s="17">
        <f t="shared" si="46"/>
        <v>1166</v>
      </c>
      <c r="I751" s="17">
        <f t="shared" si="47"/>
        <v>1160</v>
      </c>
      <c r="J751">
        <v>18</v>
      </c>
      <c r="K751" s="3" t="str">
        <f>VLOOKUP(J751,'LibSets constants'!$A$4:$B$1012,2,FALSE)</f>
        <v>DLC_GREYMOOR</v>
      </c>
      <c r="L751" s="3" t="str">
        <f>VLOOKUP(J751,'LibSets constants'!$A$4:$C$1012,3,FALSE)</f>
        <v>Greymoor</v>
      </c>
    </row>
    <row r="752" spans="1:12" x14ac:dyDescent="0.25">
      <c r="A752" s="12">
        <v>1167</v>
      </c>
      <c r="B752" s="5">
        <v>747</v>
      </c>
      <c r="C752" s="5">
        <v>1160</v>
      </c>
      <c r="D752" s="3" t="s">
        <v>1688</v>
      </c>
      <c r="E752" s="3" t="str">
        <f t="array" ref="E752">IF(OR(EXACT(A752,'ESO Dungeon constants'!$D$3:$D$987)),"X","")</f>
        <v/>
      </c>
      <c r="F752" s="3" t="str">
        <f t="shared" si="44"/>
        <v/>
      </c>
      <c r="G752" s="3" t="str">
        <f t="shared" si="45"/>
        <v>Western Skyrim</v>
      </c>
      <c r="H752" s="17">
        <f t="shared" si="46"/>
        <v>1167</v>
      </c>
      <c r="I752" s="17">
        <f t="shared" si="47"/>
        <v>1160</v>
      </c>
      <c r="J752">
        <v>18</v>
      </c>
      <c r="K752" s="3" t="str">
        <f>VLOOKUP(J752,'LibSets constants'!$A$4:$B$1012,2,FALSE)</f>
        <v>DLC_GREYMOOR</v>
      </c>
      <c r="L752" s="3" t="str">
        <f>VLOOKUP(J752,'LibSets constants'!$A$4:$C$1012,3,FALSE)</f>
        <v>Greymoor</v>
      </c>
    </row>
    <row r="753" spans="1:12" x14ac:dyDescent="0.25">
      <c r="A753" s="12">
        <v>1168</v>
      </c>
      <c r="B753" s="5">
        <v>748</v>
      </c>
      <c r="C753" s="5">
        <v>1160</v>
      </c>
      <c r="D753" s="3" t="s">
        <v>1714</v>
      </c>
      <c r="E753" s="3" t="str">
        <f t="array" ref="E753">IF(OR(EXACT(A753,'ESO Dungeon constants'!$D$3:$D$987)),"X","")</f>
        <v/>
      </c>
      <c r="F753" s="3" t="str">
        <f t="shared" si="44"/>
        <v/>
      </c>
      <c r="G753" s="3" t="str">
        <f t="shared" si="45"/>
        <v>Western Skyrim</v>
      </c>
      <c r="H753" s="17">
        <f t="shared" si="46"/>
        <v>1168</v>
      </c>
      <c r="I753" s="17">
        <f t="shared" si="47"/>
        <v>1160</v>
      </c>
      <c r="J753">
        <v>18</v>
      </c>
      <c r="K753" s="3" t="str">
        <f>VLOOKUP(J753,'LibSets constants'!$A$4:$B$1012,2,FALSE)</f>
        <v>DLC_GREYMOOR</v>
      </c>
      <c r="L753" s="3" t="str">
        <f>VLOOKUP(J753,'LibSets constants'!$A$4:$C$1012,3,FALSE)</f>
        <v>Greymoor</v>
      </c>
    </row>
    <row r="754" spans="1:12" x14ac:dyDescent="0.25">
      <c r="A754" s="12">
        <v>1169</v>
      </c>
      <c r="B754" s="5">
        <v>749</v>
      </c>
      <c r="C754" s="5">
        <v>1160</v>
      </c>
      <c r="D754" s="3" t="s">
        <v>1689</v>
      </c>
      <c r="E754" s="3" t="str">
        <f t="array" ref="E754">IF(OR(EXACT(A754,'ESO Dungeon constants'!$D$3:$D$987)),"X","")</f>
        <v/>
      </c>
      <c r="F754" s="3" t="str">
        <f t="shared" si="44"/>
        <v/>
      </c>
      <c r="G754" s="3" t="str">
        <f t="shared" si="45"/>
        <v>Western Skyrim</v>
      </c>
      <c r="H754" s="17">
        <f t="shared" si="46"/>
        <v>1169</v>
      </c>
      <c r="I754" s="17">
        <f t="shared" si="47"/>
        <v>1160</v>
      </c>
      <c r="J754">
        <v>18</v>
      </c>
      <c r="K754" s="3" t="str">
        <f>VLOOKUP(J754,'LibSets constants'!$A$4:$B$1012,2,FALSE)</f>
        <v>DLC_GREYMOOR</v>
      </c>
      <c r="L754" s="3" t="str">
        <f>VLOOKUP(J754,'LibSets constants'!$A$4:$C$1012,3,FALSE)</f>
        <v>Greymoor</v>
      </c>
    </row>
    <row r="755" spans="1:12" x14ac:dyDescent="0.25">
      <c r="A755" s="12">
        <v>1170</v>
      </c>
      <c r="B755" s="5">
        <v>750</v>
      </c>
      <c r="C755" s="5">
        <v>1160</v>
      </c>
      <c r="D755" s="3" t="s">
        <v>1713</v>
      </c>
      <c r="E755" s="3" t="str">
        <f t="array" ref="E755">IF(OR(EXACT(A755,'ESO Dungeon constants'!$D$3:$D$987)),"X","")</f>
        <v/>
      </c>
      <c r="F755" s="3" t="str">
        <f t="shared" si="44"/>
        <v/>
      </c>
      <c r="G755" s="3" t="str">
        <f t="shared" si="45"/>
        <v>Western Skyrim</v>
      </c>
      <c r="H755" s="17">
        <f t="shared" si="46"/>
        <v>1170</v>
      </c>
      <c r="I755" s="17">
        <f t="shared" si="47"/>
        <v>1160</v>
      </c>
      <c r="J755">
        <v>18</v>
      </c>
      <c r="K755" s="3" t="str">
        <f>VLOOKUP(J755,'LibSets constants'!$A$4:$B$1012,2,FALSE)</f>
        <v>DLC_GREYMOOR</v>
      </c>
      <c r="L755" s="3" t="str">
        <f>VLOOKUP(J755,'LibSets constants'!$A$4:$C$1012,3,FALSE)</f>
        <v>Greymoor</v>
      </c>
    </row>
    <row r="756" spans="1:12" x14ac:dyDescent="0.25">
      <c r="A756" s="12">
        <v>1171</v>
      </c>
      <c r="B756" s="5">
        <v>751</v>
      </c>
      <c r="C756" s="5">
        <v>1161</v>
      </c>
      <c r="D756" s="3" t="s">
        <v>1690</v>
      </c>
      <c r="E756" s="3" t="str">
        <f t="array" ref="E756">IF(OR(EXACT(A756,'ESO Dungeon constants'!$D$3:$D$987)),"X","")</f>
        <v/>
      </c>
      <c r="F756" s="3" t="str">
        <f t="shared" si="44"/>
        <v/>
      </c>
      <c r="G756" s="3" t="str">
        <f t="shared" si="45"/>
        <v>Blackreach: Greymoor Caverns</v>
      </c>
      <c r="H756" s="17">
        <f t="shared" si="46"/>
        <v>1171</v>
      </c>
      <c r="I756" s="17">
        <f t="shared" si="47"/>
        <v>1161</v>
      </c>
      <c r="J756">
        <v>18</v>
      </c>
      <c r="K756" s="3" t="str">
        <f>VLOOKUP(J756,'LibSets constants'!$A$4:$B$1012,2,FALSE)</f>
        <v>DLC_GREYMOOR</v>
      </c>
      <c r="L756" s="3" t="str">
        <f>VLOOKUP(J756,'LibSets constants'!$A$4:$C$1012,3,FALSE)</f>
        <v>Greymoor</v>
      </c>
    </row>
    <row r="757" spans="1:12" x14ac:dyDescent="0.25">
      <c r="A757" s="12">
        <v>1172</v>
      </c>
      <c r="B757" s="5">
        <v>752</v>
      </c>
      <c r="C757" s="5">
        <v>1161</v>
      </c>
      <c r="D757" s="3" t="s">
        <v>1711</v>
      </c>
      <c r="E757" s="3" t="str">
        <f t="array" ref="E757">IF(OR(EXACT(A757,'ESO Dungeon constants'!$D$3:$D$987)),"X","")</f>
        <v/>
      </c>
      <c r="F757" s="3" t="str">
        <f t="shared" si="44"/>
        <v/>
      </c>
      <c r="G757" s="3" t="str">
        <f t="shared" si="45"/>
        <v>Blackreach: Greymoor Caverns</v>
      </c>
      <c r="H757" s="17">
        <f t="shared" si="46"/>
        <v>1172</v>
      </c>
      <c r="I757" s="17">
        <f t="shared" si="47"/>
        <v>1161</v>
      </c>
      <c r="J757">
        <v>18</v>
      </c>
      <c r="K757" s="3" t="str">
        <f>VLOOKUP(J757,'LibSets constants'!$A$4:$B$1012,2,FALSE)</f>
        <v>DLC_GREYMOOR</v>
      </c>
      <c r="L757" s="3" t="str">
        <f>VLOOKUP(J757,'LibSets constants'!$A$4:$C$1012,3,FALSE)</f>
        <v>Greymoor</v>
      </c>
    </row>
    <row r="758" spans="1:12" x14ac:dyDescent="0.25">
      <c r="A758" s="12">
        <v>1173</v>
      </c>
      <c r="B758" s="5">
        <v>753</v>
      </c>
      <c r="C758" s="5">
        <v>1161</v>
      </c>
      <c r="D758" s="3" t="s">
        <v>1691</v>
      </c>
      <c r="E758" s="3" t="str">
        <f t="array" ref="E758">IF(OR(EXACT(A758,'ESO Dungeon constants'!$D$3:$D$987)),"X","")</f>
        <v/>
      </c>
      <c r="F758" s="3" t="str">
        <f t="shared" si="44"/>
        <v/>
      </c>
      <c r="G758" s="3" t="str">
        <f t="shared" si="45"/>
        <v>Blackreach: Greymoor Caverns</v>
      </c>
      <c r="H758" s="17">
        <f t="shared" si="46"/>
        <v>1173</v>
      </c>
      <c r="I758" s="17">
        <f t="shared" si="47"/>
        <v>1161</v>
      </c>
      <c r="J758">
        <v>18</v>
      </c>
      <c r="K758" s="3" t="str">
        <f>VLOOKUP(J758,'LibSets constants'!$A$4:$B$1012,2,FALSE)</f>
        <v>DLC_GREYMOOR</v>
      </c>
      <c r="L758" s="3" t="str">
        <f>VLOOKUP(J758,'LibSets constants'!$A$4:$C$1012,3,FALSE)</f>
        <v>Greymoor</v>
      </c>
    </row>
    <row r="759" spans="1:12" x14ac:dyDescent="0.25">
      <c r="A759" s="12">
        <v>1174</v>
      </c>
      <c r="B759" s="5">
        <v>754</v>
      </c>
      <c r="C759" s="5">
        <v>1160</v>
      </c>
      <c r="D759" s="3" t="s">
        <v>1692</v>
      </c>
      <c r="E759" s="3" t="str">
        <f t="array" ref="E759">IF(OR(EXACT(A759,'ESO Dungeon constants'!$D$3:$D$987)),"X","")</f>
        <v/>
      </c>
      <c r="F759" s="3" t="str">
        <f t="shared" si="44"/>
        <v/>
      </c>
      <c r="G759" s="3" t="str">
        <f t="shared" si="45"/>
        <v>Western Skyrim</v>
      </c>
      <c r="H759" s="17">
        <f t="shared" si="46"/>
        <v>1174</v>
      </c>
      <c r="I759" s="17">
        <f t="shared" si="47"/>
        <v>1160</v>
      </c>
      <c r="J759">
        <v>18</v>
      </c>
      <c r="K759" s="3" t="str">
        <f>VLOOKUP(J759,'LibSets constants'!$A$4:$B$1012,2,FALSE)</f>
        <v>DLC_GREYMOOR</v>
      </c>
      <c r="L759" s="3" t="str">
        <f>VLOOKUP(J759,'LibSets constants'!$A$4:$C$1012,3,FALSE)</f>
        <v>Greymoor</v>
      </c>
    </row>
    <row r="760" spans="1:12" x14ac:dyDescent="0.25">
      <c r="A760" s="12">
        <v>1175</v>
      </c>
      <c r="B760" s="5">
        <v>755</v>
      </c>
      <c r="C760" s="5">
        <v>1175</v>
      </c>
      <c r="D760" s="3" t="s">
        <v>1693</v>
      </c>
      <c r="E760" s="3" t="str">
        <f t="array" ref="E760">IF(OR(EXACT(A760,'ESO Dungeon constants'!$D$3:$D$987)),"X","")</f>
        <v/>
      </c>
      <c r="F760" s="3" t="str">
        <f t="shared" si="44"/>
        <v>X</v>
      </c>
      <c r="G760" s="3" t="str">
        <f t="shared" si="45"/>
        <v/>
      </c>
      <c r="H760" s="17">
        <f t="shared" si="46"/>
        <v>1175</v>
      </c>
      <c r="I760" s="17">
        <f t="shared" si="47"/>
        <v>1175</v>
      </c>
      <c r="J760">
        <v>0</v>
      </c>
      <c r="K760" s="3" t="str">
        <f>VLOOKUP(J760,'LibSets constants'!$A$4:$B$1012,2,FALSE)</f>
        <v>DLC_BASE_GAME</v>
      </c>
      <c r="L760" s="3" t="str">
        <f>VLOOKUP(J760,'LibSets constants'!$A$4:$C$1012,3,FALSE)</f>
        <v>Included in base game</v>
      </c>
    </row>
    <row r="761" spans="1:12" x14ac:dyDescent="0.25">
      <c r="A761" s="12">
        <v>1176</v>
      </c>
      <c r="B761" s="5">
        <v>756</v>
      </c>
      <c r="C761" s="5">
        <v>1160</v>
      </c>
      <c r="D761" s="3" t="s">
        <v>1694</v>
      </c>
      <c r="E761" s="3" t="str">
        <f t="array" ref="E761">IF(OR(EXACT(A761,'ESO Dungeon constants'!$D$3:$D$987)),"X","")</f>
        <v/>
      </c>
      <c r="F761" s="3" t="str">
        <f t="shared" si="44"/>
        <v/>
      </c>
      <c r="G761" s="3" t="str">
        <f t="shared" si="45"/>
        <v>Western Skyrim</v>
      </c>
      <c r="H761" s="17">
        <f t="shared" si="46"/>
        <v>1176</v>
      </c>
      <c r="I761" s="17">
        <f t="shared" si="47"/>
        <v>1160</v>
      </c>
      <c r="J761">
        <v>18</v>
      </c>
      <c r="K761" s="3" t="str">
        <f>VLOOKUP(J761,'LibSets constants'!$A$4:$B$1012,2,FALSE)</f>
        <v>DLC_GREYMOOR</v>
      </c>
      <c r="L761" s="3" t="str">
        <f>VLOOKUP(J761,'LibSets constants'!$A$4:$C$1012,3,FALSE)</f>
        <v>Greymoor</v>
      </c>
    </row>
    <row r="762" spans="1:12" x14ac:dyDescent="0.25">
      <c r="A762" s="12">
        <v>1177</v>
      </c>
      <c r="B762" s="5">
        <v>757</v>
      </c>
      <c r="C762" s="5">
        <v>1160</v>
      </c>
      <c r="D762" s="3" t="s">
        <v>1695</v>
      </c>
      <c r="E762" s="3" t="str">
        <f t="array" ref="E762">IF(OR(EXACT(A762,'ESO Dungeon constants'!$D$3:$D$987)),"X","")</f>
        <v/>
      </c>
      <c r="F762" s="3" t="str">
        <f t="shared" si="44"/>
        <v/>
      </c>
      <c r="G762" s="3" t="str">
        <f t="shared" si="45"/>
        <v>Western Skyrim</v>
      </c>
      <c r="H762" s="17">
        <f t="shared" si="46"/>
        <v>1177</v>
      </c>
      <c r="I762" s="17">
        <f t="shared" si="47"/>
        <v>1160</v>
      </c>
      <c r="J762">
        <v>18</v>
      </c>
      <c r="K762" s="3" t="str">
        <f>VLOOKUP(J762,'LibSets constants'!$A$4:$B$1012,2,FALSE)</f>
        <v>DLC_GREYMOOR</v>
      </c>
      <c r="L762" s="3" t="str">
        <f>VLOOKUP(J762,'LibSets constants'!$A$4:$C$1012,3,FALSE)</f>
        <v>Greymoor</v>
      </c>
    </row>
    <row r="763" spans="1:12" x14ac:dyDescent="0.25">
      <c r="A763" s="12">
        <v>1178</v>
      </c>
      <c r="B763" s="5">
        <v>758</v>
      </c>
      <c r="C763" s="5">
        <v>1160</v>
      </c>
      <c r="D763" s="3" t="s">
        <v>1696</v>
      </c>
      <c r="E763" s="3" t="str">
        <f t="array" ref="E763">IF(OR(EXACT(A763,'ESO Dungeon constants'!$D$3:$D$987)),"X","")</f>
        <v/>
      </c>
      <c r="F763" s="3" t="str">
        <f t="shared" si="44"/>
        <v/>
      </c>
      <c r="G763" s="3" t="str">
        <f t="shared" si="45"/>
        <v>Western Skyrim</v>
      </c>
      <c r="H763" s="17">
        <f t="shared" si="46"/>
        <v>1178</v>
      </c>
      <c r="I763" s="17">
        <f t="shared" si="47"/>
        <v>1160</v>
      </c>
      <c r="J763">
        <v>18</v>
      </c>
      <c r="K763" s="3" t="str">
        <f>VLOOKUP(J763,'LibSets constants'!$A$4:$B$1012,2,FALSE)</f>
        <v>DLC_GREYMOOR</v>
      </c>
      <c r="L763" s="3" t="str">
        <f>VLOOKUP(J763,'LibSets constants'!$A$4:$C$1012,3,FALSE)</f>
        <v>Greymoor</v>
      </c>
    </row>
    <row r="764" spans="1:12" x14ac:dyDescent="0.25">
      <c r="A764" s="12">
        <v>1179</v>
      </c>
      <c r="B764" s="5">
        <v>759</v>
      </c>
      <c r="C764" s="5">
        <v>1160</v>
      </c>
      <c r="D764" s="3" t="s">
        <v>1697</v>
      </c>
      <c r="E764" s="3" t="str">
        <f t="array" ref="E764">IF(OR(EXACT(A764,'ESO Dungeon constants'!$D$3:$D$987)),"X","")</f>
        <v/>
      </c>
      <c r="F764" s="3" t="str">
        <f t="shared" si="44"/>
        <v/>
      </c>
      <c r="G764" s="3" t="str">
        <f t="shared" si="45"/>
        <v>Western Skyrim</v>
      </c>
      <c r="H764" s="17">
        <f t="shared" si="46"/>
        <v>1179</v>
      </c>
      <c r="I764" s="17">
        <f t="shared" si="47"/>
        <v>1160</v>
      </c>
      <c r="J764">
        <v>18</v>
      </c>
      <c r="K764" s="3" t="str">
        <f>VLOOKUP(J764,'LibSets constants'!$A$4:$B$1012,2,FALSE)</f>
        <v>DLC_GREYMOOR</v>
      </c>
      <c r="L764" s="3" t="str">
        <f>VLOOKUP(J764,'LibSets constants'!$A$4:$C$1012,3,FALSE)</f>
        <v>Greymoor</v>
      </c>
    </row>
    <row r="765" spans="1:12" x14ac:dyDescent="0.25">
      <c r="A765" s="12">
        <v>1180</v>
      </c>
      <c r="B765" s="5">
        <v>760</v>
      </c>
      <c r="C765" s="5">
        <v>383</v>
      </c>
      <c r="D765" s="3" t="s">
        <v>2397</v>
      </c>
      <c r="E765" s="3" t="str">
        <f t="array" ref="E765">IF(OR(EXACT(A765,'ESO Dungeon constants'!$D$3:$D$987)),"X","")</f>
        <v/>
      </c>
      <c r="F765" s="3" t="str">
        <f t="shared" si="44"/>
        <v/>
      </c>
      <c r="G765" s="3" t="str">
        <f t="shared" si="45"/>
        <v>Grahtwood</v>
      </c>
      <c r="H765" s="17">
        <f t="shared" si="46"/>
        <v>1180</v>
      </c>
      <c r="I765" s="17">
        <f t="shared" si="47"/>
        <v>383</v>
      </c>
      <c r="J765">
        <v>0</v>
      </c>
      <c r="K765" s="3" t="str">
        <f>VLOOKUP(J765,'LibSets constants'!$A$4:$B$1012,2,FALSE)</f>
        <v>DLC_BASE_GAME</v>
      </c>
      <c r="L765" s="3" t="str">
        <f>VLOOKUP(J765,'LibSets constants'!$A$4:$C$1012,3,FALSE)</f>
        <v>Included in base game</v>
      </c>
    </row>
    <row r="766" spans="1:12" x14ac:dyDescent="0.25">
      <c r="A766" s="12">
        <v>1181</v>
      </c>
      <c r="B766" s="5">
        <v>761</v>
      </c>
      <c r="C766" s="5">
        <v>1161</v>
      </c>
      <c r="D766" s="3" t="s">
        <v>1698</v>
      </c>
      <c r="E766" s="3" t="str">
        <f t="array" ref="E766">IF(OR(EXACT(A766,'ESO Dungeon constants'!$D$3:$D$987)),"X","")</f>
        <v/>
      </c>
      <c r="F766" s="3" t="str">
        <f t="shared" si="44"/>
        <v/>
      </c>
      <c r="G766" s="3" t="str">
        <f t="shared" si="45"/>
        <v>Blackreach: Greymoor Caverns</v>
      </c>
      <c r="H766" s="17">
        <f t="shared" si="46"/>
        <v>1181</v>
      </c>
      <c r="I766" s="17">
        <f t="shared" si="47"/>
        <v>1161</v>
      </c>
      <c r="J766">
        <v>18</v>
      </c>
      <c r="K766" s="3" t="str">
        <f>VLOOKUP(J766,'LibSets constants'!$A$4:$B$1012,2,FALSE)</f>
        <v>DLC_GREYMOOR</v>
      </c>
      <c r="L766" s="3" t="str">
        <f>VLOOKUP(J766,'LibSets constants'!$A$4:$C$1012,3,FALSE)</f>
        <v>Greymoor</v>
      </c>
    </row>
    <row r="767" spans="1:12" x14ac:dyDescent="0.25">
      <c r="A767" s="12">
        <v>1182</v>
      </c>
      <c r="B767" s="5">
        <v>762</v>
      </c>
      <c r="C767" s="5">
        <v>1160</v>
      </c>
      <c r="D767" s="3" t="s">
        <v>1699</v>
      </c>
      <c r="E767" s="3" t="str">
        <f t="array" ref="E767">IF(OR(EXACT(A767,'ESO Dungeon constants'!$D$3:$D$987)),"X","")</f>
        <v/>
      </c>
      <c r="F767" s="3" t="str">
        <f t="shared" si="44"/>
        <v/>
      </c>
      <c r="G767" s="3" t="str">
        <f t="shared" si="45"/>
        <v>Western Skyrim</v>
      </c>
      <c r="H767" s="17">
        <f t="shared" si="46"/>
        <v>1182</v>
      </c>
      <c r="I767" s="17">
        <f t="shared" si="47"/>
        <v>1160</v>
      </c>
      <c r="J767">
        <v>18</v>
      </c>
      <c r="K767" s="3" t="str">
        <f>VLOOKUP(J767,'LibSets constants'!$A$4:$B$1012,2,FALSE)</f>
        <v>DLC_GREYMOOR</v>
      </c>
      <c r="L767" s="3" t="str">
        <f>VLOOKUP(J767,'LibSets constants'!$A$4:$C$1012,3,FALSE)</f>
        <v>Greymoor</v>
      </c>
    </row>
    <row r="768" spans="1:12" x14ac:dyDescent="0.25">
      <c r="A768" s="12">
        <v>1183</v>
      </c>
      <c r="B768" s="5">
        <v>763</v>
      </c>
      <c r="C768" s="5">
        <v>1161</v>
      </c>
      <c r="D768" s="3" t="s">
        <v>1710</v>
      </c>
      <c r="E768" s="3" t="str">
        <f t="array" ref="E768">IF(OR(EXACT(A768,'ESO Dungeon constants'!$D$3:$D$987)),"X","")</f>
        <v/>
      </c>
      <c r="F768" s="3" t="str">
        <f t="shared" si="44"/>
        <v/>
      </c>
      <c r="G768" s="3" t="str">
        <f t="shared" si="45"/>
        <v>Blackreach: Greymoor Caverns</v>
      </c>
      <c r="H768" s="17">
        <f t="shared" si="46"/>
        <v>1183</v>
      </c>
      <c r="I768" s="17">
        <f t="shared" si="47"/>
        <v>1161</v>
      </c>
      <c r="J768">
        <v>18</v>
      </c>
      <c r="K768" s="3" t="str">
        <f>VLOOKUP(J768,'LibSets constants'!$A$4:$B$1012,2,FALSE)</f>
        <v>DLC_GREYMOOR</v>
      </c>
      <c r="L768" s="3" t="str">
        <f>VLOOKUP(J768,'LibSets constants'!$A$4:$C$1012,3,FALSE)</f>
        <v>Greymoor</v>
      </c>
    </row>
    <row r="769" spans="1:12" x14ac:dyDescent="0.25">
      <c r="A769" s="12">
        <v>1184</v>
      </c>
      <c r="B769" s="5">
        <v>764</v>
      </c>
      <c r="C769" s="5">
        <v>1161</v>
      </c>
      <c r="D769" s="3" t="s">
        <v>1700</v>
      </c>
      <c r="E769" s="3" t="str">
        <f t="array" ref="E769">IF(OR(EXACT(A769,'ESO Dungeon constants'!$D$3:$D$987)),"X","")</f>
        <v/>
      </c>
      <c r="F769" s="3" t="str">
        <f t="shared" si="44"/>
        <v/>
      </c>
      <c r="G769" s="3" t="str">
        <f t="shared" si="45"/>
        <v>Blackreach: Greymoor Caverns</v>
      </c>
      <c r="H769" s="17">
        <f t="shared" si="46"/>
        <v>1184</v>
      </c>
      <c r="I769" s="17">
        <f t="shared" si="47"/>
        <v>1161</v>
      </c>
      <c r="J769">
        <v>18</v>
      </c>
      <c r="K769" s="3" t="str">
        <f>VLOOKUP(J769,'LibSets constants'!$A$4:$B$1012,2,FALSE)</f>
        <v>DLC_GREYMOOR</v>
      </c>
      <c r="L769" s="3" t="str">
        <f>VLOOKUP(J769,'LibSets constants'!$A$4:$C$1012,3,FALSE)</f>
        <v>Greymoor</v>
      </c>
    </row>
    <row r="770" spans="1:12" x14ac:dyDescent="0.25">
      <c r="A770" s="12">
        <v>1185</v>
      </c>
      <c r="B770" s="5">
        <v>765</v>
      </c>
      <c r="C770" s="5">
        <v>1160</v>
      </c>
      <c r="D770" s="3" t="s">
        <v>1701</v>
      </c>
      <c r="E770" s="3" t="str">
        <f t="array" ref="E770">IF(OR(EXACT(A770,'ESO Dungeon constants'!$D$3:$D$987)),"X","")</f>
        <v/>
      </c>
      <c r="F770" s="3" t="str">
        <f t="shared" si="44"/>
        <v/>
      </c>
      <c r="G770" s="3" t="str">
        <f t="shared" si="45"/>
        <v>Western Skyrim</v>
      </c>
      <c r="H770" s="17">
        <f t="shared" si="46"/>
        <v>1185</v>
      </c>
      <c r="I770" s="17">
        <f t="shared" si="47"/>
        <v>1160</v>
      </c>
      <c r="J770">
        <v>18</v>
      </c>
      <c r="K770" s="3" t="str">
        <f>VLOOKUP(J770,'LibSets constants'!$A$4:$B$1012,2,FALSE)</f>
        <v>DLC_GREYMOOR</v>
      </c>
      <c r="L770" s="3" t="str">
        <f>VLOOKUP(J770,'LibSets constants'!$A$4:$C$1012,3,FALSE)</f>
        <v>Greymoor</v>
      </c>
    </row>
    <row r="771" spans="1:12" x14ac:dyDescent="0.25">
      <c r="A771" s="12">
        <v>1186</v>
      </c>
      <c r="B771" s="5">
        <v>766</v>
      </c>
      <c r="C771" s="5">
        <v>1160</v>
      </c>
      <c r="D771" s="3" t="s">
        <v>1709</v>
      </c>
      <c r="E771" s="3" t="str">
        <f t="array" ref="E771">IF(OR(EXACT(A771,'ESO Dungeon constants'!$D$3:$D$987)),"X","")</f>
        <v/>
      </c>
      <c r="F771" s="3" t="str">
        <f t="shared" si="44"/>
        <v/>
      </c>
      <c r="G771" s="3" t="str">
        <f t="shared" si="45"/>
        <v>Western Skyrim</v>
      </c>
      <c r="H771" s="17">
        <f t="shared" si="46"/>
        <v>1186</v>
      </c>
      <c r="I771" s="17">
        <f t="shared" si="47"/>
        <v>1160</v>
      </c>
      <c r="J771">
        <v>18</v>
      </c>
      <c r="K771" s="3" t="str">
        <f>VLOOKUP(J771,'LibSets constants'!$A$4:$B$1012,2,FALSE)</f>
        <v>DLC_GREYMOOR</v>
      </c>
      <c r="L771" s="3" t="str">
        <f>VLOOKUP(J771,'LibSets constants'!$A$4:$C$1012,3,FALSE)</f>
        <v>Greymoor</v>
      </c>
    </row>
    <row r="772" spans="1:12" x14ac:dyDescent="0.25">
      <c r="A772" s="12">
        <v>1187</v>
      </c>
      <c r="B772" s="5">
        <v>767</v>
      </c>
      <c r="C772" s="5">
        <v>1161</v>
      </c>
      <c r="D772" s="3" t="s">
        <v>1702</v>
      </c>
      <c r="E772" s="3" t="str">
        <f t="array" ref="E772">IF(OR(EXACT(A772,'ESO Dungeon constants'!$D$3:$D$987)),"X","")</f>
        <v/>
      </c>
      <c r="F772" s="3" t="str">
        <f t="shared" si="44"/>
        <v/>
      </c>
      <c r="G772" s="3" t="str">
        <f t="shared" si="45"/>
        <v>Blackreach: Greymoor Caverns</v>
      </c>
      <c r="H772" s="17">
        <f t="shared" si="46"/>
        <v>1187</v>
      </c>
      <c r="I772" s="17">
        <f t="shared" si="47"/>
        <v>1161</v>
      </c>
      <c r="J772">
        <v>18</v>
      </c>
      <c r="K772" s="3" t="str">
        <f>VLOOKUP(J772,'LibSets constants'!$A$4:$B$1012,2,FALSE)</f>
        <v>DLC_GREYMOOR</v>
      </c>
      <c r="L772" s="3" t="str">
        <f>VLOOKUP(J772,'LibSets constants'!$A$4:$C$1012,3,FALSE)</f>
        <v>Greymoor</v>
      </c>
    </row>
    <row r="773" spans="1:12" x14ac:dyDescent="0.25">
      <c r="A773" s="12">
        <v>1188</v>
      </c>
      <c r="B773" s="5">
        <v>768</v>
      </c>
      <c r="C773" s="5">
        <v>101</v>
      </c>
      <c r="D773" s="3" t="s">
        <v>1703</v>
      </c>
      <c r="E773" s="3" t="str">
        <f t="array" ref="E773">IF(OR(EXACT(A773,'ESO Dungeon constants'!$D$3:$D$987)),"X","")</f>
        <v/>
      </c>
      <c r="F773" s="3" t="str">
        <f t="shared" ref="F773:F836" si="48">IF(EXACT(A773,C773),"X","")</f>
        <v/>
      </c>
      <c r="G773" s="3" t="str">
        <f t="shared" ref="G773:G836" si="49">IF(A773&lt;&gt;C773,VLOOKUP(C773,$A$5:$D$9954,4,FALSE),"")</f>
        <v>Eastmarch</v>
      </c>
      <c r="H773" s="17">
        <f t="shared" ref="H773:H836" si="50">A773</f>
        <v>1188</v>
      </c>
      <c r="I773" s="17">
        <f t="shared" ref="I773:I836" si="51">C773</f>
        <v>101</v>
      </c>
      <c r="J773">
        <v>0</v>
      </c>
      <c r="K773" s="3" t="str">
        <f>VLOOKUP(J773,'LibSets constants'!$A$4:$B$1012,2,FALSE)</f>
        <v>DLC_BASE_GAME</v>
      </c>
      <c r="L773" s="3" t="str">
        <f>VLOOKUP(J773,'LibSets constants'!$A$4:$C$1012,3,FALSE)</f>
        <v>Included in base game</v>
      </c>
    </row>
    <row r="774" spans="1:12" x14ac:dyDescent="0.25">
      <c r="A774" s="12">
        <v>1189</v>
      </c>
      <c r="B774" s="5">
        <v>769</v>
      </c>
      <c r="C774" s="5">
        <v>101</v>
      </c>
      <c r="D774" s="3" t="s">
        <v>1703</v>
      </c>
      <c r="E774" s="3" t="str">
        <f t="array" ref="E774">IF(OR(EXACT(A774,'ESO Dungeon constants'!$D$3:$D$987)),"X","")</f>
        <v/>
      </c>
      <c r="F774" s="3" t="str">
        <f t="shared" si="48"/>
        <v/>
      </c>
      <c r="G774" s="3" t="str">
        <f t="shared" si="49"/>
        <v>Eastmarch</v>
      </c>
      <c r="H774" s="17">
        <f t="shared" si="50"/>
        <v>1189</v>
      </c>
      <c r="I774" s="17">
        <f t="shared" si="51"/>
        <v>101</v>
      </c>
      <c r="J774">
        <v>0</v>
      </c>
      <c r="K774" s="3" t="str">
        <f>VLOOKUP(J774,'LibSets constants'!$A$4:$B$1012,2,FALSE)</f>
        <v>DLC_BASE_GAME</v>
      </c>
      <c r="L774" s="3" t="str">
        <f>VLOOKUP(J774,'LibSets constants'!$A$4:$C$1012,3,FALSE)</f>
        <v>Included in base game</v>
      </c>
    </row>
    <row r="775" spans="1:12" x14ac:dyDescent="0.25">
      <c r="A775" s="12">
        <v>1190</v>
      </c>
      <c r="B775" s="5">
        <v>770</v>
      </c>
      <c r="C775" s="5">
        <v>103</v>
      </c>
      <c r="D775" s="3" t="s">
        <v>1659</v>
      </c>
      <c r="E775" s="3" t="str">
        <f t="array" ref="E775">IF(OR(EXACT(A775,'ESO Dungeon constants'!$D$3:$D$987)),"X","")</f>
        <v/>
      </c>
      <c r="F775" s="3" t="str">
        <f t="shared" si="48"/>
        <v/>
      </c>
      <c r="G775" s="3" t="str">
        <f t="shared" si="49"/>
        <v>The Rift</v>
      </c>
      <c r="H775" s="17">
        <f t="shared" si="50"/>
        <v>1190</v>
      </c>
      <c r="I775" s="17">
        <f t="shared" si="51"/>
        <v>103</v>
      </c>
      <c r="J775">
        <v>0</v>
      </c>
      <c r="K775" s="3" t="str">
        <f>VLOOKUP(J775,'LibSets constants'!$A$4:$B$1012,2,FALSE)</f>
        <v>DLC_BASE_GAME</v>
      </c>
      <c r="L775" s="3" t="str">
        <f>VLOOKUP(J775,'LibSets constants'!$A$4:$C$1012,3,FALSE)</f>
        <v>Included in base game</v>
      </c>
    </row>
    <row r="776" spans="1:12" x14ac:dyDescent="0.25">
      <c r="A776" s="12">
        <v>1191</v>
      </c>
      <c r="B776" s="5">
        <v>771</v>
      </c>
      <c r="C776" s="5">
        <v>101</v>
      </c>
      <c r="D776" s="3" t="s">
        <v>1658</v>
      </c>
      <c r="E776" s="3" t="str">
        <f t="array" ref="E776">IF(OR(EXACT(A776,'ESO Dungeon constants'!$D$3:$D$987)),"X","")</f>
        <v/>
      </c>
      <c r="F776" s="3" t="str">
        <f t="shared" si="48"/>
        <v/>
      </c>
      <c r="G776" s="3" t="str">
        <f t="shared" si="49"/>
        <v>Eastmarch</v>
      </c>
      <c r="H776" s="17">
        <f t="shared" si="50"/>
        <v>1191</v>
      </c>
      <c r="I776" s="17">
        <f t="shared" si="51"/>
        <v>101</v>
      </c>
      <c r="J776">
        <v>0</v>
      </c>
      <c r="K776" s="3" t="str">
        <f>VLOOKUP(J776,'LibSets constants'!$A$4:$B$1012,2,FALSE)</f>
        <v>DLC_BASE_GAME</v>
      </c>
      <c r="L776" s="3" t="str">
        <f>VLOOKUP(J776,'LibSets constants'!$A$4:$C$1012,3,FALSE)</f>
        <v>Included in base game</v>
      </c>
    </row>
    <row r="777" spans="1:12" x14ac:dyDescent="0.25">
      <c r="A777" s="12">
        <v>1192</v>
      </c>
      <c r="B777" s="5">
        <v>772</v>
      </c>
      <c r="C777" s="5">
        <v>1133</v>
      </c>
      <c r="D777" s="3" t="s">
        <v>1595</v>
      </c>
      <c r="E777" s="3" t="str">
        <f t="array" ref="E777">IF(OR(EXACT(A777,'ESO Dungeon constants'!$D$3:$D$987)),"X","")</f>
        <v/>
      </c>
      <c r="F777" s="3" t="str">
        <f t="shared" si="48"/>
        <v/>
      </c>
      <c r="G777" s="3" t="str">
        <f t="shared" si="49"/>
        <v>Southern Elsweyr</v>
      </c>
      <c r="H777" s="17">
        <f t="shared" si="50"/>
        <v>1192</v>
      </c>
      <c r="I777" s="17">
        <f t="shared" si="51"/>
        <v>1133</v>
      </c>
      <c r="J777">
        <v>16</v>
      </c>
      <c r="K777" s="3" t="str">
        <f>VLOOKUP(J777,'LibSets constants'!$A$4:$B$1012,2,FALSE)</f>
        <v>DLC_DRAGONHOLD</v>
      </c>
      <c r="L777" s="3" t="str">
        <f>VLOOKUP(J777,'LibSets constants'!$A$4:$C$1012,3,FALSE)</f>
        <v>Dragonhold</v>
      </c>
    </row>
    <row r="778" spans="1:12" x14ac:dyDescent="0.25">
      <c r="A778" s="12">
        <v>1193</v>
      </c>
      <c r="B778" s="5">
        <v>773</v>
      </c>
      <c r="C778" s="5">
        <v>1133</v>
      </c>
      <c r="D778" s="3" t="s">
        <v>1596</v>
      </c>
      <c r="E778" s="3" t="str">
        <f t="array" ref="E778">IF(OR(EXACT(A778,'ESO Dungeon constants'!$D$3:$D$987)),"X","")</f>
        <v/>
      </c>
      <c r="F778" s="3" t="str">
        <f t="shared" si="48"/>
        <v/>
      </c>
      <c r="G778" s="3" t="str">
        <f t="shared" si="49"/>
        <v>Southern Elsweyr</v>
      </c>
      <c r="H778" s="17">
        <f t="shared" si="50"/>
        <v>1193</v>
      </c>
      <c r="I778" s="17">
        <f t="shared" si="51"/>
        <v>1133</v>
      </c>
      <c r="J778">
        <v>16</v>
      </c>
      <c r="K778" s="3" t="str">
        <f>VLOOKUP(J778,'LibSets constants'!$A$4:$B$1012,2,FALSE)</f>
        <v>DLC_DRAGONHOLD</v>
      </c>
      <c r="L778" s="3" t="str">
        <f>VLOOKUP(J778,'LibSets constants'!$A$4:$C$1012,3,FALSE)</f>
        <v>Dragonhold</v>
      </c>
    </row>
    <row r="779" spans="1:12" x14ac:dyDescent="0.25">
      <c r="A779" s="12">
        <v>1195</v>
      </c>
      <c r="B779" s="5">
        <v>774</v>
      </c>
      <c r="C779" s="5">
        <v>1195</v>
      </c>
      <c r="D779" s="3" t="s">
        <v>1704</v>
      </c>
      <c r="E779" s="3" t="str">
        <f t="array" ref="E779">IF(OR(EXACT(A779,'ESO Dungeon constants'!$D$3:$D$987)),"X","")</f>
        <v/>
      </c>
      <c r="F779" s="3" t="str">
        <f t="shared" si="48"/>
        <v>X</v>
      </c>
      <c r="G779" s="3" t="str">
        <f t="shared" si="49"/>
        <v/>
      </c>
      <c r="H779" s="17">
        <f t="shared" si="50"/>
        <v>1195</v>
      </c>
      <c r="I779" s="17">
        <f t="shared" si="51"/>
        <v>1195</v>
      </c>
      <c r="J779">
        <v>18</v>
      </c>
      <c r="K779" s="3" t="str">
        <f>VLOOKUP(J779,'LibSets constants'!$A$4:$B$1012,2,FALSE)</f>
        <v>DLC_GREYMOOR</v>
      </c>
      <c r="L779" s="3" t="str">
        <f>VLOOKUP(J779,'LibSets constants'!$A$4:$C$1012,3,FALSE)</f>
        <v>Greymoor</v>
      </c>
    </row>
    <row r="780" spans="1:12" x14ac:dyDescent="0.25">
      <c r="A780" s="12">
        <v>1196</v>
      </c>
      <c r="B780" s="5">
        <v>775</v>
      </c>
      <c r="C780" s="5">
        <v>1160</v>
      </c>
      <c r="D780" s="3" t="s">
        <v>1705</v>
      </c>
      <c r="E780" s="3" t="str">
        <f t="array" ref="E780">IF(OR(EXACT(A780,'ESO Dungeon constants'!$D$3:$D$987)),"X","")</f>
        <v>X</v>
      </c>
      <c r="F780" s="3" t="str">
        <f t="shared" si="48"/>
        <v/>
      </c>
      <c r="G780" s="3" t="str">
        <f t="shared" si="49"/>
        <v>Western Skyrim</v>
      </c>
      <c r="H780" s="17">
        <f t="shared" si="50"/>
        <v>1196</v>
      </c>
      <c r="I780" s="17">
        <f t="shared" si="51"/>
        <v>1160</v>
      </c>
      <c r="J780">
        <v>18</v>
      </c>
      <c r="K780" s="3" t="str">
        <f>VLOOKUP(J780,'LibSets constants'!$A$4:$B$1012,2,FALSE)</f>
        <v>DLC_GREYMOOR</v>
      </c>
      <c r="L780" s="3" t="str">
        <f>VLOOKUP(J780,'LibSets constants'!$A$4:$C$1012,3,FALSE)</f>
        <v>Greymoor</v>
      </c>
    </row>
    <row r="781" spans="1:12" x14ac:dyDescent="0.25">
      <c r="A781" s="12">
        <v>1197</v>
      </c>
      <c r="B781" s="5">
        <v>776</v>
      </c>
      <c r="C781" s="5">
        <v>1161</v>
      </c>
      <c r="D781" s="3" t="s">
        <v>1806</v>
      </c>
      <c r="E781" s="3" t="str">
        <f t="array" ref="E781">IF(OR(EXACT(A781,'ESO Dungeon constants'!$D$3:$D$987)),"X","")</f>
        <v>X</v>
      </c>
      <c r="F781" s="3" t="str">
        <f t="shared" si="48"/>
        <v/>
      </c>
      <c r="G781" s="3" t="str">
        <f t="shared" si="49"/>
        <v>Blackreach: Greymoor Caverns</v>
      </c>
      <c r="H781" s="17">
        <f t="shared" si="50"/>
        <v>1197</v>
      </c>
      <c r="I781" s="17">
        <f t="shared" si="51"/>
        <v>1161</v>
      </c>
      <c r="J781">
        <v>19</v>
      </c>
      <c r="K781" s="3" t="str">
        <f>VLOOKUP(J781,'LibSets constants'!$A$4:$B$1012,2,FALSE)</f>
        <v>DLC_STONETHORN</v>
      </c>
      <c r="L781" s="3" t="str">
        <f>VLOOKUP(J781,'LibSets constants'!$A$4:$C$1012,3,FALSE)</f>
        <v>Stonethorn</v>
      </c>
    </row>
    <row r="782" spans="1:12" x14ac:dyDescent="0.25">
      <c r="A782" s="12">
        <v>1199</v>
      </c>
      <c r="B782" s="5">
        <v>777</v>
      </c>
      <c r="C782" s="5">
        <v>684</v>
      </c>
      <c r="D782" s="3" t="s">
        <v>1657</v>
      </c>
      <c r="E782" s="3" t="str">
        <f t="array" ref="E782">IF(OR(EXACT(A782,'ESO Dungeon constants'!$D$3:$D$987)),"X","")</f>
        <v/>
      </c>
      <c r="F782" s="3" t="str">
        <f t="shared" si="48"/>
        <v/>
      </c>
      <c r="G782" s="3" t="str">
        <f t="shared" si="49"/>
        <v>Wrothgar</v>
      </c>
      <c r="H782" s="17">
        <f t="shared" si="50"/>
        <v>1199</v>
      </c>
      <c r="I782" s="17">
        <f t="shared" si="51"/>
        <v>684</v>
      </c>
      <c r="J782">
        <v>2</v>
      </c>
      <c r="K782" s="3" t="str">
        <f>VLOOKUP(J782,'LibSets constants'!$A$4:$B$1012,2,FALSE)</f>
        <v>DLC_ORSINIUM</v>
      </c>
      <c r="L782" s="3" t="str">
        <f>VLOOKUP(J782,'LibSets constants'!$A$4:$C$1012,3,FALSE)</f>
        <v>Orsinium</v>
      </c>
    </row>
    <row r="783" spans="1:12" x14ac:dyDescent="0.25">
      <c r="A783" s="12">
        <v>1200</v>
      </c>
      <c r="B783" s="5">
        <v>778</v>
      </c>
      <c r="C783" s="5">
        <v>1200</v>
      </c>
      <c r="D783" s="3" t="s">
        <v>1656</v>
      </c>
      <c r="E783" s="3" t="str">
        <f t="array" ref="E783">IF(OR(EXACT(A783,'ESO Dungeon constants'!$D$3:$D$987)),"X","")</f>
        <v/>
      </c>
      <c r="F783" s="3" t="str">
        <f t="shared" si="48"/>
        <v>X</v>
      </c>
      <c r="G783" s="3" t="str">
        <f t="shared" si="49"/>
        <v/>
      </c>
      <c r="H783" s="17">
        <f t="shared" si="50"/>
        <v>1200</v>
      </c>
      <c r="I783" s="17">
        <f t="shared" si="51"/>
        <v>1200</v>
      </c>
      <c r="J783">
        <v>0</v>
      </c>
      <c r="K783" s="3" t="str">
        <f>VLOOKUP(J783,'LibSets constants'!$A$4:$B$1012,2,FALSE)</f>
        <v>DLC_BASE_GAME</v>
      </c>
      <c r="L783" s="3" t="str">
        <f>VLOOKUP(J783,'LibSets constants'!$A$4:$C$1012,3,FALSE)</f>
        <v>Included in base game</v>
      </c>
    </row>
    <row r="784" spans="1:12" x14ac:dyDescent="0.25">
      <c r="A784" s="12">
        <v>1201</v>
      </c>
      <c r="B784" s="5">
        <v>779</v>
      </c>
      <c r="C784" s="5">
        <v>1160</v>
      </c>
      <c r="D784" s="3" t="s">
        <v>1801</v>
      </c>
      <c r="E784" s="3" t="str">
        <f t="array" ref="E784">IF(OR(EXACT(A784,'ESO Dungeon constants'!$D$3:$D$987)),"X","")</f>
        <v>X</v>
      </c>
      <c r="F784" s="3" t="str">
        <f t="shared" si="48"/>
        <v/>
      </c>
      <c r="G784" s="3" t="str">
        <f t="shared" si="49"/>
        <v>Western Skyrim</v>
      </c>
      <c r="H784" s="17">
        <f t="shared" si="50"/>
        <v>1201</v>
      </c>
      <c r="I784" s="17">
        <f t="shared" si="51"/>
        <v>1160</v>
      </c>
      <c r="J784">
        <v>19</v>
      </c>
      <c r="K784" s="3" t="str">
        <f>VLOOKUP(J784,'LibSets constants'!$A$4:$B$1012,2,FALSE)</f>
        <v>DLC_STONETHORN</v>
      </c>
      <c r="L784" s="3" t="str">
        <f>VLOOKUP(J784,'LibSets constants'!$A$4:$C$1012,3,FALSE)</f>
        <v>Stonethorn</v>
      </c>
    </row>
    <row r="785" spans="1:12" x14ac:dyDescent="0.25">
      <c r="A785" s="12">
        <v>1204</v>
      </c>
      <c r="B785" s="5">
        <v>780</v>
      </c>
      <c r="C785" s="5">
        <v>1204</v>
      </c>
      <c r="D785" s="3" t="s">
        <v>2152</v>
      </c>
      <c r="E785" s="3" t="str">
        <f t="array" ref="E785">IF(OR(EXACT(A785,'ESO Dungeon constants'!$D$3:$D$987)),"X","")</f>
        <v/>
      </c>
      <c r="F785" s="3" t="str">
        <f t="shared" si="48"/>
        <v>X</v>
      </c>
      <c r="G785" s="3" t="str">
        <f t="shared" si="49"/>
        <v/>
      </c>
      <c r="H785" s="17">
        <f t="shared" si="50"/>
        <v>1204</v>
      </c>
      <c r="I785" s="17">
        <f t="shared" si="51"/>
        <v>1204</v>
      </c>
      <c r="J785">
        <v>0</v>
      </c>
      <c r="K785" s="3" t="str">
        <f>VLOOKUP(J785,'LibSets constants'!$A$4:$B$1012,2,FALSE)</f>
        <v>DLC_BASE_GAME</v>
      </c>
      <c r="L785" s="3" t="str">
        <f>VLOOKUP(J785,'LibSets constants'!$A$4:$C$1012,3,FALSE)</f>
        <v>Included in base game</v>
      </c>
    </row>
    <row r="786" spans="1:12" x14ac:dyDescent="0.25">
      <c r="A786" s="12">
        <v>1205</v>
      </c>
      <c r="B786" s="5">
        <v>781</v>
      </c>
      <c r="C786" s="5">
        <v>20</v>
      </c>
      <c r="D786" s="3" t="s">
        <v>2154</v>
      </c>
      <c r="E786" s="3" t="str">
        <f t="array" ref="E786">IF(OR(EXACT(A786,'ESO Dungeon constants'!$D$3:$D$987)),"X","")</f>
        <v/>
      </c>
      <c r="F786" s="3" t="str">
        <f t="shared" si="48"/>
        <v/>
      </c>
      <c r="G786" s="3" t="str">
        <f t="shared" si="49"/>
        <v>Rivenspire</v>
      </c>
      <c r="H786" s="17">
        <f t="shared" si="50"/>
        <v>1205</v>
      </c>
      <c r="I786" s="17">
        <f t="shared" si="51"/>
        <v>20</v>
      </c>
      <c r="J786">
        <v>0</v>
      </c>
      <c r="K786" s="3" t="str">
        <f>VLOOKUP(J786,'LibSets constants'!$A$4:$B$1012,2,FALSE)</f>
        <v>DLC_BASE_GAME</v>
      </c>
      <c r="L786" s="3" t="str">
        <f>VLOOKUP(J786,'LibSets constants'!$A$4:$C$1012,3,FALSE)</f>
        <v>Included in base game</v>
      </c>
    </row>
    <row r="787" spans="1:12" x14ac:dyDescent="0.25">
      <c r="A787" s="12">
        <v>1206</v>
      </c>
      <c r="B787" s="5">
        <v>782</v>
      </c>
      <c r="C787" s="5">
        <v>20</v>
      </c>
      <c r="D787" s="3" t="s">
        <v>2153</v>
      </c>
      <c r="E787" s="3" t="str">
        <f t="array" ref="E787">IF(OR(EXACT(A787,'ESO Dungeon constants'!$D$3:$D$987)),"X","")</f>
        <v/>
      </c>
      <c r="F787" s="3" t="str">
        <f t="shared" si="48"/>
        <v/>
      </c>
      <c r="G787" s="3" t="str">
        <f t="shared" si="49"/>
        <v>Rivenspire</v>
      </c>
      <c r="H787" s="17">
        <f t="shared" si="50"/>
        <v>1206</v>
      </c>
      <c r="I787" s="17">
        <f t="shared" si="51"/>
        <v>20</v>
      </c>
      <c r="J787">
        <v>0</v>
      </c>
      <c r="K787" s="3" t="str">
        <f>VLOOKUP(J787,'LibSets constants'!$A$4:$B$1012,2,FALSE)</f>
        <v>DLC_BASE_GAME</v>
      </c>
      <c r="L787" s="3" t="str">
        <f>VLOOKUP(J787,'LibSets constants'!$A$4:$C$1012,3,FALSE)</f>
        <v>Included in base game</v>
      </c>
    </row>
    <row r="788" spans="1:12" x14ac:dyDescent="0.25">
      <c r="A788" s="12">
        <v>1207</v>
      </c>
      <c r="B788" s="5">
        <v>783</v>
      </c>
      <c r="C788" s="5">
        <v>1207</v>
      </c>
      <c r="D788" s="3" t="s">
        <v>2213</v>
      </c>
      <c r="E788" s="3" t="str">
        <f t="array" ref="E788">IF(OR(EXACT(A788,'ESO Dungeon constants'!$D$3:$D$987)),"X","")</f>
        <v/>
      </c>
      <c r="F788" s="3" t="str">
        <f t="shared" si="48"/>
        <v>X</v>
      </c>
      <c r="G788" s="3" t="str">
        <f t="shared" si="49"/>
        <v/>
      </c>
      <c r="H788" s="17">
        <f t="shared" si="50"/>
        <v>1207</v>
      </c>
      <c r="I788" s="17">
        <f t="shared" si="51"/>
        <v>1207</v>
      </c>
      <c r="J788">
        <v>20</v>
      </c>
      <c r="K788" s="3" t="str">
        <f>VLOOKUP(J788,'LibSets constants'!$A$4:$B$1012,2,FALSE)</f>
        <v>DLC_MARKARTH</v>
      </c>
      <c r="L788" s="3" t="str">
        <f>VLOOKUP(J788,'LibSets constants'!$A$4:$C$1012,3,FALSE)</f>
        <v>Markarth</v>
      </c>
    </row>
    <row r="789" spans="1:12" x14ac:dyDescent="0.25">
      <c r="A789" s="12">
        <v>1208</v>
      </c>
      <c r="B789" s="5">
        <v>784</v>
      </c>
      <c r="C789" s="5">
        <v>1208</v>
      </c>
      <c r="D789" s="3" t="s">
        <v>2214</v>
      </c>
      <c r="E789" s="3" t="str">
        <f t="array" ref="E789">IF(OR(EXACT(A789,'ESO Dungeon constants'!$D$3:$D$987)),"X","")</f>
        <v/>
      </c>
      <c r="F789" s="3" t="str">
        <f t="shared" si="48"/>
        <v>X</v>
      </c>
      <c r="G789" s="3" t="str">
        <f t="shared" si="49"/>
        <v/>
      </c>
      <c r="H789" s="17">
        <f t="shared" si="50"/>
        <v>1208</v>
      </c>
      <c r="I789" s="17">
        <f t="shared" si="51"/>
        <v>1208</v>
      </c>
      <c r="J789">
        <v>20</v>
      </c>
      <c r="K789" s="3" t="str">
        <f>VLOOKUP(J789,'LibSets constants'!$A$4:$B$1012,2,FALSE)</f>
        <v>DLC_MARKARTH</v>
      </c>
      <c r="L789" s="3" t="str">
        <f>VLOOKUP(J789,'LibSets constants'!$A$4:$C$1012,3,FALSE)</f>
        <v>Markarth</v>
      </c>
    </row>
    <row r="790" spans="1:12" x14ac:dyDescent="0.25">
      <c r="A790" s="12">
        <v>1209</v>
      </c>
      <c r="B790" s="5">
        <v>785</v>
      </c>
      <c r="C790" s="5">
        <v>1207</v>
      </c>
      <c r="D790" s="3" t="s">
        <v>2215</v>
      </c>
      <c r="E790" s="3" t="str">
        <f t="array" ref="E790">IF(OR(EXACT(A790,'ESO Dungeon constants'!$D$3:$D$987)),"X","")</f>
        <v/>
      </c>
      <c r="F790" s="3" t="str">
        <f t="shared" si="48"/>
        <v/>
      </c>
      <c r="G790" s="3" t="str">
        <f t="shared" si="49"/>
        <v>The Reach</v>
      </c>
      <c r="H790" s="17">
        <f t="shared" si="50"/>
        <v>1209</v>
      </c>
      <c r="I790" s="17">
        <f t="shared" si="51"/>
        <v>1207</v>
      </c>
      <c r="J790">
        <v>20</v>
      </c>
      <c r="K790" s="3" t="str">
        <f>VLOOKUP(J790,'LibSets constants'!$A$4:$B$1012,2,FALSE)</f>
        <v>DLC_MARKARTH</v>
      </c>
      <c r="L790" s="3" t="str">
        <f>VLOOKUP(J790,'LibSets constants'!$A$4:$C$1012,3,FALSE)</f>
        <v>Markarth</v>
      </c>
    </row>
    <row r="791" spans="1:12" x14ac:dyDescent="0.25">
      <c r="A791" s="12">
        <v>1210</v>
      </c>
      <c r="B791" s="5">
        <v>786</v>
      </c>
      <c r="C791" s="5">
        <v>1207</v>
      </c>
      <c r="D791" s="3" t="s">
        <v>2216</v>
      </c>
      <c r="E791" s="3" t="str">
        <f t="array" ref="E791">IF(OR(EXACT(A791,'ESO Dungeon constants'!$D$3:$D$987)),"X","")</f>
        <v/>
      </c>
      <c r="F791" s="3" t="str">
        <f t="shared" si="48"/>
        <v/>
      </c>
      <c r="G791" s="3" t="str">
        <f t="shared" si="49"/>
        <v>The Reach</v>
      </c>
      <c r="H791" s="17">
        <f t="shared" si="50"/>
        <v>1210</v>
      </c>
      <c r="I791" s="17">
        <f t="shared" si="51"/>
        <v>1207</v>
      </c>
      <c r="J791">
        <v>20</v>
      </c>
      <c r="K791" s="3" t="str">
        <f>VLOOKUP(J791,'LibSets constants'!$A$4:$B$1012,2,FALSE)</f>
        <v>DLC_MARKARTH</v>
      </c>
      <c r="L791" s="3" t="str">
        <f>VLOOKUP(J791,'LibSets constants'!$A$4:$C$1012,3,FALSE)</f>
        <v>Markarth</v>
      </c>
    </row>
    <row r="792" spans="1:12" x14ac:dyDescent="0.25">
      <c r="A792" s="44">
        <v>1211</v>
      </c>
      <c r="B792" s="43">
        <v>787</v>
      </c>
      <c r="C792" s="43">
        <v>1207</v>
      </c>
      <c r="D792" s="3" t="s">
        <v>2228</v>
      </c>
      <c r="E792" s="3" t="str">
        <f t="array" ref="E792">IF(OR(EXACT(A792,'ESO Dungeon constants'!$D$3:$D$987)),"X","")</f>
        <v/>
      </c>
      <c r="F792" s="3" t="str">
        <f t="shared" si="48"/>
        <v/>
      </c>
      <c r="G792" s="3" t="str">
        <f t="shared" si="49"/>
        <v>The Reach</v>
      </c>
      <c r="H792" s="17">
        <f t="shared" si="50"/>
        <v>1211</v>
      </c>
      <c r="I792" s="17">
        <f t="shared" si="51"/>
        <v>1207</v>
      </c>
      <c r="J792">
        <v>20</v>
      </c>
      <c r="K792" s="3" t="str">
        <f>VLOOKUP(J792,'LibSets constants'!$A$4:$B$1012,2,FALSE)</f>
        <v>DLC_MARKARTH</v>
      </c>
      <c r="L792" s="3" t="str">
        <f>VLOOKUP(J792,'LibSets constants'!$A$4:$C$1012,3,FALSE)</f>
        <v>Markarth</v>
      </c>
    </row>
    <row r="793" spans="1:12" x14ac:dyDescent="0.25">
      <c r="A793" s="12">
        <v>1212</v>
      </c>
      <c r="B793" s="5">
        <v>788</v>
      </c>
      <c r="C793" s="5">
        <v>1208</v>
      </c>
      <c r="D793" s="3" t="s">
        <v>2227</v>
      </c>
      <c r="E793" s="3" t="str">
        <f t="array" ref="E793">IF(OR(EXACT(A793,'ESO Dungeon constants'!$D$3:$D$987)),"X","")</f>
        <v/>
      </c>
      <c r="F793" s="3" t="str">
        <f t="shared" si="48"/>
        <v/>
      </c>
      <c r="G793" s="3" t="str">
        <f t="shared" si="49"/>
        <v>Blackreach: Arkthzand Cavern</v>
      </c>
      <c r="H793" s="17">
        <f t="shared" si="50"/>
        <v>1212</v>
      </c>
      <c r="I793" s="17">
        <f t="shared" si="51"/>
        <v>1208</v>
      </c>
      <c r="J793">
        <v>20</v>
      </c>
      <c r="K793" s="3" t="str">
        <f>VLOOKUP(J793,'LibSets constants'!$A$4:$B$1012,2,FALSE)</f>
        <v>DLC_MARKARTH</v>
      </c>
      <c r="L793" s="3" t="str">
        <f>VLOOKUP(J793,'LibSets constants'!$A$4:$C$1012,3,FALSE)</f>
        <v>Markarth</v>
      </c>
    </row>
    <row r="794" spans="1:12" x14ac:dyDescent="0.25">
      <c r="A794" s="44">
        <v>1213</v>
      </c>
      <c r="B794" s="43">
        <v>789</v>
      </c>
      <c r="C794" s="43">
        <v>1207</v>
      </c>
      <c r="D794" s="3" t="s">
        <v>2403</v>
      </c>
      <c r="E794" s="3" t="str">
        <f t="array" ref="E794">IF(OR(EXACT(A794,'ESO Dungeon constants'!$D$3:$D$987)),"X","")</f>
        <v/>
      </c>
      <c r="F794" s="3" t="str">
        <f t="shared" si="48"/>
        <v/>
      </c>
      <c r="G794" s="3" t="str">
        <f t="shared" si="49"/>
        <v>The Reach</v>
      </c>
      <c r="H794" s="17">
        <f t="shared" si="50"/>
        <v>1213</v>
      </c>
      <c r="I794" s="17">
        <f t="shared" si="51"/>
        <v>1207</v>
      </c>
      <c r="J794">
        <v>20</v>
      </c>
      <c r="K794" s="3" t="str">
        <f>VLOOKUP(J794,'LibSets constants'!$A$4:$B$1012,2,FALSE)</f>
        <v>DLC_MARKARTH</v>
      </c>
      <c r="L794" s="3" t="str">
        <f>VLOOKUP(J794,'LibSets constants'!$A$4:$C$1012,3,FALSE)</f>
        <v>Markarth</v>
      </c>
    </row>
    <row r="795" spans="1:12" x14ac:dyDescent="0.25">
      <c r="A795" s="12">
        <v>1214</v>
      </c>
      <c r="B795" s="5">
        <v>790</v>
      </c>
      <c r="C795" s="5">
        <v>1207</v>
      </c>
      <c r="D795" s="3" t="s">
        <v>2226</v>
      </c>
      <c r="E795" s="3" t="str">
        <f t="array" ref="E795">IF(OR(EXACT(A795,'ESO Dungeon constants'!$D$3:$D$987)),"X","")</f>
        <v/>
      </c>
      <c r="F795" s="3" t="str">
        <f t="shared" si="48"/>
        <v/>
      </c>
      <c r="G795" s="3" t="str">
        <f t="shared" si="49"/>
        <v>The Reach</v>
      </c>
      <c r="H795" s="17">
        <f t="shared" si="50"/>
        <v>1214</v>
      </c>
      <c r="I795" s="17">
        <f t="shared" si="51"/>
        <v>1207</v>
      </c>
      <c r="J795">
        <v>20</v>
      </c>
      <c r="K795" s="3" t="str">
        <f>VLOOKUP(J795,'LibSets constants'!$A$4:$B$1012,2,FALSE)</f>
        <v>DLC_MARKARTH</v>
      </c>
      <c r="L795" s="3" t="str">
        <f>VLOOKUP(J795,'LibSets constants'!$A$4:$C$1012,3,FALSE)</f>
        <v>Markarth</v>
      </c>
    </row>
    <row r="796" spans="1:12" x14ac:dyDescent="0.25">
      <c r="A796" s="12">
        <v>1215</v>
      </c>
      <c r="B796" s="5">
        <v>791</v>
      </c>
      <c r="C796" s="5">
        <v>1207</v>
      </c>
      <c r="D796" s="3" t="s">
        <v>2225</v>
      </c>
      <c r="E796" s="3" t="str">
        <f t="array" ref="E796">IF(OR(EXACT(A796,'ESO Dungeon constants'!$D$3:$D$987)),"X","")</f>
        <v/>
      </c>
      <c r="F796" s="3" t="str">
        <f t="shared" si="48"/>
        <v/>
      </c>
      <c r="G796" s="3" t="str">
        <f t="shared" si="49"/>
        <v>The Reach</v>
      </c>
      <c r="H796" s="17">
        <f t="shared" si="50"/>
        <v>1215</v>
      </c>
      <c r="I796" s="17">
        <f t="shared" si="51"/>
        <v>1207</v>
      </c>
      <c r="J796">
        <v>20</v>
      </c>
      <c r="K796" s="3" t="str">
        <f>VLOOKUP(J796,'LibSets constants'!$A$4:$B$1012,2,FALSE)</f>
        <v>DLC_MARKARTH</v>
      </c>
      <c r="L796" s="3" t="str">
        <f>VLOOKUP(J796,'LibSets constants'!$A$4:$C$1012,3,FALSE)</f>
        <v>Markarth</v>
      </c>
    </row>
    <row r="797" spans="1:12" x14ac:dyDescent="0.25">
      <c r="A797" s="12">
        <v>1216</v>
      </c>
      <c r="B797" s="5">
        <v>792</v>
      </c>
      <c r="C797" s="5">
        <v>1207</v>
      </c>
      <c r="D797" s="41" t="s">
        <v>2224</v>
      </c>
      <c r="E797" s="3" t="str">
        <f t="array" ref="E797">IF(OR(EXACT(A797,'ESO Dungeon constants'!$D$3:$D$987)),"X","")</f>
        <v/>
      </c>
      <c r="F797" s="3" t="str">
        <f t="shared" si="48"/>
        <v/>
      </c>
      <c r="G797" s="3" t="str">
        <f t="shared" si="49"/>
        <v>The Reach</v>
      </c>
      <c r="H797" s="17">
        <f t="shared" si="50"/>
        <v>1216</v>
      </c>
      <c r="I797" s="17">
        <f t="shared" si="51"/>
        <v>1207</v>
      </c>
      <c r="J797">
        <v>20</v>
      </c>
      <c r="K797" s="3" t="str">
        <f>VLOOKUP(J797,'LibSets constants'!$A$4:$B$1012,2,FALSE)</f>
        <v>DLC_MARKARTH</v>
      </c>
      <c r="L797" s="3" t="str">
        <f>VLOOKUP(J797,'LibSets constants'!$A$4:$C$1012,3,FALSE)</f>
        <v>Markarth</v>
      </c>
    </row>
    <row r="798" spans="1:12" x14ac:dyDescent="0.25">
      <c r="A798" s="12">
        <v>1217</v>
      </c>
      <c r="B798" s="5">
        <v>793</v>
      </c>
      <c r="C798" s="5">
        <v>1208</v>
      </c>
      <c r="D798" s="3" t="s">
        <v>2223</v>
      </c>
      <c r="E798" s="3" t="str">
        <f t="array" ref="E798">IF(OR(EXACT(A798,'ESO Dungeon constants'!$D$3:$D$987)),"X","")</f>
        <v/>
      </c>
      <c r="F798" s="3" t="str">
        <f t="shared" si="48"/>
        <v/>
      </c>
      <c r="G798" s="3" t="str">
        <f t="shared" si="49"/>
        <v>Blackreach: Arkthzand Cavern</v>
      </c>
      <c r="H798" s="17">
        <f t="shared" si="50"/>
        <v>1217</v>
      </c>
      <c r="I798" s="17">
        <f t="shared" si="51"/>
        <v>1208</v>
      </c>
      <c r="J798">
        <v>20</v>
      </c>
      <c r="K798" s="3" t="str">
        <f>VLOOKUP(J798,'LibSets constants'!$A$4:$B$1012,2,FALSE)</f>
        <v>DLC_MARKARTH</v>
      </c>
      <c r="L798" s="3" t="str">
        <f>VLOOKUP(J798,'LibSets constants'!$A$4:$C$1012,3,FALSE)</f>
        <v>Markarth</v>
      </c>
    </row>
    <row r="799" spans="1:12" x14ac:dyDescent="0.25">
      <c r="A799" s="12">
        <v>1218</v>
      </c>
      <c r="B799" s="5">
        <v>794</v>
      </c>
      <c r="C799" s="5">
        <v>1160</v>
      </c>
      <c r="D799" s="3" t="s">
        <v>1706</v>
      </c>
      <c r="E799" s="3" t="str">
        <f t="array" ref="E799">IF(OR(EXACT(A799,'ESO Dungeon constants'!$D$3:$D$987)),"X","")</f>
        <v/>
      </c>
      <c r="F799" s="3" t="str">
        <f t="shared" si="48"/>
        <v/>
      </c>
      <c r="G799" s="3" t="str">
        <f t="shared" si="49"/>
        <v>Western Skyrim</v>
      </c>
      <c r="H799" s="17">
        <f t="shared" si="50"/>
        <v>1218</v>
      </c>
      <c r="I799" s="17">
        <f t="shared" si="51"/>
        <v>1160</v>
      </c>
      <c r="J799">
        <v>18</v>
      </c>
      <c r="K799" s="3" t="str">
        <f>VLOOKUP(J799,'LibSets constants'!$A$4:$B$1012,2,FALSE)</f>
        <v>DLC_GREYMOOR</v>
      </c>
      <c r="L799" s="3" t="str">
        <f>VLOOKUP(J799,'LibSets constants'!$A$4:$C$1012,3,FALSE)</f>
        <v>Greymoor</v>
      </c>
    </row>
    <row r="800" spans="1:12" x14ac:dyDescent="0.25">
      <c r="A800" s="12">
        <v>1219</v>
      </c>
      <c r="B800" s="5">
        <v>795</v>
      </c>
      <c r="C800" s="5">
        <v>1160</v>
      </c>
      <c r="D800" s="3" t="s">
        <v>1707</v>
      </c>
      <c r="E800" s="3" t="str">
        <f t="array" ref="E800">IF(OR(EXACT(A800,'ESO Dungeon constants'!$D$3:$D$987)),"X","")</f>
        <v/>
      </c>
      <c r="F800" s="3" t="str">
        <f t="shared" si="48"/>
        <v/>
      </c>
      <c r="G800" s="3" t="str">
        <f t="shared" si="49"/>
        <v>Western Skyrim</v>
      </c>
      <c r="H800" s="17">
        <f t="shared" si="50"/>
        <v>1219</v>
      </c>
      <c r="I800" s="17">
        <f t="shared" si="51"/>
        <v>1160</v>
      </c>
      <c r="J800">
        <v>18</v>
      </c>
      <c r="K800" s="3" t="str">
        <f>VLOOKUP(J800,'LibSets constants'!$A$4:$B$1012,2,FALSE)</f>
        <v>DLC_GREYMOOR</v>
      </c>
      <c r="L800" s="3" t="str">
        <f>VLOOKUP(J800,'LibSets constants'!$A$4:$C$1012,3,FALSE)</f>
        <v>Greymoor</v>
      </c>
    </row>
    <row r="801" spans="1:12" x14ac:dyDescent="0.25">
      <c r="A801" s="12">
        <v>1220</v>
      </c>
      <c r="B801" s="5">
        <v>796</v>
      </c>
      <c r="C801" s="5">
        <v>1161</v>
      </c>
      <c r="D801" s="3" t="s">
        <v>1708</v>
      </c>
      <c r="E801" s="3" t="str">
        <f t="array" ref="E801">IF(OR(EXACT(A801,'ESO Dungeon constants'!$D$3:$D$987)),"X","")</f>
        <v/>
      </c>
      <c r="F801" s="3" t="str">
        <f t="shared" si="48"/>
        <v/>
      </c>
      <c r="G801" s="3" t="str">
        <f t="shared" si="49"/>
        <v>Blackreach: Greymoor Caverns</v>
      </c>
      <c r="H801" s="17">
        <f t="shared" si="50"/>
        <v>1220</v>
      </c>
      <c r="I801" s="17">
        <f t="shared" si="51"/>
        <v>1161</v>
      </c>
      <c r="J801">
        <v>18</v>
      </c>
      <c r="K801" s="3" t="str">
        <f>VLOOKUP(J801,'LibSets constants'!$A$4:$B$1012,2,FALSE)</f>
        <v>DLC_GREYMOOR</v>
      </c>
      <c r="L801" s="3" t="str">
        <f>VLOOKUP(J801,'LibSets constants'!$A$4:$C$1012,3,FALSE)</f>
        <v>Greymoor</v>
      </c>
    </row>
    <row r="802" spans="1:12" x14ac:dyDescent="0.25">
      <c r="A802" s="12">
        <v>1221</v>
      </c>
      <c r="B802" s="5">
        <v>797</v>
      </c>
      <c r="C802" s="5">
        <v>1207</v>
      </c>
      <c r="D802" s="3" t="s">
        <v>2217</v>
      </c>
      <c r="E802" s="3" t="str">
        <f t="array" ref="E802">IF(OR(EXACT(A802,'ESO Dungeon constants'!$D$3:$D$987)),"X","")</f>
        <v/>
      </c>
      <c r="F802" s="3" t="str">
        <f t="shared" si="48"/>
        <v/>
      </c>
      <c r="G802" s="3" t="str">
        <f t="shared" si="49"/>
        <v>The Reach</v>
      </c>
      <c r="H802" s="17">
        <f t="shared" si="50"/>
        <v>1221</v>
      </c>
      <c r="I802" s="17">
        <f t="shared" si="51"/>
        <v>1207</v>
      </c>
      <c r="J802">
        <v>20</v>
      </c>
      <c r="K802" s="3" t="str">
        <f>VLOOKUP(J802,'LibSets constants'!$A$4:$B$1012,2,FALSE)</f>
        <v>DLC_MARKARTH</v>
      </c>
      <c r="L802" s="3" t="str">
        <f>VLOOKUP(J802,'LibSets constants'!$A$4:$C$1012,3,FALSE)</f>
        <v>Markarth</v>
      </c>
    </row>
    <row r="803" spans="1:12" x14ac:dyDescent="0.25">
      <c r="A803" s="12">
        <v>1222</v>
      </c>
      <c r="B803" s="5">
        <v>798</v>
      </c>
      <c r="C803" s="5">
        <v>1160</v>
      </c>
      <c r="D803" s="3" t="s">
        <v>2218</v>
      </c>
      <c r="E803" s="3" t="str">
        <f t="array" ref="E803">IF(OR(EXACT(A803,'ESO Dungeon constants'!$D$3:$D$987)),"X","")</f>
        <v/>
      </c>
      <c r="F803" s="3" t="str">
        <f t="shared" si="48"/>
        <v/>
      </c>
      <c r="G803" s="3" t="str">
        <f t="shared" si="49"/>
        <v>Western Skyrim</v>
      </c>
      <c r="H803" s="17">
        <f t="shared" si="50"/>
        <v>1222</v>
      </c>
      <c r="I803" s="17">
        <f t="shared" si="51"/>
        <v>1160</v>
      </c>
      <c r="J803">
        <v>18</v>
      </c>
      <c r="K803" s="3" t="str">
        <f>VLOOKUP(J803,'LibSets constants'!$A$4:$B$1012,2,FALSE)</f>
        <v>DLC_GREYMOOR</v>
      </c>
      <c r="L803" s="3" t="str">
        <f>VLOOKUP(J803,'LibSets constants'!$A$4:$C$1012,3,FALSE)</f>
        <v>Greymoor</v>
      </c>
    </row>
    <row r="804" spans="1:12" x14ac:dyDescent="0.25">
      <c r="A804" s="12">
        <v>1223</v>
      </c>
      <c r="B804" s="5">
        <v>799</v>
      </c>
      <c r="C804" s="5">
        <v>1207</v>
      </c>
      <c r="D804" s="3" t="s">
        <v>2222</v>
      </c>
      <c r="E804" s="3" t="str">
        <f t="array" ref="E804">IF(OR(EXACT(A804,'ESO Dungeon constants'!$D$3:$D$987)),"X","")</f>
        <v/>
      </c>
      <c r="F804" s="3" t="str">
        <f t="shared" si="48"/>
        <v/>
      </c>
      <c r="G804" s="3" t="str">
        <f t="shared" si="49"/>
        <v>The Reach</v>
      </c>
      <c r="H804" s="17">
        <f t="shared" si="50"/>
        <v>1223</v>
      </c>
      <c r="I804" s="17">
        <f t="shared" si="51"/>
        <v>1207</v>
      </c>
      <c r="J804">
        <v>20</v>
      </c>
      <c r="K804" s="3" t="str">
        <f>VLOOKUP(J804,'LibSets constants'!$A$4:$B$1012,2,FALSE)</f>
        <v>DLC_MARKARTH</v>
      </c>
      <c r="L804" s="3" t="str">
        <f>VLOOKUP(J804,'LibSets constants'!$A$4:$C$1012,3,FALSE)</f>
        <v>Markarth</v>
      </c>
    </row>
    <row r="805" spans="1:12" x14ac:dyDescent="0.25">
      <c r="A805" s="12">
        <v>1224</v>
      </c>
      <c r="B805" s="5">
        <v>800</v>
      </c>
      <c r="C805" s="5">
        <v>1208</v>
      </c>
      <c r="D805" s="3" t="s">
        <v>2221</v>
      </c>
      <c r="E805" s="3" t="str">
        <f t="array" ref="E805">IF(OR(EXACT(A805,'ESO Dungeon constants'!$D$3:$D$987)),"X","")</f>
        <v/>
      </c>
      <c r="F805" s="3" t="str">
        <f t="shared" si="48"/>
        <v/>
      </c>
      <c r="G805" s="3" t="str">
        <f t="shared" si="49"/>
        <v>Blackreach: Arkthzand Cavern</v>
      </c>
      <c r="H805" s="17">
        <f t="shared" si="50"/>
        <v>1224</v>
      </c>
      <c r="I805" s="17">
        <f t="shared" si="51"/>
        <v>1208</v>
      </c>
      <c r="J805">
        <v>20</v>
      </c>
      <c r="K805" s="3" t="str">
        <f>VLOOKUP(J805,'LibSets constants'!$A$4:$B$1012,2,FALSE)</f>
        <v>DLC_MARKARTH</v>
      </c>
      <c r="L805" s="3" t="str">
        <f>VLOOKUP(J805,'LibSets constants'!$A$4:$C$1012,3,FALSE)</f>
        <v>Markarth</v>
      </c>
    </row>
    <row r="806" spans="1:12" x14ac:dyDescent="0.25">
      <c r="A806" s="12">
        <v>1225</v>
      </c>
      <c r="B806" s="5">
        <v>801</v>
      </c>
      <c r="C806" s="5">
        <v>1207</v>
      </c>
      <c r="D806" s="3" t="s">
        <v>2220</v>
      </c>
      <c r="E806" s="3" t="str">
        <f t="array" ref="E806">IF(OR(EXACT(A806,'ESO Dungeon constants'!$D$3:$D$987)),"X","")</f>
        <v/>
      </c>
      <c r="F806" s="3" t="str">
        <f t="shared" si="48"/>
        <v/>
      </c>
      <c r="G806" s="3" t="str">
        <f t="shared" si="49"/>
        <v>The Reach</v>
      </c>
      <c r="H806" s="17">
        <f t="shared" si="50"/>
        <v>1225</v>
      </c>
      <c r="I806" s="17">
        <f t="shared" si="51"/>
        <v>1207</v>
      </c>
      <c r="J806">
        <v>20</v>
      </c>
      <c r="K806" s="3" t="str">
        <f>VLOOKUP(J806,'LibSets constants'!$A$4:$B$1012,2,FALSE)</f>
        <v>DLC_MARKARTH</v>
      </c>
      <c r="L806" s="3" t="str">
        <f>VLOOKUP(J806,'LibSets constants'!$A$4:$C$1012,3,FALSE)</f>
        <v>Markarth</v>
      </c>
    </row>
    <row r="807" spans="1:12" x14ac:dyDescent="0.25">
      <c r="A807" s="12">
        <v>1226</v>
      </c>
      <c r="B807" s="5">
        <v>802</v>
      </c>
      <c r="C807" s="5">
        <v>1207</v>
      </c>
      <c r="D807" s="3" t="s">
        <v>2219</v>
      </c>
      <c r="E807" s="3" t="str">
        <f t="array" ref="E807">IF(OR(EXACT(A807,'ESO Dungeon constants'!$D$3:$D$987)),"X","")</f>
        <v/>
      </c>
      <c r="F807" s="3" t="str">
        <f t="shared" si="48"/>
        <v/>
      </c>
      <c r="G807" s="3" t="str">
        <f t="shared" si="49"/>
        <v>The Reach</v>
      </c>
      <c r="H807" s="17">
        <f t="shared" si="50"/>
        <v>1226</v>
      </c>
      <c r="I807" s="17">
        <f t="shared" si="51"/>
        <v>1207</v>
      </c>
      <c r="J807">
        <v>20</v>
      </c>
      <c r="K807" s="3" t="str">
        <f>VLOOKUP(J807,'LibSets constants'!$A$4:$B$1012,2,FALSE)</f>
        <v>DLC_MARKARTH</v>
      </c>
      <c r="L807" s="3" t="str">
        <f>VLOOKUP(J807,'LibSets constants'!$A$4:$C$1012,3,FALSE)</f>
        <v>Markarth</v>
      </c>
    </row>
    <row r="808" spans="1:12" x14ac:dyDescent="0.25">
      <c r="A808" s="12">
        <v>1227</v>
      </c>
      <c r="B808" s="5">
        <v>803</v>
      </c>
      <c r="C808" s="5">
        <v>1207</v>
      </c>
      <c r="D808" s="3" t="s">
        <v>2212</v>
      </c>
      <c r="E808" s="3" t="str">
        <f t="array" ref="E808">IF(OR(EXACT(A808,'ESO Dungeon constants'!$D$3:$D$987)),"X","")</f>
        <v/>
      </c>
      <c r="F808" s="3" t="str">
        <f t="shared" si="48"/>
        <v/>
      </c>
      <c r="G808" s="3" t="str">
        <f t="shared" si="49"/>
        <v>The Reach</v>
      </c>
      <c r="H808" s="17">
        <f t="shared" si="50"/>
        <v>1227</v>
      </c>
      <c r="I808" s="17">
        <f t="shared" si="51"/>
        <v>1207</v>
      </c>
      <c r="J808">
        <v>20</v>
      </c>
      <c r="K808" s="3" t="str">
        <f>VLOOKUP(J808,'LibSets constants'!$A$4:$B$1012,2,FALSE)</f>
        <v>DLC_MARKARTH</v>
      </c>
      <c r="L808" s="3" t="str">
        <f>VLOOKUP(J808,'LibSets constants'!$A$4:$C$1012,3,FALSE)</f>
        <v>Markarth</v>
      </c>
    </row>
    <row r="809" spans="1:12" s="69" customFormat="1" x14ac:dyDescent="0.25">
      <c r="A809" s="12">
        <v>1228</v>
      </c>
      <c r="B809" s="5">
        <v>804</v>
      </c>
      <c r="C809" s="5">
        <v>823</v>
      </c>
      <c r="D809" s="3" t="s">
        <v>2395</v>
      </c>
      <c r="E809" s="3" t="str">
        <f t="array" ref="E809">IF(OR(EXACT(A809,'ESO Dungeon constants'!$D$3:$D$987)),"X","")</f>
        <v>X</v>
      </c>
      <c r="F809" s="3" t="str">
        <f t="shared" si="48"/>
        <v/>
      </c>
      <c r="G809" s="3" t="str">
        <f t="shared" si="49"/>
        <v>Gold Coast</v>
      </c>
      <c r="H809" s="17">
        <f t="shared" si="50"/>
        <v>1228</v>
      </c>
      <c r="I809" s="17">
        <f t="shared" si="51"/>
        <v>823</v>
      </c>
      <c r="J809">
        <v>21</v>
      </c>
      <c r="K809" s="3" t="str">
        <f>VLOOKUP(J809,'LibSets constants'!$A$4:$B$1012,2,FALSE)</f>
        <v>DLC_FLAMES_OF_AMBITION</v>
      </c>
      <c r="L809" s="3" t="str">
        <f>VLOOKUP(J809,'LibSets constants'!$A$4:$C$1012,3,FALSE)</f>
        <v>Flames of Ambition</v>
      </c>
    </row>
    <row r="810" spans="1:12" s="69" customFormat="1" x14ac:dyDescent="0.25">
      <c r="A810" s="12">
        <v>1229</v>
      </c>
      <c r="B810" s="5">
        <v>805</v>
      </c>
      <c r="C810" s="5">
        <v>57</v>
      </c>
      <c r="D810" s="3" t="s">
        <v>2396</v>
      </c>
      <c r="E810" s="3" t="str">
        <f t="array" ref="E810">IF(OR(EXACT(A810,'ESO Dungeon constants'!$D$3:$D$987)),"X","")</f>
        <v>X</v>
      </c>
      <c r="F810" s="3" t="str">
        <f t="shared" si="48"/>
        <v/>
      </c>
      <c r="G810" s="3" t="str">
        <f t="shared" si="49"/>
        <v>Deshaan</v>
      </c>
      <c r="H810" s="17">
        <f t="shared" si="50"/>
        <v>1229</v>
      </c>
      <c r="I810" s="17">
        <f t="shared" si="51"/>
        <v>57</v>
      </c>
      <c r="J810">
        <v>21</v>
      </c>
      <c r="K810" s="3" t="str">
        <f>VLOOKUP(J810,'LibSets constants'!$A$4:$B$1012,2,FALSE)</f>
        <v>DLC_FLAMES_OF_AMBITION</v>
      </c>
      <c r="L810" s="3" t="str">
        <f>VLOOKUP(J810,'LibSets constants'!$A$4:$C$1012,3,FALSE)</f>
        <v>Flames of Ambition</v>
      </c>
    </row>
    <row r="811" spans="1:12" x14ac:dyDescent="0.25">
      <c r="A811" s="12">
        <v>1233</v>
      </c>
      <c r="B811" s="12">
        <v>806</v>
      </c>
      <c r="C811" s="12">
        <v>1160</v>
      </c>
      <c r="D811" s="3" t="s">
        <v>2150</v>
      </c>
      <c r="E811" s="3" t="str">
        <f t="array" ref="E811">IF(OR(EXACT(A811,'ESO Dungeon constants'!$D$3:$D$987)),"X","")</f>
        <v/>
      </c>
      <c r="F811" s="3" t="str">
        <f t="shared" si="48"/>
        <v/>
      </c>
      <c r="G811" s="3" t="str">
        <f t="shared" si="49"/>
        <v>Western Skyrim</v>
      </c>
      <c r="H811" s="17">
        <f t="shared" si="50"/>
        <v>1233</v>
      </c>
      <c r="I811" s="17">
        <f t="shared" si="51"/>
        <v>1160</v>
      </c>
      <c r="J811">
        <v>18</v>
      </c>
      <c r="K811" s="3" t="str">
        <f>VLOOKUP(J811,'LibSets constants'!$A$4:$B$1012,2,FALSE)</f>
        <v>DLC_GREYMOOR</v>
      </c>
      <c r="L811" s="3" t="str">
        <f>VLOOKUP(J811,'LibSets constants'!$A$4:$C$1012,3,FALSE)</f>
        <v>Greymoor</v>
      </c>
    </row>
    <row r="812" spans="1:12" x14ac:dyDescent="0.25">
      <c r="A812" s="12">
        <v>1234</v>
      </c>
      <c r="B812" s="5">
        <v>807</v>
      </c>
      <c r="C812" s="5">
        <v>1160</v>
      </c>
      <c r="D812" s="3" t="s">
        <v>2151</v>
      </c>
      <c r="E812" s="3" t="str">
        <f t="array" ref="E812">IF(OR(EXACT(A812,'ESO Dungeon constants'!$D$3:$D$987)),"X","")</f>
        <v/>
      </c>
      <c r="F812" s="3" t="str">
        <f t="shared" si="48"/>
        <v/>
      </c>
      <c r="G812" s="3" t="str">
        <f t="shared" si="49"/>
        <v>Western Skyrim</v>
      </c>
      <c r="H812" s="17">
        <f t="shared" si="50"/>
        <v>1234</v>
      </c>
      <c r="I812" s="17">
        <f t="shared" si="51"/>
        <v>1160</v>
      </c>
      <c r="J812">
        <v>18</v>
      </c>
      <c r="K812" s="3" t="str">
        <f>VLOOKUP(J812,'LibSets constants'!$A$4:$B$1012,2,FALSE)</f>
        <v>DLC_GREYMOOR</v>
      </c>
      <c r="L812" s="3" t="str">
        <f>VLOOKUP(J812,'LibSets constants'!$A$4:$C$1012,3,FALSE)</f>
        <v>Greymoor</v>
      </c>
    </row>
    <row r="813" spans="1:12" x14ac:dyDescent="0.25">
      <c r="A813" s="12">
        <v>1235</v>
      </c>
      <c r="B813" s="5">
        <v>808</v>
      </c>
      <c r="C813" s="5">
        <v>383</v>
      </c>
      <c r="D813" s="3" t="s">
        <v>2398</v>
      </c>
      <c r="E813" s="3" t="str">
        <f t="array" ref="E813">IF(OR(EXACT(A813,'ESO Dungeon constants'!$D$3:$D$987)),"X","")</f>
        <v/>
      </c>
      <c r="F813" s="3" t="str">
        <f t="shared" si="48"/>
        <v/>
      </c>
      <c r="G813" s="3" t="str">
        <f t="shared" si="49"/>
        <v>Grahtwood</v>
      </c>
      <c r="H813" s="17">
        <f t="shared" si="50"/>
        <v>1235</v>
      </c>
      <c r="I813" s="17">
        <f t="shared" si="51"/>
        <v>383</v>
      </c>
      <c r="J813">
        <v>0</v>
      </c>
      <c r="K813" s="3" t="str">
        <f>VLOOKUP(J813,'LibSets constants'!$A$4:$B$1012,2,FALSE)</f>
        <v>DLC_BASE_GAME</v>
      </c>
      <c r="L813" s="3" t="str">
        <f>VLOOKUP(J813,'LibSets constants'!$A$4:$C$1012,3,FALSE)</f>
        <v>Included in base game</v>
      </c>
    </row>
    <row r="814" spans="1:12" x14ac:dyDescent="0.25">
      <c r="A814" s="12">
        <v>1236</v>
      </c>
      <c r="B814" s="5">
        <v>809</v>
      </c>
      <c r="C814" s="5">
        <v>383</v>
      </c>
      <c r="D814" s="3" t="s">
        <v>448</v>
      </c>
      <c r="E814" s="3" t="str">
        <f t="array" ref="E814">IF(OR(EXACT(A814,'ESO Dungeon constants'!$D$3:$D$987)),"X","")</f>
        <v/>
      </c>
      <c r="F814" s="3" t="str">
        <f t="shared" si="48"/>
        <v/>
      </c>
      <c r="G814" s="3" t="str">
        <f t="shared" si="49"/>
        <v>Grahtwood</v>
      </c>
      <c r="H814" s="17">
        <f t="shared" si="50"/>
        <v>1236</v>
      </c>
      <c r="I814" s="17">
        <f t="shared" si="51"/>
        <v>383</v>
      </c>
      <c r="J814">
        <v>0</v>
      </c>
      <c r="K814" s="3" t="str">
        <f>VLOOKUP(J814,'LibSets constants'!$A$4:$B$1012,2,FALSE)</f>
        <v>DLC_BASE_GAME</v>
      </c>
      <c r="L814" s="3" t="str">
        <f>VLOOKUP(J814,'LibSets constants'!$A$4:$C$1012,3,FALSE)</f>
        <v>Included in base game</v>
      </c>
    </row>
    <row r="815" spans="1:12" x14ac:dyDescent="0.25">
      <c r="A815" s="12">
        <v>1237</v>
      </c>
      <c r="B815" s="5">
        <v>810</v>
      </c>
      <c r="C815" s="5">
        <v>383</v>
      </c>
      <c r="D815" s="3" t="s">
        <v>2402</v>
      </c>
      <c r="E815" s="3" t="str">
        <f t="array" ref="E815">IF(OR(EXACT(A815,'ESO Dungeon constants'!$D$3:$D$987)),"X","")</f>
        <v/>
      </c>
      <c r="F815" s="3" t="str">
        <f t="shared" si="48"/>
        <v/>
      </c>
      <c r="G815" s="3" t="str">
        <f t="shared" si="49"/>
        <v>Grahtwood</v>
      </c>
      <c r="H815" s="17">
        <f t="shared" si="50"/>
        <v>1237</v>
      </c>
      <c r="I815" s="17">
        <f t="shared" si="51"/>
        <v>383</v>
      </c>
      <c r="J815">
        <v>0</v>
      </c>
      <c r="K815" s="3" t="str">
        <f>VLOOKUP(J815,'LibSets constants'!$A$4:$B$1012,2,FALSE)</f>
        <v>DLC_BASE_GAME</v>
      </c>
      <c r="L815" s="3" t="str">
        <f>VLOOKUP(J815,'LibSets constants'!$A$4:$C$1012,3,FALSE)</f>
        <v>Included in base game</v>
      </c>
    </row>
    <row r="816" spans="1:12" x14ac:dyDescent="0.25">
      <c r="A816" s="12">
        <v>1238</v>
      </c>
      <c r="B816" s="5">
        <v>811</v>
      </c>
      <c r="C816" s="5">
        <v>1261</v>
      </c>
      <c r="D816" s="3" t="s">
        <v>2428</v>
      </c>
      <c r="E816" s="3" t="str">
        <f t="array" ref="E816">IF(OR(EXACT(A816,'ESO Dungeon constants'!$D$3:$D$987)),"X","")</f>
        <v/>
      </c>
      <c r="F816" s="3" t="str">
        <f t="shared" si="48"/>
        <v/>
      </c>
      <c r="G816" s="3" t="str">
        <f t="shared" si="49"/>
        <v>Blackwood</v>
      </c>
      <c r="H816" s="17">
        <f t="shared" si="50"/>
        <v>1238</v>
      </c>
      <c r="I816" s="17">
        <f t="shared" si="51"/>
        <v>1261</v>
      </c>
      <c r="J816">
        <v>22</v>
      </c>
      <c r="K816" s="3" t="str">
        <f>VLOOKUP(J816,'LibSets constants'!$A$4:$B$1012,2,FALSE)</f>
        <v>DLC_BLACKWOOD</v>
      </c>
      <c r="L816" s="3" t="str">
        <f>VLOOKUP(J816,'LibSets constants'!$A$4:$C$1012,3,FALSE)</f>
        <v>Blackwood</v>
      </c>
    </row>
    <row r="817" spans="1:12" x14ac:dyDescent="0.25">
      <c r="A817" s="12">
        <v>1239</v>
      </c>
      <c r="B817" s="5">
        <v>812</v>
      </c>
      <c r="C817" s="5">
        <v>1261</v>
      </c>
      <c r="D817" s="3" t="s">
        <v>2425</v>
      </c>
      <c r="E817" s="3" t="str">
        <f t="array" ref="E817">IF(OR(EXACT(A817,'ESO Dungeon constants'!$D$3:$D$987)),"X","")</f>
        <v/>
      </c>
      <c r="F817" s="3" t="str">
        <f t="shared" si="48"/>
        <v/>
      </c>
      <c r="G817" s="3" t="str">
        <f t="shared" si="49"/>
        <v>Blackwood</v>
      </c>
      <c r="H817" s="17">
        <f t="shared" si="50"/>
        <v>1239</v>
      </c>
      <c r="I817" s="17">
        <f t="shared" si="51"/>
        <v>1261</v>
      </c>
      <c r="J817">
        <v>22</v>
      </c>
      <c r="K817" s="3" t="str">
        <f>VLOOKUP(J817,'LibSets constants'!$A$4:$B$1012,2,FALSE)</f>
        <v>DLC_BLACKWOOD</v>
      </c>
      <c r="L817" s="3" t="str">
        <f>VLOOKUP(J817,'LibSets constants'!$A$4:$C$1012,3,FALSE)</f>
        <v>Blackwood</v>
      </c>
    </row>
    <row r="818" spans="1:12" x14ac:dyDescent="0.25">
      <c r="A818" s="12">
        <v>1240</v>
      </c>
      <c r="B818" s="5">
        <v>813</v>
      </c>
      <c r="C818" s="5">
        <v>1261</v>
      </c>
      <c r="D818" s="3" t="s">
        <v>2429</v>
      </c>
      <c r="E818" s="3" t="str">
        <f t="array" ref="E818">IF(OR(EXACT(A818,'ESO Dungeon constants'!$D$3:$D$987)),"X","")</f>
        <v/>
      </c>
      <c r="F818" s="3" t="str">
        <f t="shared" si="48"/>
        <v/>
      </c>
      <c r="G818" s="3" t="str">
        <f t="shared" si="49"/>
        <v>Blackwood</v>
      </c>
      <c r="H818" s="17">
        <f t="shared" si="50"/>
        <v>1240</v>
      </c>
      <c r="I818" s="17">
        <f t="shared" si="51"/>
        <v>1261</v>
      </c>
      <c r="J818">
        <v>22</v>
      </c>
      <c r="K818" s="3" t="str">
        <f>VLOOKUP(J818,'LibSets constants'!$A$4:$B$1012,2,FALSE)</f>
        <v>DLC_BLACKWOOD</v>
      </c>
      <c r="L818" s="3" t="str">
        <f>VLOOKUP(J818,'LibSets constants'!$A$4:$C$1012,3,FALSE)</f>
        <v>Blackwood</v>
      </c>
    </row>
    <row r="819" spans="1:12" x14ac:dyDescent="0.25">
      <c r="A819" s="12">
        <v>1241</v>
      </c>
      <c r="B819" s="5">
        <v>814</v>
      </c>
      <c r="C819" s="5">
        <v>1261</v>
      </c>
      <c r="D819" s="3" t="s">
        <v>2430</v>
      </c>
      <c r="E819" s="3" t="str">
        <f t="array" ref="E819">IF(OR(EXACT(A819,'ESO Dungeon constants'!$D$3:$D$987)),"X","")</f>
        <v/>
      </c>
      <c r="F819" s="3" t="str">
        <f t="shared" si="48"/>
        <v/>
      </c>
      <c r="G819" s="3" t="str">
        <f t="shared" si="49"/>
        <v>Blackwood</v>
      </c>
      <c r="H819" s="17">
        <f t="shared" si="50"/>
        <v>1241</v>
      </c>
      <c r="I819" s="17">
        <f t="shared" si="51"/>
        <v>1261</v>
      </c>
      <c r="J819">
        <v>22</v>
      </c>
      <c r="K819" s="3" t="str">
        <f>VLOOKUP(J819,'LibSets constants'!$A$4:$B$1012,2,FALSE)</f>
        <v>DLC_BLACKWOOD</v>
      </c>
      <c r="L819" s="3" t="str">
        <f>VLOOKUP(J819,'LibSets constants'!$A$4:$C$1012,3,FALSE)</f>
        <v>Blackwood</v>
      </c>
    </row>
    <row r="820" spans="1:12" x14ac:dyDescent="0.25">
      <c r="A820" s="12">
        <v>1242</v>
      </c>
      <c r="B820" s="5">
        <v>815</v>
      </c>
      <c r="C820" s="5">
        <v>1261</v>
      </c>
      <c r="D820" s="3" t="s">
        <v>2431</v>
      </c>
      <c r="E820" s="3" t="str">
        <f t="array" ref="E820">IF(OR(EXACT(A820,'ESO Dungeon constants'!$D$3:$D$987)),"X","")</f>
        <v/>
      </c>
      <c r="F820" s="3" t="str">
        <f t="shared" si="48"/>
        <v/>
      </c>
      <c r="G820" s="3" t="str">
        <f t="shared" si="49"/>
        <v>Blackwood</v>
      </c>
      <c r="H820" s="17">
        <f t="shared" si="50"/>
        <v>1242</v>
      </c>
      <c r="I820" s="17">
        <f t="shared" si="51"/>
        <v>1261</v>
      </c>
      <c r="J820">
        <v>22</v>
      </c>
      <c r="K820" s="3" t="str">
        <f>VLOOKUP(J820,'LibSets constants'!$A$4:$B$1012,2,FALSE)</f>
        <v>DLC_BLACKWOOD</v>
      </c>
      <c r="L820" s="3" t="str">
        <f>VLOOKUP(J820,'LibSets constants'!$A$4:$C$1012,3,FALSE)</f>
        <v>Blackwood</v>
      </c>
    </row>
    <row r="821" spans="1:12" x14ac:dyDescent="0.25">
      <c r="A821" s="12">
        <v>1243</v>
      </c>
      <c r="B821" s="5">
        <v>816</v>
      </c>
      <c r="C821" s="5">
        <v>1261</v>
      </c>
      <c r="D821" s="3" t="s">
        <v>2432</v>
      </c>
      <c r="E821" s="3" t="str">
        <f t="array" ref="E821">IF(OR(EXACT(A821,'ESO Dungeon constants'!$D$3:$D$987)),"X","")</f>
        <v/>
      </c>
      <c r="F821" s="3" t="str">
        <f t="shared" si="48"/>
        <v/>
      </c>
      <c r="G821" s="3" t="str">
        <f t="shared" si="49"/>
        <v>Blackwood</v>
      </c>
      <c r="H821" s="17">
        <f t="shared" si="50"/>
        <v>1243</v>
      </c>
      <c r="I821" s="17">
        <f t="shared" si="51"/>
        <v>1261</v>
      </c>
      <c r="J821">
        <v>22</v>
      </c>
      <c r="K821" s="3" t="str">
        <f>VLOOKUP(J821,'LibSets constants'!$A$4:$B$1012,2,FALSE)</f>
        <v>DLC_BLACKWOOD</v>
      </c>
      <c r="L821" s="3" t="str">
        <f>VLOOKUP(J821,'LibSets constants'!$A$4:$C$1012,3,FALSE)</f>
        <v>Blackwood</v>
      </c>
    </row>
    <row r="822" spans="1:12" x14ac:dyDescent="0.25">
      <c r="A822" s="12">
        <v>1244</v>
      </c>
      <c r="B822" s="5">
        <v>817</v>
      </c>
      <c r="C822" s="5">
        <v>1261</v>
      </c>
      <c r="D822" s="3" t="s">
        <v>2433</v>
      </c>
      <c r="E822" s="3" t="str">
        <f t="array" ref="E822">IF(OR(EXACT(A822,'ESO Dungeon constants'!$D$3:$D$987)),"X","")</f>
        <v/>
      </c>
      <c r="F822" s="3" t="str">
        <f t="shared" si="48"/>
        <v/>
      </c>
      <c r="G822" s="3" t="str">
        <f t="shared" si="49"/>
        <v>Blackwood</v>
      </c>
      <c r="H822" s="17">
        <f t="shared" si="50"/>
        <v>1244</v>
      </c>
      <c r="I822" s="17">
        <f t="shared" si="51"/>
        <v>1261</v>
      </c>
      <c r="J822">
        <v>22</v>
      </c>
      <c r="K822" s="3" t="str">
        <f>VLOOKUP(J822,'LibSets constants'!$A$4:$B$1012,2,FALSE)</f>
        <v>DLC_BLACKWOOD</v>
      </c>
      <c r="L822" s="3" t="str">
        <f>VLOOKUP(J822,'LibSets constants'!$A$4:$C$1012,3,FALSE)</f>
        <v>Blackwood</v>
      </c>
    </row>
    <row r="823" spans="1:12" x14ac:dyDescent="0.25">
      <c r="A823" s="12">
        <v>1245</v>
      </c>
      <c r="B823" s="5">
        <v>818</v>
      </c>
      <c r="C823" s="5">
        <v>1261</v>
      </c>
      <c r="D823" s="3" t="s">
        <v>2434</v>
      </c>
      <c r="E823" s="3" t="str">
        <f t="array" ref="E823">IF(OR(EXACT(A823,'ESO Dungeon constants'!$D$3:$D$987)),"X","")</f>
        <v/>
      </c>
      <c r="F823" s="3" t="str">
        <f t="shared" si="48"/>
        <v/>
      </c>
      <c r="G823" s="3" t="str">
        <f t="shared" si="49"/>
        <v>Blackwood</v>
      </c>
      <c r="H823" s="17">
        <f t="shared" si="50"/>
        <v>1245</v>
      </c>
      <c r="I823" s="17">
        <f t="shared" si="51"/>
        <v>1261</v>
      </c>
      <c r="J823">
        <v>22</v>
      </c>
      <c r="K823" s="3" t="str">
        <f>VLOOKUP(J823,'LibSets constants'!$A$4:$B$1012,2,FALSE)</f>
        <v>DLC_BLACKWOOD</v>
      </c>
      <c r="L823" s="3" t="str">
        <f>VLOOKUP(J823,'LibSets constants'!$A$4:$C$1012,3,FALSE)</f>
        <v>Blackwood</v>
      </c>
    </row>
    <row r="824" spans="1:12" x14ac:dyDescent="0.25">
      <c r="A824" s="12">
        <v>1246</v>
      </c>
      <c r="B824" s="5">
        <v>819</v>
      </c>
      <c r="C824" s="5">
        <v>1261</v>
      </c>
      <c r="D824" s="3" t="s">
        <v>2435</v>
      </c>
      <c r="E824" s="3" t="str">
        <f t="array" ref="E824">IF(OR(EXACT(A824,'ESO Dungeon constants'!$D$3:$D$987)),"X","")</f>
        <v/>
      </c>
      <c r="F824" s="3" t="str">
        <f t="shared" si="48"/>
        <v/>
      </c>
      <c r="G824" s="3" t="str">
        <f t="shared" si="49"/>
        <v>Blackwood</v>
      </c>
      <c r="H824" s="17">
        <f t="shared" si="50"/>
        <v>1246</v>
      </c>
      <c r="I824" s="17">
        <f t="shared" si="51"/>
        <v>1261</v>
      </c>
      <c r="J824">
        <v>22</v>
      </c>
      <c r="K824" s="3" t="str">
        <f>VLOOKUP(J824,'LibSets constants'!$A$4:$B$1012,2,FALSE)</f>
        <v>DLC_BLACKWOOD</v>
      </c>
      <c r="L824" s="3" t="str">
        <f>VLOOKUP(J824,'LibSets constants'!$A$4:$C$1012,3,FALSE)</f>
        <v>Blackwood</v>
      </c>
    </row>
    <row r="825" spans="1:12" x14ac:dyDescent="0.25">
      <c r="A825" s="12">
        <v>1247</v>
      </c>
      <c r="B825" s="5">
        <v>820</v>
      </c>
      <c r="C825" s="5">
        <v>1261</v>
      </c>
      <c r="D825" s="3" t="s">
        <v>2426</v>
      </c>
      <c r="E825" s="3" t="str">
        <f t="array" ref="E825">IF(OR(EXACT(A825,'ESO Dungeon constants'!$D$3:$D$987)),"X","")</f>
        <v/>
      </c>
      <c r="F825" s="3" t="str">
        <f t="shared" si="48"/>
        <v/>
      </c>
      <c r="G825" s="3" t="str">
        <f t="shared" si="49"/>
        <v>Blackwood</v>
      </c>
      <c r="H825" s="17">
        <f t="shared" si="50"/>
        <v>1247</v>
      </c>
      <c r="I825" s="17">
        <f t="shared" si="51"/>
        <v>1261</v>
      </c>
      <c r="J825">
        <v>22</v>
      </c>
      <c r="K825" s="3" t="str">
        <f>VLOOKUP(J825,'LibSets constants'!$A$4:$B$1012,2,FALSE)</f>
        <v>DLC_BLACKWOOD</v>
      </c>
      <c r="L825" s="3" t="str">
        <f>VLOOKUP(J825,'LibSets constants'!$A$4:$C$1012,3,FALSE)</f>
        <v>Blackwood</v>
      </c>
    </row>
    <row r="826" spans="1:12" x14ac:dyDescent="0.25">
      <c r="A826" s="12">
        <v>1248</v>
      </c>
      <c r="B826" s="5">
        <v>821</v>
      </c>
      <c r="C826" s="5">
        <v>1261</v>
      </c>
      <c r="D826" s="3" t="s">
        <v>2436</v>
      </c>
      <c r="E826" s="3" t="str">
        <f t="array" ref="E826">IF(OR(EXACT(A826,'ESO Dungeon constants'!$D$3:$D$987)),"X","")</f>
        <v/>
      </c>
      <c r="F826" s="3" t="str">
        <f t="shared" si="48"/>
        <v/>
      </c>
      <c r="G826" s="3" t="str">
        <f t="shared" si="49"/>
        <v>Blackwood</v>
      </c>
      <c r="H826" s="17">
        <f t="shared" si="50"/>
        <v>1248</v>
      </c>
      <c r="I826" s="17">
        <f t="shared" si="51"/>
        <v>1261</v>
      </c>
      <c r="J826">
        <v>22</v>
      </c>
      <c r="K826" s="3" t="str">
        <f>VLOOKUP(J826,'LibSets constants'!$A$4:$B$1012,2,FALSE)</f>
        <v>DLC_BLACKWOOD</v>
      </c>
      <c r="L826" s="3" t="str">
        <f>VLOOKUP(J826,'LibSets constants'!$A$4:$C$1012,3,FALSE)</f>
        <v>Blackwood</v>
      </c>
    </row>
    <row r="827" spans="1:12" x14ac:dyDescent="0.25">
      <c r="A827" s="12">
        <v>1249</v>
      </c>
      <c r="B827" s="5">
        <v>822</v>
      </c>
      <c r="C827" s="5">
        <v>1261</v>
      </c>
      <c r="D827" s="3" t="s">
        <v>2437</v>
      </c>
      <c r="E827" s="3" t="str">
        <f t="array" ref="E827">IF(OR(EXACT(A827,'ESO Dungeon constants'!$D$3:$D$987)),"X","")</f>
        <v/>
      </c>
      <c r="F827" s="3" t="str">
        <f t="shared" si="48"/>
        <v/>
      </c>
      <c r="G827" s="3" t="str">
        <f t="shared" si="49"/>
        <v>Blackwood</v>
      </c>
      <c r="H827" s="17">
        <f t="shared" si="50"/>
        <v>1249</v>
      </c>
      <c r="I827" s="17">
        <f t="shared" si="51"/>
        <v>1261</v>
      </c>
      <c r="J827">
        <v>22</v>
      </c>
      <c r="K827" s="3" t="str">
        <f>VLOOKUP(J827,'LibSets constants'!$A$4:$B$1012,2,FALSE)</f>
        <v>DLC_BLACKWOOD</v>
      </c>
      <c r="L827" s="3" t="str">
        <f>VLOOKUP(J827,'LibSets constants'!$A$4:$C$1012,3,FALSE)</f>
        <v>Blackwood</v>
      </c>
    </row>
    <row r="828" spans="1:12" x14ac:dyDescent="0.25">
      <c r="A828" s="12">
        <v>1250</v>
      </c>
      <c r="B828" s="5">
        <v>823</v>
      </c>
      <c r="C828" s="5">
        <v>1261</v>
      </c>
      <c r="D828" s="3" t="s">
        <v>2438</v>
      </c>
      <c r="E828" s="3" t="str">
        <f t="array" ref="E828">IF(OR(EXACT(A828,'ESO Dungeon constants'!$D$3:$D$987)),"X","")</f>
        <v/>
      </c>
      <c r="F828" s="3" t="str">
        <f t="shared" si="48"/>
        <v/>
      </c>
      <c r="G828" s="3" t="str">
        <f t="shared" si="49"/>
        <v>Blackwood</v>
      </c>
      <c r="H828" s="17">
        <f t="shared" si="50"/>
        <v>1250</v>
      </c>
      <c r="I828" s="17">
        <f t="shared" si="51"/>
        <v>1261</v>
      </c>
      <c r="J828">
        <v>22</v>
      </c>
      <c r="K828" s="3" t="str">
        <f>VLOOKUP(J828,'LibSets constants'!$A$4:$B$1012,2,FALSE)</f>
        <v>DLC_BLACKWOOD</v>
      </c>
      <c r="L828" s="3" t="str">
        <f>VLOOKUP(J828,'LibSets constants'!$A$4:$C$1012,3,FALSE)</f>
        <v>Blackwood</v>
      </c>
    </row>
    <row r="829" spans="1:12" x14ac:dyDescent="0.25">
      <c r="A829" s="12">
        <v>1251</v>
      </c>
      <c r="B829" s="5">
        <v>824</v>
      </c>
      <c r="C829" s="5">
        <v>1261</v>
      </c>
      <c r="D829" s="3" t="s">
        <v>2439</v>
      </c>
      <c r="E829" s="3" t="str">
        <f t="array" ref="E829">IF(OR(EXACT(A829,'ESO Dungeon constants'!$D$3:$D$987)),"X","")</f>
        <v/>
      </c>
      <c r="F829" s="3" t="str">
        <f t="shared" si="48"/>
        <v/>
      </c>
      <c r="G829" s="3" t="str">
        <f t="shared" si="49"/>
        <v>Blackwood</v>
      </c>
      <c r="H829" s="17">
        <f t="shared" si="50"/>
        <v>1251</v>
      </c>
      <c r="I829" s="17">
        <f t="shared" si="51"/>
        <v>1261</v>
      </c>
      <c r="J829">
        <v>22</v>
      </c>
      <c r="K829" s="3" t="str">
        <f>VLOOKUP(J829,'LibSets constants'!$A$4:$B$1012,2,FALSE)</f>
        <v>DLC_BLACKWOOD</v>
      </c>
      <c r="L829" s="3" t="str">
        <f>VLOOKUP(J829,'LibSets constants'!$A$4:$C$1012,3,FALSE)</f>
        <v>Blackwood</v>
      </c>
    </row>
    <row r="830" spans="1:12" x14ac:dyDescent="0.25">
      <c r="A830" s="12">
        <v>1252</v>
      </c>
      <c r="B830" s="5">
        <v>825</v>
      </c>
      <c r="C830" s="5">
        <v>1261</v>
      </c>
      <c r="D830" s="3" t="s">
        <v>2440</v>
      </c>
      <c r="E830" s="3" t="str">
        <f t="array" ref="E830">IF(OR(EXACT(A830,'ESO Dungeon constants'!$D$3:$D$987)),"X","")</f>
        <v/>
      </c>
      <c r="F830" s="3" t="str">
        <f t="shared" si="48"/>
        <v/>
      </c>
      <c r="G830" s="3" t="str">
        <f t="shared" si="49"/>
        <v>Blackwood</v>
      </c>
      <c r="H830" s="17">
        <f t="shared" si="50"/>
        <v>1252</v>
      </c>
      <c r="I830" s="17">
        <f t="shared" si="51"/>
        <v>1261</v>
      </c>
      <c r="J830">
        <v>22</v>
      </c>
      <c r="K830" s="3" t="str">
        <f>VLOOKUP(J830,'LibSets constants'!$A$4:$B$1012,2,FALSE)</f>
        <v>DLC_BLACKWOOD</v>
      </c>
      <c r="L830" s="3" t="str">
        <f>VLOOKUP(J830,'LibSets constants'!$A$4:$C$1012,3,FALSE)</f>
        <v>Blackwood</v>
      </c>
    </row>
    <row r="831" spans="1:12" x14ac:dyDescent="0.25">
      <c r="A831" s="12">
        <v>1253</v>
      </c>
      <c r="B831" s="12">
        <v>826</v>
      </c>
      <c r="C831" s="12">
        <v>1261</v>
      </c>
      <c r="D831" s="3" t="s">
        <v>2441</v>
      </c>
      <c r="E831" s="3" t="str">
        <f t="array" ref="E831">IF(OR(EXACT(A831,'ESO Dungeon constants'!$D$3:$D$987)),"X","")</f>
        <v/>
      </c>
      <c r="F831" s="3" t="str">
        <f t="shared" si="48"/>
        <v/>
      </c>
      <c r="G831" s="3" t="str">
        <f t="shared" si="49"/>
        <v>Blackwood</v>
      </c>
      <c r="H831" s="17">
        <f t="shared" si="50"/>
        <v>1253</v>
      </c>
      <c r="I831" s="17">
        <f t="shared" si="51"/>
        <v>1261</v>
      </c>
      <c r="J831">
        <v>22</v>
      </c>
      <c r="K831" s="3" t="str">
        <f>VLOOKUP(J831,'LibSets constants'!$A$4:$B$1012,2,FALSE)</f>
        <v>DLC_BLACKWOOD</v>
      </c>
      <c r="L831" s="3" t="str">
        <f>VLOOKUP(J831,'LibSets constants'!$A$4:$C$1012,3,FALSE)</f>
        <v>Blackwood</v>
      </c>
    </row>
    <row r="832" spans="1:12" x14ac:dyDescent="0.25">
      <c r="A832" s="12">
        <v>1254</v>
      </c>
      <c r="B832" s="5">
        <v>827</v>
      </c>
      <c r="C832" s="5">
        <v>1261</v>
      </c>
      <c r="D832" s="3" t="s">
        <v>2421</v>
      </c>
      <c r="E832" s="3" t="str">
        <f t="array" ref="E832">IF(OR(EXACT(A832,'ESO Dungeon constants'!$D$3:$D$987)),"X","")</f>
        <v/>
      </c>
      <c r="F832" s="3" t="str">
        <f t="shared" si="48"/>
        <v/>
      </c>
      <c r="G832" s="3" t="str">
        <f t="shared" si="49"/>
        <v>Blackwood</v>
      </c>
      <c r="H832" s="17">
        <f t="shared" si="50"/>
        <v>1254</v>
      </c>
      <c r="I832" s="17">
        <f t="shared" si="51"/>
        <v>1261</v>
      </c>
      <c r="J832">
        <v>22</v>
      </c>
      <c r="K832" s="3" t="str">
        <f>VLOOKUP(J832,'LibSets constants'!$A$4:$B$1012,2,FALSE)</f>
        <v>DLC_BLACKWOOD</v>
      </c>
      <c r="L832" s="3" t="str">
        <f>VLOOKUP(J832,'LibSets constants'!$A$4:$C$1012,3,FALSE)</f>
        <v>Blackwood</v>
      </c>
    </row>
    <row r="833" spans="1:12" x14ac:dyDescent="0.25">
      <c r="A833" s="12">
        <v>1255</v>
      </c>
      <c r="B833" s="12">
        <v>828</v>
      </c>
      <c r="C833" s="12">
        <v>1261</v>
      </c>
      <c r="D833" s="3" t="s">
        <v>2442</v>
      </c>
      <c r="E833" s="3" t="str">
        <f t="array" ref="E833">IF(OR(EXACT(A833,'ESO Dungeon constants'!$D$3:$D$987)),"X","")</f>
        <v/>
      </c>
      <c r="F833" s="3" t="str">
        <f t="shared" si="48"/>
        <v/>
      </c>
      <c r="G833" s="3" t="str">
        <f t="shared" si="49"/>
        <v>Blackwood</v>
      </c>
      <c r="H833" s="17">
        <f t="shared" si="50"/>
        <v>1255</v>
      </c>
      <c r="I833" s="17">
        <f t="shared" si="51"/>
        <v>1261</v>
      </c>
      <c r="J833">
        <v>22</v>
      </c>
      <c r="K833" s="3" t="str">
        <f>VLOOKUP(J833,'LibSets constants'!$A$4:$B$1012,2,FALSE)</f>
        <v>DLC_BLACKWOOD</v>
      </c>
      <c r="L833" s="3" t="str">
        <f>VLOOKUP(J833,'LibSets constants'!$A$4:$C$1012,3,FALSE)</f>
        <v>Blackwood</v>
      </c>
    </row>
    <row r="834" spans="1:12" x14ac:dyDescent="0.25">
      <c r="A834" s="12">
        <v>1256</v>
      </c>
      <c r="B834" s="12">
        <v>829</v>
      </c>
      <c r="C834" s="12">
        <v>1261</v>
      </c>
      <c r="D834" s="3" t="s">
        <v>2443</v>
      </c>
      <c r="E834" s="3" t="str">
        <f t="array" ref="E834">IF(OR(EXACT(A834,'ESO Dungeon constants'!$D$3:$D$987)),"X","")</f>
        <v/>
      </c>
      <c r="F834" s="3" t="str">
        <f t="shared" si="48"/>
        <v/>
      </c>
      <c r="G834" s="3" t="str">
        <f t="shared" si="49"/>
        <v>Blackwood</v>
      </c>
      <c r="H834" s="17">
        <f t="shared" si="50"/>
        <v>1256</v>
      </c>
      <c r="I834" s="17">
        <f t="shared" si="51"/>
        <v>1261</v>
      </c>
      <c r="J834">
        <v>22</v>
      </c>
      <c r="K834" s="3" t="str">
        <f>VLOOKUP(J834,'LibSets constants'!$A$4:$B$1012,2,FALSE)</f>
        <v>DLC_BLACKWOOD</v>
      </c>
      <c r="L834" s="3" t="str">
        <f>VLOOKUP(J834,'LibSets constants'!$A$4:$C$1012,3,FALSE)</f>
        <v>Blackwood</v>
      </c>
    </row>
    <row r="835" spans="1:12" x14ac:dyDescent="0.25">
      <c r="A835" s="12">
        <v>1257</v>
      </c>
      <c r="B835" s="5">
        <v>830</v>
      </c>
      <c r="C835" s="5">
        <v>1261</v>
      </c>
      <c r="D835" s="3" t="s">
        <v>2424</v>
      </c>
      <c r="E835" s="3" t="str">
        <f t="array" ref="E835">IF(OR(EXACT(A835,'ESO Dungeon constants'!$D$3:$D$987)),"X","")</f>
        <v/>
      </c>
      <c r="F835" s="3" t="str">
        <f t="shared" si="48"/>
        <v/>
      </c>
      <c r="G835" s="3" t="str">
        <f t="shared" si="49"/>
        <v>Blackwood</v>
      </c>
      <c r="H835" s="17">
        <f t="shared" si="50"/>
        <v>1257</v>
      </c>
      <c r="I835" s="17">
        <f t="shared" si="51"/>
        <v>1261</v>
      </c>
      <c r="J835">
        <v>22</v>
      </c>
      <c r="K835" s="3" t="str">
        <f>VLOOKUP(J835,'LibSets constants'!$A$4:$B$1012,2,FALSE)</f>
        <v>DLC_BLACKWOOD</v>
      </c>
      <c r="L835" s="3" t="str">
        <f>VLOOKUP(J835,'LibSets constants'!$A$4:$C$1012,3,FALSE)</f>
        <v>Blackwood</v>
      </c>
    </row>
    <row r="836" spans="1:12" x14ac:dyDescent="0.25">
      <c r="A836" s="12">
        <v>1258</v>
      </c>
      <c r="B836" s="5">
        <v>831</v>
      </c>
      <c r="C836" s="5">
        <v>1261</v>
      </c>
      <c r="D836" s="3" t="s">
        <v>2423</v>
      </c>
      <c r="E836" s="3" t="str">
        <f t="array" ref="E836">IF(OR(EXACT(A836,'ESO Dungeon constants'!$D$3:$D$987)),"X","")</f>
        <v/>
      </c>
      <c r="F836" s="3" t="str">
        <f t="shared" si="48"/>
        <v/>
      </c>
      <c r="G836" s="3" t="str">
        <f t="shared" si="49"/>
        <v>Blackwood</v>
      </c>
      <c r="H836" s="17">
        <f t="shared" si="50"/>
        <v>1258</v>
      </c>
      <c r="I836" s="17">
        <f t="shared" si="51"/>
        <v>1261</v>
      </c>
      <c r="J836">
        <v>22</v>
      </c>
      <c r="K836" s="3" t="str">
        <f>VLOOKUP(J836,'LibSets constants'!$A$4:$B$1012,2,FALSE)</f>
        <v>DLC_BLACKWOOD</v>
      </c>
      <c r="L836" s="3" t="str">
        <f>VLOOKUP(J836,'LibSets constants'!$A$4:$C$1012,3,FALSE)</f>
        <v>Blackwood</v>
      </c>
    </row>
    <row r="837" spans="1:12" x14ac:dyDescent="0.25">
      <c r="A837" s="12">
        <v>1259</v>
      </c>
      <c r="B837" s="5">
        <v>832</v>
      </c>
      <c r="C837" s="5">
        <v>1261</v>
      </c>
      <c r="D837" s="3" t="s">
        <v>2444</v>
      </c>
      <c r="E837" s="3" t="str">
        <f t="array" ref="E837">IF(OR(EXACT(A837,'ESO Dungeon constants'!$D$3:$D$987)),"X","")</f>
        <v/>
      </c>
      <c r="F837" s="3" t="str">
        <f t="shared" ref="F837:F900" si="52">IF(EXACT(A837,C837),"X","")</f>
        <v/>
      </c>
      <c r="G837" s="3" t="str">
        <f t="shared" ref="G837:G900" si="53">IF(A837&lt;&gt;C837,VLOOKUP(C837,$A$5:$D$9954,4,FALSE),"")</f>
        <v>Blackwood</v>
      </c>
      <c r="H837" s="17">
        <f t="shared" ref="H837:H900" si="54">A837</f>
        <v>1259</v>
      </c>
      <c r="I837" s="17">
        <f t="shared" ref="I837:I900" si="55">C837</f>
        <v>1261</v>
      </c>
      <c r="J837">
        <v>22</v>
      </c>
      <c r="K837" s="3" t="str">
        <f>VLOOKUP(J837,'LibSets constants'!$A$4:$B$1012,2,FALSE)</f>
        <v>DLC_BLACKWOOD</v>
      </c>
      <c r="L837" s="3" t="str">
        <f>VLOOKUP(J837,'LibSets constants'!$A$4:$C$1012,3,FALSE)</f>
        <v>Blackwood</v>
      </c>
    </row>
    <row r="838" spans="1:12" x14ac:dyDescent="0.25">
      <c r="A838" s="12">
        <v>1260</v>
      </c>
      <c r="B838" s="5">
        <v>833</v>
      </c>
      <c r="C838" s="5">
        <v>1261</v>
      </c>
      <c r="D838" s="3" t="s">
        <v>2445</v>
      </c>
      <c r="E838" s="3" t="str">
        <f t="array" ref="E838">IF(OR(EXACT(A838,'ESO Dungeon constants'!$D$3:$D$987)),"X","")</f>
        <v/>
      </c>
      <c r="F838" s="3" t="str">
        <f t="shared" si="52"/>
        <v/>
      </c>
      <c r="G838" s="3" t="str">
        <f t="shared" si="53"/>
        <v>Blackwood</v>
      </c>
      <c r="H838" s="17">
        <f t="shared" si="54"/>
        <v>1260</v>
      </c>
      <c r="I838" s="17">
        <f t="shared" si="55"/>
        <v>1261</v>
      </c>
      <c r="J838">
        <v>22</v>
      </c>
      <c r="K838" s="3" t="str">
        <f>VLOOKUP(J838,'LibSets constants'!$A$4:$B$1012,2,FALSE)</f>
        <v>DLC_BLACKWOOD</v>
      </c>
      <c r="L838" s="3" t="str">
        <f>VLOOKUP(J838,'LibSets constants'!$A$4:$C$1012,3,FALSE)</f>
        <v>Blackwood</v>
      </c>
    </row>
    <row r="839" spans="1:12" x14ac:dyDescent="0.25">
      <c r="A839" s="12">
        <v>1261</v>
      </c>
      <c r="B839" s="5">
        <v>834</v>
      </c>
      <c r="C839" s="5">
        <v>1261</v>
      </c>
      <c r="D839" s="3" t="s">
        <v>2389</v>
      </c>
      <c r="E839" s="3" t="str">
        <f t="array" ref="E839">IF(OR(EXACT(A839,'ESO Dungeon constants'!$D$3:$D$987)),"X","")</f>
        <v/>
      </c>
      <c r="F839" s="3" t="str">
        <f t="shared" si="52"/>
        <v>X</v>
      </c>
      <c r="G839" s="3" t="str">
        <f t="shared" si="53"/>
        <v/>
      </c>
      <c r="H839" s="17">
        <f t="shared" si="54"/>
        <v>1261</v>
      </c>
      <c r="I839" s="17">
        <f t="shared" si="55"/>
        <v>1261</v>
      </c>
      <c r="J839">
        <v>22</v>
      </c>
      <c r="K839" s="3" t="str">
        <f>VLOOKUP(J839,'LibSets constants'!$A$4:$B$1012,2,FALSE)</f>
        <v>DLC_BLACKWOOD</v>
      </c>
      <c r="L839" s="3" t="str">
        <f>VLOOKUP(J839,'LibSets constants'!$A$4:$C$1012,3,FALSE)</f>
        <v>Blackwood</v>
      </c>
    </row>
    <row r="840" spans="1:12" x14ac:dyDescent="0.25">
      <c r="A840" s="12">
        <v>1262</v>
      </c>
      <c r="B840" s="5">
        <v>835</v>
      </c>
      <c r="C840" s="5">
        <v>19</v>
      </c>
      <c r="D840" s="3" t="s">
        <v>2401</v>
      </c>
      <c r="E840" s="3" t="str">
        <f t="array" ref="E840">IF(OR(EXACT(A840,'ESO Dungeon constants'!$D$3:$D$987)),"X","")</f>
        <v/>
      </c>
      <c r="F840" s="3" t="str">
        <f t="shared" si="52"/>
        <v/>
      </c>
      <c r="G840" s="3" t="str">
        <f t="shared" si="53"/>
        <v>Stormhaven</v>
      </c>
      <c r="H840" s="17">
        <f t="shared" si="54"/>
        <v>1262</v>
      </c>
      <c r="I840" s="17">
        <f t="shared" si="55"/>
        <v>19</v>
      </c>
      <c r="J840">
        <v>0</v>
      </c>
      <c r="K840" s="3" t="str">
        <f>VLOOKUP(J840,'LibSets constants'!$A$4:$B$1012,2,FALSE)</f>
        <v>DLC_BASE_GAME</v>
      </c>
      <c r="L840" s="3" t="str">
        <f>VLOOKUP(J840,'LibSets constants'!$A$4:$C$1012,3,FALSE)</f>
        <v>Included in base game</v>
      </c>
    </row>
    <row r="841" spans="1:12" x14ac:dyDescent="0.25">
      <c r="A841" s="12">
        <v>1263</v>
      </c>
      <c r="B841" s="5">
        <v>836</v>
      </c>
      <c r="C841" s="5">
        <v>1261</v>
      </c>
      <c r="D841" s="3" t="s">
        <v>2446</v>
      </c>
      <c r="E841" s="3" t="str">
        <f t="array" ref="E841">IF(OR(EXACT(A841,'ESO Dungeon constants'!$D$3:$D$987)),"X","")</f>
        <v/>
      </c>
      <c r="F841" s="3" t="str">
        <f t="shared" si="52"/>
        <v/>
      </c>
      <c r="G841" s="3" t="str">
        <f t="shared" si="53"/>
        <v>Blackwood</v>
      </c>
      <c r="H841" s="17">
        <f t="shared" si="54"/>
        <v>1263</v>
      </c>
      <c r="I841" s="17">
        <f t="shared" si="55"/>
        <v>1261</v>
      </c>
      <c r="J841">
        <v>22</v>
      </c>
      <c r="K841" s="3" t="str">
        <f>VLOOKUP(J841,'LibSets constants'!$A$4:$B$1012,2,FALSE)</f>
        <v>DLC_BLACKWOOD</v>
      </c>
      <c r="L841" s="3" t="str">
        <f>VLOOKUP(J841,'LibSets constants'!$A$4:$C$1012,3,FALSE)</f>
        <v>Blackwood</v>
      </c>
    </row>
    <row r="842" spans="1:12" x14ac:dyDescent="0.25">
      <c r="A842" s="12">
        <v>1264</v>
      </c>
      <c r="B842" s="5">
        <v>837</v>
      </c>
      <c r="C842" s="5">
        <v>1264</v>
      </c>
      <c r="D842" s="3" t="s">
        <v>2211</v>
      </c>
      <c r="E842" s="3" t="str">
        <f t="array" ref="E842">IF(OR(EXACT(A842,'ESO Dungeon constants'!$D$3:$D$987)),"X","")</f>
        <v/>
      </c>
      <c r="F842" s="3" t="str">
        <f t="shared" si="52"/>
        <v>X</v>
      </c>
      <c r="G842" s="3" t="str">
        <f t="shared" si="53"/>
        <v/>
      </c>
      <c r="H842" s="17">
        <f t="shared" si="54"/>
        <v>1264</v>
      </c>
      <c r="I842" s="17">
        <f t="shared" si="55"/>
        <v>1264</v>
      </c>
      <c r="J842">
        <v>20</v>
      </c>
      <c r="K842" s="3" t="str">
        <f>VLOOKUP(J842,'LibSets constants'!$A$4:$B$1012,2,FALSE)</f>
        <v>DLC_MARKARTH</v>
      </c>
      <c r="L842" s="3" t="str">
        <f>VLOOKUP(J842,'LibSets constants'!$A$4:$C$1012,3,FALSE)</f>
        <v>Markarth</v>
      </c>
    </row>
    <row r="843" spans="1:12" x14ac:dyDescent="0.25">
      <c r="A843" s="12">
        <v>1265</v>
      </c>
      <c r="B843" s="5">
        <v>838</v>
      </c>
      <c r="C843" s="5">
        <v>1160</v>
      </c>
      <c r="D843" s="3" t="s">
        <v>2210</v>
      </c>
      <c r="E843" s="3" t="str">
        <f t="array" ref="E843">IF(OR(EXACT(A843,'ESO Dungeon constants'!$D$3:$D$987)),"X","")</f>
        <v/>
      </c>
      <c r="F843" s="3" t="str">
        <f t="shared" si="52"/>
        <v/>
      </c>
      <c r="G843" s="3" t="str">
        <f t="shared" si="53"/>
        <v>Western Skyrim</v>
      </c>
      <c r="H843" s="17">
        <f t="shared" si="54"/>
        <v>1265</v>
      </c>
      <c r="I843" s="17">
        <f t="shared" si="55"/>
        <v>1160</v>
      </c>
      <c r="J843">
        <v>18</v>
      </c>
      <c r="K843" s="3" t="str">
        <f>VLOOKUP(J843,'LibSets constants'!$A$4:$B$1012,2,FALSE)</f>
        <v>DLC_GREYMOOR</v>
      </c>
      <c r="L843" s="3" t="str">
        <f>VLOOKUP(J843,'LibSets constants'!$A$4:$C$1012,3,FALSE)</f>
        <v>Greymoor</v>
      </c>
    </row>
    <row r="844" spans="1:12" x14ac:dyDescent="0.25">
      <c r="A844" s="12">
        <v>1266</v>
      </c>
      <c r="B844" s="5">
        <v>839</v>
      </c>
      <c r="C844" s="5">
        <v>1261</v>
      </c>
      <c r="D844" s="3" t="s">
        <v>2422</v>
      </c>
      <c r="E844" s="3" t="str">
        <f t="array" ref="E844">IF(OR(EXACT(A844,'ESO Dungeon constants'!$D$3:$D$987)),"X","")</f>
        <v/>
      </c>
      <c r="F844" s="3" t="str">
        <f t="shared" si="52"/>
        <v/>
      </c>
      <c r="G844" s="3" t="str">
        <f t="shared" si="53"/>
        <v>Blackwood</v>
      </c>
      <c r="H844" s="17">
        <f t="shared" si="54"/>
        <v>1266</v>
      </c>
      <c r="I844" s="17">
        <f t="shared" si="55"/>
        <v>1261</v>
      </c>
      <c r="J844">
        <v>22</v>
      </c>
      <c r="K844" s="3" t="str">
        <f>VLOOKUP(J844,'LibSets constants'!$A$4:$B$1012,2,FALSE)</f>
        <v>DLC_BLACKWOOD</v>
      </c>
      <c r="L844" s="3" t="str">
        <f>VLOOKUP(J844,'LibSets constants'!$A$4:$C$1012,3,FALSE)</f>
        <v>Blackwood</v>
      </c>
    </row>
    <row r="845" spans="1:12" x14ac:dyDescent="0.25">
      <c r="A845" s="12">
        <v>1267</v>
      </c>
      <c r="B845" s="5">
        <v>840</v>
      </c>
      <c r="C845" s="5">
        <v>3</v>
      </c>
      <c r="D845" s="3" t="s">
        <v>2499</v>
      </c>
      <c r="E845" s="3" t="str">
        <f t="array" ref="E845">IF(OR(EXACT(A845,'ESO Dungeon constants'!$D$3:$D$987)),"X","")</f>
        <v>X</v>
      </c>
      <c r="F845" s="3" t="str">
        <f t="shared" si="52"/>
        <v/>
      </c>
      <c r="G845" s="3" t="str">
        <f t="shared" si="53"/>
        <v>Glenumbra</v>
      </c>
      <c r="H845" s="17">
        <f t="shared" si="54"/>
        <v>1267</v>
      </c>
      <c r="I845" s="17">
        <f t="shared" si="55"/>
        <v>3</v>
      </c>
      <c r="J845">
        <v>23</v>
      </c>
      <c r="K845" s="3" t="str">
        <f>VLOOKUP(J845,'LibSets constants'!$A$4:$B$1012,2,FALSE)</f>
        <v>DLC_WAKING_FLAME</v>
      </c>
      <c r="L845" s="3" t="str">
        <f>VLOOKUP(J845,'LibSets constants'!$A$4:$C$1012,3,FALSE)</f>
        <v>Waking Flame</v>
      </c>
    </row>
    <row r="846" spans="1:12" x14ac:dyDescent="0.25">
      <c r="A846" s="12">
        <v>1268</v>
      </c>
      <c r="B846" s="5">
        <v>841</v>
      </c>
      <c r="C846" s="5">
        <v>1261</v>
      </c>
      <c r="D846" s="3" t="s">
        <v>2504</v>
      </c>
      <c r="E846" s="3" t="str">
        <f t="array" ref="E846">IF(OR(EXACT(A846,'ESO Dungeon constants'!$D$3:$D$987)),"X","")</f>
        <v>X</v>
      </c>
      <c r="F846" s="3" t="str">
        <f t="shared" si="52"/>
        <v/>
      </c>
      <c r="G846" s="3" t="str">
        <f t="shared" si="53"/>
        <v>Blackwood</v>
      </c>
      <c r="H846" s="17">
        <f t="shared" si="54"/>
        <v>1268</v>
      </c>
      <c r="I846" s="17">
        <f t="shared" si="55"/>
        <v>1261</v>
      </c>
      <c r="J846">
        <v>22</v>
      </c>
      <c r="K846" s="3" t="str">
        <f>VLOOKUP(J846,'LibSets constants'!$A$4:$B$1012,2,FALSE)</f>
        <v>DLC_BLACKWOOD</v>
      </c>
      <c r="L846" s="3" t="str">
        <f>VLOOKUP(J846,'LibSets constants'!$A$4:$C$1012,3,FALSE)</f>
        <v>Blackwood</v>
      </c>
    </row>
    <row r="847" spans="1:12" x14ac:dyDescent="0.25">
      <c r="A847" s="12">
        <v>1270</v>
      </c>
      <c r="B847" s="5">
        <v>842</v>
      </c>
      <c r="C847" s="5">
        <v>849</v>
      </c>
      <c r="D847" s="3" t="s">
        <v>2400</v>
      </c>
      <c r="E847" s="3" t="str">
        <f t="array" ref="E847">IF(OR(EXACT(A847,'ESO Dungeon constants'!$D$3:$D$987)),"X","")</f>
        <v/>
      </c>
      <c r="F847" s="3" t="str">
        <f t="shared" si="52"/>
        <v/>
      </c>
      <c r="G847" s="3" t="str">
        <f t="shared" si="53"/>
        <v>Vvardenfell</v>
      </c>
      <c r="H847" s="17">
        <f t="shared" si="54"/>
        <v>1270</v>
      </c>
      <c r="I847" s="17">
        <f t="shared" si="55"/>
        <v>849</v>
      </c>
      <c r="J847">
        <v>6</v>
      </c>
      <c r="K847" s="3" t="str">
        <f>VLOOKUP(J847,'LibSets constants'!$A$4:$B$1012,2,FALSE)</f>
        <v>DLC_MORROWIND</v>
      </c>
      <c r="L847" s="3" t="str">
        <f>VLOOKUP(J847,'LibSets constants'!$A$4:$C$1012,3,FALSE)</f>
        <v>Morrowind</v>
      </c>
    </row>
    <row r="848" spans="1:12" x14ac:dyDescent="0.25">
      <c r="A848" s="12">
        <v>1271</v>
      </c>
      <c r="B848" s="5">
        <v>843</v>
      </c>
      <c r="C848" s="5">
        <v>823</v>
      </c>
      <c r="D848" s="41" t="s">
        <v>2399</v>
      </c>
      <c r="E848" s="3" t="str">
        <f t="array" ref="E848">IF(OR(EXACT(A848,'ESO Dungeon constants'!$D$3:$D$987)),"X","")</f>
        <v/>
      </c>
      <c r="F848" s="3" t="str">
        <f t="shared" si="52"/>
        <v/>
      </c>
      <c r="G848" s="3" t="str">
        <f t="shared" si="53"/>
        <v>Gold Coast</v>
      </c>
      <c r="H848" s="17">
        <f t="shared" si="54"/>
        <v>1271</v>
      </c>
      <c r="I848" s="17">
        <f t="shared" si="55"/>
        <v>823</v>
      </c>
      <c r="J848">
        <v>4</v>
      </c>
      <c r="K848" s="3" t="str">
        <f>VLOOKUP(J848,'LibSets constants'!$A$4:$B$1012,2,FALSE)</f>
        <v>DLC_DARK_BROTHERHOOD</v>
      </c>
      <c r="L848" s="3" t="str">
        <f>VLOOKUP(J848,'LibSets constants'!$A$4:$C$1012,3,FALSE)</f>
        <v>Dark Brotherhood</v>
      </c>
    </row>
    <row r="849" spans="1:12" x14ac:dyDescent="0.25">
      <c r="A849" s="12">
        <v>1272</v>
      </c>
      <c r="B849" s="5">
        <v>844</v>
      </c>
      <c r="C849" s="5">
        <v>1261</v>
      </c>
      <c r="D849" s="3" t="s">
        <v>3344</v>
      </c>
      <c r="E849" s="3" t="str">
        <f t="array" ref="E849">IF(OR(EXACT(A849,'ESO Dungeon constants'!$D$3:$D$987)),"X","")</f>
        <v/>
      </c>
      <c r="F849" s="3" t="str">
        <f t="shared" si="52"/>
        <v/>
      </c>
      <c r="G849" s="3" t="str">
        <f t="shared" si="53"/>
        <v>Blackwood</v>
      </c>
      <c r="H849" s="17">
        <f t="shared" si="54"/>
        <v>1272</v>
      </c>
      <c r="I849" s="17">
        <f t="shared" si="55"/>
        <v>1261</v>
      </c>
      <c r="J849">
        <v>22</v>
      </c>
      <c r="K849" s="3" t="str">
        <f>VLOOKUP(J849,'LibSets constants'!$A$4:$B$1012,2,FALSE)</f>
        <v>DLC_BLACKWOOD</v>
      </c>
      <c r="L849" s="3" t="str">
        <f>VLOOKUP(J849,'LibSets constants'!$A$4:$C$1012,3,FALSE)</f>
        <v>Blackwood</v>
      </c>
    </row>
    <row r="850" spans="1:12" x14ac:dyDescent="0.25">
      <c r="A850" s="12">
        <v>1274</v>
      </c>
      <c r="B850" s="5">
        <v>845</v>
      </c>
      <c r="C850" s="5">
        <v>3</v>
      </c>
      <c r="D850" s="3" t="s">
        <v>2508</v>
      </c>
      <c r="E850" s="3" t="str">
        <f t="array" ref="E850">IF(OR(EXACT(A850,'ESO Dungeon constants'!$D$3:$D$987)),"X","")</f>
        <v/>
      </c>
      <c r="F850" s="3" t="str">
        <f t="shared" si="52"/>
        <v/>
      </c>
      <c r="G850" s="3" t="str">
        <f t="shared" si="53"/>
        <v>Glenumbra</v>
      </c>
      <c r="H850" s="17">
        <f t="shared" si="54"/>
        <v>1274</v>
      </c>
      <c r="I850" s="17">
        <f t="shared" si="55"/>
        <v>3</v>
      </c>
      <c r="J850">
        <v>0</v>
      </c>
      <c r="K850" s="3" t="str">
        <f>VLOOKUP(J850,'LibSets constants'!$A$4:$B$1012,2,FALSE)</f>
        <v>DLC_BASE_GAME</v>
      </c>
      <c r="L850" s="3" t="str">
        <f>VLOOKUP(J850,'LibSets constants'!$A$4:$C$1012,3,FALSE)</f>
        <v>Included in base game</v>
      </c>
    </row>
    <row r="851" spans="1:12" x14ac:dyDescent="0.25">
      <c r="A851" s="12">
        <v>1275</v>
      </c>
      <c r="B851" s="5">
        <v>846</v>
      </c>
      <c r="C851" s="5">
        <v>1261</v>
      </c>
      <c r="D851" s="3" t="s">
        <v>2448</v>
      </c>
      <c r="E851" s="3" t="str">
        <f t="array" ref="E851">IF(OR(EXACT(A851,'ESO Dungeon constants'!$D$3:$D$987)),"X","")</f>
        <v/>
      </c>
      <c r="F851" s="3" t="str">
        <f t="shared" si="52"/>
        <v/>
      </c>
      <c r="G851" s="3" t="str">
        <f t="shared" si="53"/>
        <v>Blackwood</v>
      </c>
      <c r="H851" s="17">
        <f t="shared" si="54"/>
        <v>1275</v>
      </c>
      <c r="I851" s="17">
        <f t="shared" si="55"/>
        <v>1261</v>
      </c>
      <c r="J851">
        <v>22</v>
      </c>
      <c r="K851" s="3" t="str">
        <f>VLOOKUP(J851,'LibSets constants'!$A$4:$B$1012,2,FALSE)</f>
        <v>DLC_BLACKWOOD</v>
      </c>
      <c r="L851" s="3" t="str">
        <f>VLOOKUP(J851,'LibSets constants'!$A$4:$C$1012,3,FALSE)</f>
        <v>Blackwood</v>
      </c>
    </row>
    <row r="852" spans="1:12" x14ac:dyDescent="0.25">
      <c r="A852" s="12">
        <v>1276</v>
      </c>
      <c r="B852" s="5">
        <v>847</v>
      </c>
      <c r="C852" s="5">
        <v>1261</v>
      </c>
      <c r="D852" s="3" t="s">
        <v>2449</v>
      </c>
      <c r="E852" s="3" t="str">
        <f t="array" ref="E852">IF(OR(EXACT(A852,'ESO Dungeon constants'!$D$3:$D$987)),"X","")</f>
        <v/>
      </c>
      <c r="F852" s="3" t="str">
        <f t="shared" si="52"/>
        <v/>
      </c>
      <c r="G852" s="3" t="str">
        <f t="shared" si="53"/>
        <v>Blackwood</v>
      </c>
      <c r="H852" s="17">
        <f t="shared" si="54"/>
        <v>1276</v>
      </c>
      <c r="I852" s="17">
        <f t="shared" si="55"/>
        <v>1261</v>
      </c>
      <c r="J852">
        <v>22</v>
      </c>
      <c r="K852" s="3" t="str">
        <f>VLOOKUP(J852,'LibSets constants'!$A$4:$B$1012,2,FALSE)</f>
        <v>DLC_BLACKWOOD</v>
      </c>
      <c r="L852" s="3" t="str">
        <f>VLOOKUP(J852,'LibSets constants'!$A$4:$C$1012,3,FALSE)</f>
        <v>Blackwood</v>
      </c>
    </row>
    <row r="853" spans="1:12" x14ac:dyDescent="0.25">
      <c r="A853" s="12">
        <v>1277</v>
      </c>
      <c r="B853" s="5">
        <v>848</v>
      </c>
      <c r="C853" s="5">
        <v>1261</v>
      </c>
      <c r="D853" s="3" t="s">
        <v>2420</v>
      </c>
      <c r="E853" s="3" t="str">
        <f t="array" ref="E853">IF(OR(EXACT(A853,'ESO Dungeon constants'!$D$3:$D$987)),"X","")</f>
        <v/>
      </c>
      <c r="F853" s="3" t="str">
        <f t="shared" si="52"/>
        <v/>
      </c>
      <c r="G853" s="3" t="str">
        <f t="shared" si="53"/>
        <v>Blackwood</v>
      </c>
      <c r="H853" s="17">
        <f t="shared" si="54"/>
        <v>1277</v>
      </c>
      <c r="I853" s="17">
        <f t="shared" si="55"/>
        <v>1261</v>
      </c>
      <c r="J853">
        <v>22</v>
      </c>
      <c r="K853" s="3" t="str">
        <f>VLOOKUP(J853,'LibSets constants'!$A$4:$B$1012,2,FALSE)</f>
        <v>DLC_BLACKWOOD</v>
      </c>
      <c r="L853" s="3" t="str">
        <f>VLOOKUP(J853,'LibSets constants'!$A$4:$C$1012,3,FALSE)</f>
        <v>Blackwood</v>
      </c>
    </row>
    <row r="854" spans="1:12" x14ac:dyDescent="0.25">
      <c r="A854" s="12">
        <v>1278</v>
      </c>
      <c r="B854" s="5">
        <v>849</v>
      </c>
      <c r="C854" s="5">
        <v>108</v>
      </c>
      <c r="D854" s="3" t="s">
        <v>2507</v>
      </c>
      <c r="E854" s="3" t="str">
        <f t="array" ref="E854">IF(OR(EXACT(A854,'ESO Dungeon constants'!$D$3:$D$987)),"X","")</f>
        <v/>
      </c>
      <c r="F854" s="3" t="str">
        <f t="shared" si="52"/>
        <v/>
      </c>
      <c r="G854" s="3" t="str">
        <f t="shared" si="53"/>
        <v>Greenshade</v>
      </c>
      <c r="H854" s="17">
        <f t="shared" si="54"/>
        <v>1278</v>
      </c>
      <c r="I854" s="17">
        <f t="shared" si="55"/>
        <v>108</v>
      </c>
      <c r="J854">
        <v>0</v>
      </c>
      <c r="K854" s="3" t="str">
        <f>VLOOKUP(J854,'LibSets constants'!$A$4:$B$1012,2,FALSE)</f>
        <v>DLC_BASE_GAME</v>
      </c>
      <c r="L854" s="3" t="str">
        <f>VLOOKUP(J854,'LibSets constants'!$A$4:$C$1012,3,FALSE)</f>
        <v>Included in base game</v>
      </c>
    </row>
    <row r="855" spans="1:12" x14ac:dyDescent="0.25">
      <c r="A855" s="12">
        <v>1279</v>
      </c>
      <c r="B855" s="5">
        <v>850</v>
      </c>
      <c r="C855" s="5">
        <v>108</v>
      </c>
      <c r="D855" s="3" t="s">
        <v>2506</v>
      </c>
      <c r="E855" s="3" t="str">
        <f t="array" ref="E855">IF(OR(EXACT(A855,'ESO Dungeon constants'!$D$3:$D$987)),"X","")</f>
        <v/>
      </c>
      <c r="F855" s="3" t="str">
        <f t="shared" si="52"/>
        <v/>
      </c>
      <c r="G855" s="3" t="str">
        <f t="shared" si="53"/>
        <v>Greenshade</v>
      </c>
      <c r="H855" s="17">
        <f t="shared" si="54"/>
        <v>1279</v>
      </c>
      <c r="I855" s="17">
        <f t="shared" si="55"/>
        <v>108</v>
      </c>
      <c r="J855">
        <v>0</v>
      </c>
      <c r="K855" s="3" t="str">
        <f>VLOOKUP(J855,'LibSets constants'!$A$4:$B$1012,2,FALSE)</f>
        <v>DLC_BASE_GAME</v>
      </c>
      <c r="L855" s="3" t="str">
        <f>VLOOKUP(J855,'LibSets constants'!$A$4:$C$1012,3,FALSE)</f>
        <v>Included in base game</v>
      </c>
    </row>
    <row r="856" spans="1:12" x14ac:dyDescent="0.25">
      <c r="A856" s="12">
        <v>1280</v>
      </c>
      <c r="B856" s="5">
        <v>851</v>
      </c>
      <c r="C856" s="5">
        <v>108</v>
      </c>
      <c r="D856" s="3" t="s">
        <v>2509</v>
      </c>
      <c r="E856" s="3" t="str">
        <f t="array" ref="E856">IF(OR(EXACT(A856,'ESO Dungeon constants'!$D$3:$D$987)),"X","")</f>
        <v/>
      </c>
      <c r="F856" s="3" t="str">
        <f t="shared" si="52"/>
        <v/>
      </c>
      <c r="G856" s="3" t="str">
        <f t="shared" si="53"/>
        <v>Greenshade</v>
      </c>
      <c r="H856" s="17">
        <f t="shared" si="54"/>
        <v>1280</v>
      </c>
      <c r="I856" s="17">
        <f t="shared" si="55"/>
        <v>108</v>
      </c>
      <c r="J856">
        <v>0</v>
      </c>
      <c r="K856" s="3" t="str">
        <f>VLOOKUP(J856,'LibSets constants'!$A$4:$B$1012,2,FALSE)</f>
        <v>DLC_BASE_GAME</v>
      </c>
      <c r="L856" s="3" t="str">
        <f>VLOOKUP(J856,'LibSets constants'!$A$4:$C$1012,3,FALSE)</f>
        <v>Included in base game</v>
      </c>
    </row>
    <row r="857" spans="1:12" x14ac:dyDescent="0.25">
      <c r="A857" s="12">
        <v>1281</v>
      </c>
      <c r="B857" s="5">
        <v>852</v>
      </c>
      <c r="C857" s="5">
        <v>108</v>
      </c>
      <c r="D857" s="3" t="s">
        <v>2509</v>
      </c>
      <c r="E857" s="3" t="str">
        <f t="array" ref="E857">IF(OR(EXACT(A857,'ESO Dungeon constants'!$D$3:$D$987)),"X","")</f>
        <v/>
      </c>
      <c r="F857" s="3" t="str">
        <f t="shared" si="52"/>
        <v/>
      </c>
      <c r="G857" s="3" t="str">
        <f t="shared" si="53"/>
        <v>Greenshade</v>
      </c>
      <c r="H857" s="17">
        <f t="shared" si="54"/>
        <v>1281</v>
      </c>
      <c r="I857" s="17">
        <f t="shared" si="55"/>
        <v>108</v>
      </c>
      <c r="J857">
        <v>0</v>
      </c>
      <c r="K857" s="3" t="str">
        <f>VLOOKUP(J857,'LibSets constants'!$A$4:$B$1012,2,FALSE)</f>
        <v>DLC_BASE_GAME</v>
      </c>
      <c r="L857" s="3" t="str">
        <f>VLOOKUP(J857,'LibSets constants'!$A$4:$C$1012,3,FALSE)</f>
        <v>Included in base game</v>
      </c>
    </row>
    <row r="858" spans="1:12" x14ac:dyDescent="0.25">
      <c r="A858" s="12">
        <v>1282</v>
      </c>
      <c r="B858" s="12">
        <v>853</v>
      </c>
      <c r="C858" s="12">
        <v>1282</v>
      </c>
      <c r="D858" s="3" t="s">
        <v>2683</v>
      </c>
      <c r="E858" s="3" t="str">
        <f t="array" ref="E858">IF(OR(EXACT(A858,'ESO Dungeon constants'!$D$3:$D$987)),"X","")</f>
        <v/>
      </c>
      <c r="F858" s="3" t="str">
        <f t="shared" si="52"/>
        <v>X</v>
      </c>
      <c r="G858" s="3" t="str">
        <f t="shared" si="53"/>
        <v/>
      </c>
      <c r="H858" s="17">
        <f t="shared" si="54"/>
        <v>1282</v>
      </c>
      <c r="I858" s="17">
        <f t="shared" si="55"/>
        <v>1282</v>
      </c>
      <c r="J858">
        <v>24</v>
      </c>
      <c r="K858" s="3" t="str">
        <f>VLOOKUP(J858,'LibSets constants'!$A$4:$B$1012,2,FALSE)</f>
        <v>DLC_DEADLANDS</v>
      </c>
      <c r="L858" s="3" t="str">
        <f>VLOOKUP(J858,'LibSets constants'!$A$4:$C$1012,3,FALSE)</f>
        <v>The Deadlands</v>
      </c>
    </row>
    <row r="859" spans="1:12" x14ac:dyDescent="0.25">
      <c r="A859" s="12">
        <v>1283</v>
      </c>
      <c r="B859" s="12">
        <v>854</v>
      </c>
      <c r="C859" s="12">
        <v>1282</v>
      </c>
      <c r="D859" s="3" t="s">
        <v>2684</v>
      </c>
      <c r="E859" s="3" t="str">
        <f t="array" ref="E859">IF(OR(EXACT(A859,'ESO Dungeon constants'!$D$3:$D$987)),"X","")</f>
        <v/>
      </c>
      <c r="F859" s="3" t="str">
        <f t="shared" si="52"/>
        <v/>
      </c>
      <c r="G859" s="3" t="str">
        <f t="shared" si="53"/>
        <v>Fargrave</v>
      </c>
      <c r="H859" s="17">
        <f t="shared" si="54"/>
        <v>1283</v>
      </c>
      <c r="I859" s="17">
        <f t="shared" si="55"/>
        <v>1282</v>
      </c>
      <c r="J859">
        <v>24</v>
      </c>
      <c r="K859" s="3" t="str">
        <f>VLOOKUP(J859,'LibSets constants'!$A$4:$B$1012,2,FALSE)</f>
        <v>DLC_DEADLANDS</v>
      </c>
      <c r="L859" s="3" t="str">
        <f>VLOOKUP(J859,'LibSets constants'!$A$4:$C$1012,3,FALSE)</f>
        <v>The Deadlands</v>
      </c>
    </row>
    <row r="860" spans="1:12" x14ac:dyDescent="0.25">
      <c r="A860" s="12">
        <v>1284</v>
      </c>
      <c r="B860" s="12">
        <v>855</v>
      </c>
      <c r="C860" s="12">
        <v>1282</v>
      </c>
      <c r="D860" s="3" t="s">
        <v>2700</v>
      </c>
      <c r="E860" s="3" t="str">
        <f t="array" ref="E860">IF(OR(EXACT(A860,'ESO Dungeon constants'!$D$3:$D$987)),"X","")</f>
        <v/>
      </c>
      <c r="F860" s="3" t="str">
        <f t="shared" si="52"/>
        <v/>
      </c>
      <c r="G860" s="3" t="str">
        <f t="shared" si="53"/>
        <v>Fargrave</v>
      </c>
      <c r="H860" s="17">
        <f t="shared" si="54"/>
        <v>1284</v>
      </c>
      <c r="I860" s="17">
        <f t="shared" si="55"/>
        <v>1282</v>
      </c>
      <c r="J860">
        <v>24</v>
      </c>
      <c r="K860" s="3" t="str">
        <f>VLOOKUP(J860,'LibSets constants'!$A$4:$B$1012,2,FALSE)</f>
        <v>DLC_DEADLANDS</v>
      </c>
      <c r="L860" s="3" t="str">
        <f>VLOOKUP(J860,'LibSets constants'!$A$4:$C$1012,3,FALSE)</f>
        <v>The Deadlands</v>
      </c>
    </row>
    <row r="861" spans="1:12" x14ac:dyDescent="0.25">
      <c r="A861" s="12">
        <v>1285</v>
      </c>
      <c r="B861" s="12">
        <v>856</v>
      </c>
      <c r="C861" s="12">
        <v>1286</v>
      </c>
      <c r="D861" s="3" t="s">
        <v>2699</v>
      </c>
      <c r="E861" s="3" t="str">
        <f t="array" ref="E861">IF(OR(EXACT(A861,'ESO Dungeon constants'!$D$3:$D$987)),"X","")</f>
        <v/>
      </c>
      <c r="F861" s="3" t="str">
        <f t="shared" si="52"/>
        <v/>
      </c>
      <c r="G861" s="3" t="str">
        <f t="shared" si="53"/>
        <v>The Deadlands</v>
      </c>
      <c r="H861" s="17">
        <f t="shared" si="54"/>
        <v>1285</v>
      </c>
      <c r="I861" s="17">
        <f t="shared" si="55"/>
        <v>1286</v>
      </c>
      <c r="J861">
        <v>24</v>
      </c>
      <c r="K861" s="3" t="str">
        <f>VLOOKUP(J861,'LibSets constants'!$A$4:$B$1012,2,FALSE)</f>
        <v>DLC_DEADLANDS</v>
      </c>
      <c r="L861" s="3" t="str">
        <f>VLOOKUP(J861,'LibSets constants'!$A$4:$C$1012,3,FALSE)</f>
        <v>The Deadlands</v>
      </c>
    </row>
    <row r="862" spans="1:12" x14ac:dyDescent="0.25">
      <c r="A862" s="12">
        <v>1286</v>
      </c>
      <c r="B862" s="12">
        <v>857</v>
      </c>
      <c r="C862" s="12">
        <v>1286</v>
      </c>
      <c r="D862" s="3" t="s">
        <v>2447</v>
      </c>
      <c r="E862" s="3" t="str">
        <f t="array" ref="E862">IF(OR(EXACT(A862,'ESO Dungeon constants'!$D$3:$D$987)),"X","")</f>
        <v/>
      </c>
      <c r="F862" s="3" t="str">
        <f t="shared" si="52"/>
        <v>X</v>
      </c>
      <c r="G862" s="3" t="str">
        <f t="shared" si="53"/>
        <v/>
      </c>
      <c r="H862" s="17">
        <f t="shared" si="54"/>
        <v>1286</v>
      </c>
      <c r="I862" s="17">
        <f t="shared" si="55"/>
        <v>1286</v>
      </c>
      <c r="J862">
        <v>24</v>
      </c>
      <c r="K862" s="3" t="str">
        <f>VLOOKUP(J862,'LibSets constants'!$A$4:$B$1012,2,FALSE)</f>
        <v>DLC_DEADLANDS</v>
      </c>
      <c r="L862" s="3" t="str">
        <f>VLOOKUP(J862,'LibSets constants'!$A$4:$C$1012,3,FALSE)</f>
        <v>The Deadlands</v>
      </c>
    </row>
    <row r="863" spans="1:12" x14ac:dyDescent="0.25">
      <c r="A863" s="12">
        <v>1287</v>
      </c>
      <c r="B863" s="12">
        <v>858</v>
      </c>
      <c r="C863" s="12">
        <v>1286</v>
      </c>
      <c r="D863" s="3" t="s">
        <v>2698</v>
      </c>
      <c r="E863" s="3" t="str">
        <f t="array" ref="E863">IF(OR(EXACT(A863,'ESO Dungeon constants'!$D$3:$D$987)),"X","")</f>
        <v/>
      </c>
      <c r="F863" s="3" t="str">
        <f t="shared" si="52"/>
        <v/>
      </c>
      <c r="G863" s="3" t="str">
        <f t="shared" si="53"/>
        <v>The Deadlands</v>
      </c>
      <c r="H863" s="17">
        <f t="shared" si="54"/>
        <v>1287</v>
      </c>
      <c r="I863" s="17">
        <f t="shared" si="55"/>
        <v>1286</v>
      </c>
      <c r="J863">
        <v>24</v>
      </c>
      <c r="K863" s="3" t="str">
        <f>VLOOKUP(J863,'LibSets constants'!$A$4:$B$1012,2,FALSE)</f>
        <v>DLC_DEADLANDS</v>
      </c>
      <c r="L863" s="3" t="str">
        <f>VLOOKUP(J863,'LibSets constants'!$A$4:$C$1012,3,FALSE)</f>
        <v>The Deadlands</v>
      </c>
    </row>
    <row r="864" spans="1:12" x14ac:dyDescent="0.25">
      <c r="A864" s="12">
        <v>1288</v>
      </c>
      <c r="B864" s="12">
        <v>859</v>
      </c>
      <c r="C864" s="12">
        <v>1286</v>
      </c>
      <c r="D864" s="3" t="s">
        <v>2697</v>
      </c>
      <c r="E864" s="3" t="str">
        <f t="array" ref="E864">IF(OR(EXACT(A864,'ESO Dungeon constants'!$D$3:$D$987)),"X","")</f>
        <v/>
      </c>
      <c r="F864" s="3" t="str">
        <f t="shared" si="52"/>
        <v/>
      </c>
      <c r="G864" s="3" t="str">
        <f t="shared" si="53"/>
        <v>The Deadlands</v>
      </c>
      <c r="H864" s="17">
        <f t="shared" si="54"/>
        <v>1288</v>
      </c>
      <c r="I864" s="17">
        <f t="shared" si="55"/>
        <v>1286</v>
      </c>
      <c r="J864">
        <v>24</v>
      </c>
      <c r="K864" s="3" t="str">
        <f>VLOOKUP(J864,'LibSets constants'!$A$4:$B$1012,2,FALSE)</f>
        <v>DLC_DEADLANDS</v>
      </c>
      <c r="L864" s="3" t="str">
        <f>VLOOKUP(J864,'LibSets constants'!$A$4:$C$1012,3,FALSE)</f>
        <v>The Deadlands</v>
      </c>
    </row>
    <row r="865" spans="1:12" x14ac:dyDescent="0.25">
      <c r="A865" s="12">
        <v>1289</v>
      </c>
      <c r="B865" s="12">
        <v>860</v>
      </c>
      <c r="C865" s="12">
        <v>1286</v>
      </c>
      <c r="D865" s="3" t="s">
        <v>2696</v>
      </c>
      <c r="E865" s="3" t="str">
        <f t="array" ref="E865">IF(OR(EXACT(A865,'ESO Dungeon constants'!$D$3:$D$987)),"X","")</f>
        <v/>
      </c>
      <c r="F865" s="3" t="str">
        <f t="shared" si="52"/>
        <v/>
      </c>
      <c r="G865" s="3" t="str">
        <f t="shared" si="53"/>
        <v>The Deadlands</v>
      </c>
      <c r="H865" s="17">
        <f t="shared" si="54"/>
        <v>1289</v>
      </c>
      <c r="I865" s="17">
        <f t="shared" si="55"/>
        <v>1286</v>
      </c>
      <c r="J865">
        <v>24</v>
      </c>
      <c r="K865" s="3" t="str">
        <f>VLOOKUP(J865,'LibSets constants'!$A$4:$B$1012,2,FALSE)</f>
        <v>DLC_DEADLANDS</v>
      </c>
      <c r="L865" s="3" t="str">
        <f>VLOOKUP(J865,'LibSets constants'!$A$4:$C$1012,3,FALSE)</f>
        <v>The Deadlands</v>
      </c>
    </row>
    <row r="866" spans="1:12" x14ac:dyDescent="0.25">
      <c r="A866" s="12">
        <v>1290</v>
      </c>
      <c r="B866" s="12">
        <v>861</v>
      </c>
      <c r="C866" s="12">
        <v>1286</v>
      </c>
      <c r="D866" s="3" t="s">
        <v>2695</v>
      </c>
      <c r="E866" s="3" t="str">
        <f t="array" ref="E866">IF(OR(EXACT(A866,'ESO Dungeon constants'!$D$3:$D$987)),"X","")</f>
        <v/>
      </c>
      <c r="F866" s="3" t="str">
        <f t="shared" si="52"/>
        <v/>
      </c>
      <c r="G866" s="3" t="str">
        <f t="shared" si="53"/>
        <v>The Deadlands</v>
      </c>
      <c r="H866" s="17">
        <f t="shared" si="54"/>
        <v>1290</v>
      </c>
      <c r="I866" s="17">
        <f t="shared" si="55"/>
        <v>1286</v>
      </c>
      <c r="J866">
        <v>24</v>
      </c>
      <c r="K866" s="3" t="str">
        <f>VLOOKUP(J866,'LibSets constants'!$A$4:$B$1012,2,FALSE)</f>
        <v>DLC_DEADLANDS</v>
      </c>
      <c r="L866" s="3" t="str">
        <f>VLOOKUP(J866,'LibSets constants'!$A$4:$C$1012,3,FALSE)</f>
        <v>The Deadlands</v>
      </c>
    </row>
    <row r="867" spans="1:12" x14ac:dyDescent="0.25">
      <c r="A867" s="12">
        <v>1291</v>
      </c>
      <c r="B867" s="12">
        <v>862</v>
      </c>
      <c r="C867" s="12">
        <v>1286</v>
      </c>
      <c r="D867" s="3" t="s">
        <v>2694</v>
      </c>
      <c r="E867" s="3" t="str">
        <f t="array" ref="E867">IF(OR(EXACT(A867,'ESO Dungeon constants'!$D$3:$D$987)),"X","")</f>
        <v/>
      </c>
      <c r="F867" s="3" t="str">
        <f t="shared" si="52"/>
        <v/>
      </c>
      <c r="G867" s="3" t="str">
        <f t="shared" si="53"/>
        <v>The Deadlands</v>
      </c>
      <c r="H867" s="17">
        <f t="shared" si="54"/>
        <v>1291</v>
      </c>
      <c r="I867" s="17">
        <f t="shared" si="55"/>
        <v>1286</v>
      </c>
      <c r="J867">
        <v>24</v>
      </c>
      <c r="K867" s="3" t="str">
        <f>VLOOKUP(J867,'LibSets constants'!$A$4:$B$1012,2,FALSE)</f>
        <v>DLC_DEADLANDS</v>
      </c>
      <c r="L867" s="3" t="str">
        <f>VLOOKUP(J867,'LibSets constants'!$A$4:$C$1012,3,FALSE)</f>
        <v>The Deadlands</v>
      </c>
    </row>
    <row r="868" spans="1:12" x14ac:dyDescent="0.25">
      <c r="A868" s="12">
        <v>1292</v>
      </c>
      <c r="B868" s="12">
        <v>863</v>
      </c>
      <c r="C868" s="12">
        <v>1286</v>
      </c>
      <c r="D868" s="3" t="s">
        <v>2693</v>
      </c>
      <c r="E868" s="3" t="str">
        <f t="array" ref="E868">IF(OR(EXACT(A868,'ESO Dungeon constants'!$D$3:$D$987)),"X","")</f>
        <v/>
      </c>
      <c r="F868" s="3" t="str">
        <f t="shared" si="52"/>
        <v/>
      </c>
      <c r="G868" s="3" t="str">
        <f t="shared" si="53"/>
        <v>The Deadlands</v>
      </c>
      <c r="H868" s="17">
        <f t="shared" si="54"/>
        <v>1292</v>
      </c>
      <c r="I868" s="17">
        <f t="shared" si="55"/>
        <v>1286</v>
      </c>
      <c r="J868">
        <v>24</v>
      </c>
      <c r="K868" s="3" t="str">
        <f>VLOOKUP(J868,'LibSets constants'!$A$4:$B$1012,2,FALSE)</f>
        <v>DLC_DEADLANDS</v>
      </c>
      <c r="L868" s="3" t="str">
        <f>VLOOKUP(J868,'LibSets constants'!$A$4:$C$1012,3,FALSE)</f>
        <v>The Deadlands</v>
      </c>
    </row>
    <row r="869" spans="1:12" x14ac:dyDescent="0.25">
      <c r="A869" s="12">
        <v>1293</v>
      </c>
      <c r="B869" s="12">
        <v>864</v>
      </c>
      <c r="C869" s="12">
        <v>1282</v>
      </c>
      <c r="D869" s="3" t="s">
        <v>2692</v>
      </c>
      <c r="E869" s="3" t="str">
        <f t="array" ref="E869">IF(OR(EXACT(A869,'ESO Dungeon constants'!$D$3:$D$987)),"X","")</f>
        <v/>
      </c>
      <c r="F869" s="3" t="str">
        <f t="shared" si="52"/>
        <v/>
      </c>
      <c r="G869" s="3" t="str">
        <f t="shared" si="53"/>
        <v>Fargrave</v>
      </c>
      <c r="H869" s="17">
        <f t="shared" si="54"/>
        <v>1293</v>
      </c>
      <c r="I869" s="17">
        <f t="shared" si="55"/>
        <v>1282</v>
      </c>
      <c r="J869">
        <v>24</v>
      </c>
      <c r="K869" s="3" t="str">
        <f>VLOOKUP(J869,'LibSets constants'!$A$4:$B$1012,2,FALSE)</f>
        <v>DLC_DEADLANDS</v>
      </c>
      <c r="L869" s="3" t="str">
        <f>VLOOKUP(J869,'LibSets constants'!$A$4:$C$1012,3,FALSE)</f>
        <v>The Deadlands</v>
      </c>
    </row>
    <row r="870" spans="1:12" x14ac:dyDescent="0.25">
      <c r="A870" s="12">
        <v>1294</v>
      </c>
      <c r="B870" s="12">
        <v>865</v>
      </c>
      <c r="C870" s="12">
        <v>1286</v>
      </c>
      <c r="D870" s="3" t="s">
        <v>2691</v>
      </c>
      <c r="E870" s="3" t="str">
        <f t="array" ref="E870">IF(OR(EXACT(A870,'ESO Dungeon constants'!$D$3:$D$987)),"X","")</f>
        <v/>
      </c>
      <c r="F870" s="3" t="str">
        <f t="shared" si="52"/>
        <v/>
      </c>
      <c r="G870" s="3" t="str">
        <f t="shared" si="53"/>
        <v>The Deadlands</v>
      </c>
      <c r="H870" s="17">
        <f t="shared" si="54"/>
        <v>1294</v>
      </c>
      <c r="I870" s="17">
        <f t="shared" si="55"/>
        <v>1286</v>
      </c>
      <c r="J870">
        <v>24</v>
      </c>
      <c r="K870" s="3" t="str">
        <f>VLOOKUP(J870,'LibSets constants'!$A$4:$B$1012,2,FALSE)</f>
        <v>DLC_DEADLANDS</v>
      </c>
      <c r="L870" s="3" t="str">
        <f>VLOOKUP(J870,'LibSets constants'!$A$4:$C$1012,3,FALSE)</f>
        <v>The Deadlands</v>
      </c>
    </row>
    <row r="871" spans="1:12" x14ac:dyDescent="0.25">
      <c r="A871" s="12">
        <v>1295</v>
      </c>
      <c r="B871" s="12">
        <v>866</v>
      </c>
      <c r="C871" s="12">
        <v>1286</v>
      </c>
      <c r="D871" s="3" t="s">
        <v>2690</v>
      </c>
      <c r="E871" s="3" t="str">
        <f t="array" ref="E871">IF(OR(EXACT(A871,'ESO Dungeon constants'!$D$3:$D$987)),"X","")</f>
        <v/>
      </c>
      <c r="F871" s="3" t="str">
        <f t="shared" si="52"/>
        <v/>
      </c>
      <c r="G871" s="3" t="str">
        <f t="shared" si="53"/>
        <v>The Deadlands</v>
      </c>
      <c r="H871" s="17">
        <f t="shared" si="54"/>
        <v>1295</v>
      </c>
      <c r="I871" s="17">
        <f t="shared" si="55"/>
        <v>1286</v>
      </c>
      <c r="J871">
        <v>24</v>
      </c>
      <c r="K871" s="3" t="str">
        <f>VLOOKUP(J871,'LibSets constants'!$A$4:$B$1012,2,FALSE)</f>
        <v>DLC_DEADLANDS</v>
      </c>
      <c r="L871" s="3" t="str">
        <f>VLOOKUP(J871,'LibSets constants'!$A$4:$C$1012,3,FALSE)</f>
        <v>The Deadlands</v>
      </c>
    </row>
    <row r="872" spans="1:12" x14ac:dyDescent="0.25">
      <c r="A872" s="12">
        <v>1296</v>
      </c>
      <c r="B872" s="12">
        <v>867</v>
      </c>
      <c r="C872" s="12">
        <v>1286</v>
      </c>
      <c r="D872" s="3" t="s">
        <v>2689</v>
      </c>
      <c r="E872" s="3" t="str">
        <f t="array" ref="E872">IF(OR(EXACT(A872,'ESO Dungeon constants'!$D$3:$D$987)),"X","")</f>
        <v/>
      </c>
      <c r="F872" s="3" t="str">
        <f t="shared" si="52"/>
        <v/>
      </c>
      <c r="G872" s="3" t="str">
        <f t="shared" si="53"/>
        <v>The Deadlands</v>
      </c>
      <c r="H872" s="17">
        <f t="shared" si="54"/>
        <v>1296</v>
      </c>
      <c r="I872" s="17">
        <f t="shared" si="55"/>
        <v>1286</v>
      </c>
      <c r="J872">
        <v>24</v>
      </c>
      <c r="K872" s="3" t="str">
        <f>VLOOKUP(J872,'LibSets constants'!$A$4:$B$1012,2,FALSE)</f>
        <v>DLC_DEADLANDS</v>
      </c>
      <c r="L872" s="3" t="str">
        <f>VLOOKUP(J872,'LibSets constants'!$A$4:$C$1012,3,FALSE)</f>
        <v>The Deadlands</v>
      </c>
    </row>
    <row r="873" spans="1:12" x14ac:dyDescent="0.25">
      <c r="A873" s="12">
        <v>1297</v>
      </c>
      <c r="B873" s="12">
        <v>868</v>
      </c>
      <c r="C873" s="12">
        <v>1286</v>
      </c>
      <c r="D873" s="3" t="s">
        <v>2685</v>
      </c>
      <c r="E873" s="3" t="str">
        <f t="array" ref="E873">IF(OR(EXACT(A873,'ESO Dungeon constants'!$D$3:$D$987)),"X","")</f>
        <v/>
      </c>
      <c r="F873" s="3" t="str">
        <f t="shared" si="52"/>
        <v/>
      </c>
      <c r="G873" s="3" t="str">
        <f t="shared" si="53"/>
        <v>The Deadlands</v>
      </c>
      <c r="H873" s="17">
        <f t="shared" si="54"/>
        <v>1297</v>
      </c>
      <c r="I873" s="17">
        <f t="shared" si="55"/>
        <v>1286</v>
      </c>
      <c r="J873">
        <v>24</v>
      </c>
      <c r="K873" s="3" t="str">
        <f>VLOOKUP(J873,'LibSets constants'!$A$4:$B$1012,2,FALSE)</f>
        <v>DLC_DEADLANDS</v>
      </c>
      <c r="L873" s="3" t="str">
        <f>VLOOKUP(J873,'LibSets constants'!$A$4:$C$1012,3,FALSE)</f>
        <v>The Deadlands</v>
      </c>
    </row>
    <row r="874" spans="1:12" x14ac:dyDescent="0.25">
      <c r="A874" s="12">
        <v>1298</v>
      </c>
      <c r="B874" s="12">
        <v>869</v>
      </c>
      <c r="C874" s="12">
        <v>1286</v>
      </c>
      <c r="D874" s="3" t="s">
        <v>2688</v>
      </c>
      <c r="E874" s="3" t="str">
        <f t="array" ref="E874">IF(OR(EXACT(A874,'ESO Dungeon constants'!$D$3:$D$987)),"X","")</f>
        <v/>
      </c>
      <c r="F874" s="3" t="str">
        <f t="shared" si="52"/>
        <v/>
      </c>
      <c r="G874" s="3" t="str">
        <f t="shared" si="53"/>
        <v>The Deadlands</v>
      </c>
      <c r="H874" s="17">
        <f t="shared" si="54"/>
        <v>1298</v>
      </c>
      <c r="I874" s="17">
        <f t="shared" si="55"/>
        <v>1286</v>
      </c>
      <c r="J874">
        <v>24</v>
      </c>
      <c r="K874" s="3" t="str">
        <f>VLOOKUP(J874,'LibSets constants'!$A$4:$B$1012,2,FALSE)</f>
        <v>DLC_DEADLANDS</v>
      </c>
      <c r="L874" s="3" t="str">
        <f>VLOOKUP(J874,'LibSets constants'!$A$4:$C$1012,3,FALSE)</f>
        <v>The Deadlands</v>
      </c>
    </row>
    <row r="875" spans="1:12" x14ac:dyDescent="0.25">
      <c r="A875" s="12">
        <v>1300</v>
      </c>
      <c r="B875" s="12">
        <v>870</v>
      </c>
      <c r="C875" s="12">
        <v>1286</v>
      </c>
      <c r="D875" s="3" t="s">
        <v>2687</v>
      </c>
      <c r="E875" s="3" t="str">
        <f t="array" ref="E875">IF(OR(EXACT(A875,'ESO Dungeon constants'!$D$3:$D$987)),"X","")</f>
        <v/>
      </c>
      <c r="F875" s="3" t="str">
        <f t="shared" si="52"/>
        <v/>
      </c>
      <c r="G875" s="3" t="str">
        <f t="shared" si="53"/>
        <v>The Deadlands</v>
      </c>
      <c r="H875" s="17">
        <f t="shared" si="54"/>
        <v>1300</v>
      </c>
      <c r="I875" s="17">
        <f t="shared" si="55"/>
        <v>1286</v>
      </c>
      <c r="J875">
        <v>24</v>
      </c>
      <c r="K875" s="3" t="str">
        <f>VLOOKUP(J875,'LibSets constants'!$A$4:$B$1012,2,FALSE)</f>
        <v>DLC_DEADLANDS</v>
      </c>
      <c r="L875" s="3" t="str">
        <f>VLOOKUP(J875,'LibSets constants'!$A$4:$C$1012,3,FALSE)</f>
        <v>The Deadlands</v>
      </c>
    </row>
    <row r="876" spans="1:12" x14ac:dyDescent="0.25">
      <c r="A876" s="12">
        <v>1301</v>
      </c>
      <c r="B876" s="12">
        <v>870</v>
      </c>
      <c r="C876" s="12">
        <v>1011</v>
      </c>
      <c r="D876" s="3" t="s">
        <v>2719</v>
      </c>
      <c r="E876" s="3" t="str">
        <f t="array" ref="E876">IF(OR(EXACT(A876,'ESO Dungeon constants'!$D$3:$D$987)),"X","")</f>
        <v>X</v>
      </c>
      <c r="F876" s="3" t="str">
        <f t="shared" si="52"/>
        <v/>
      </c>
      <c r="G876" s="3" t="str">
        <f t="shared" si="53"/>
        <v>Summerset</v>
      </c>
      <c r="H876" s="17">
        <f t="shared" si="54"/>
        <v>1301</v>
      </c>
      <c r="I876" s="17">
        <f t="shared" si="55"/>
        <v>1011</v>
      </c>
      <c r="J876">
        <v>25</v>
      </c>
      <c r="K876" s="3" t="str">
        <f>VLOOKUP(J876,'LibSets constants'!$A$4:$B$1012,2,FALSE)</f>
        <v>DLC_ASCENDING_TIDE</v>
      </c>
      <c r="L876" s="3" t="str">
        <f>VLOOKUP(J876,'LibSets constants'!$A$4:$C$1012,3,FALSE)</f>
        <v>Ascending Tide</v>
      </c>
    </row>
    <row r="877" spans="1:12" x14ac:dyDescent="0.25">
      <c r="A877" s="12">
        <v>1302</v>
      </c>
      <c r="B877" s="12">
        <v>871</v>
      </c>
      <c r="C877" s="12">
        <v>20</v>
      </c>
      <c r="D877" s="3" t="s">
        <v>2731</v>
      </c>
      <c r="E877" s="3" t="str">
        <f t="array" ref="E877">IF(OR(EXACT(A877,'ESO Dungeon constants'!$D$3:$D$987)),"X","")</f>
        <v>X</v>
      </c>
      <c r="F877" s="3" t="str">
        <f t="shared" si="52"/>
        <v/>
      </c>
      <c r="G877" s="3" t="str">
        <f t="shared" si="53"/>
        <v>Rivenspire</v>
      </c>
      <c r="H877" s="17">
        <f t="shared" si="54"/>
        <v>1302</v>
      </c>
      <c r="I877" s="17">
        <f t="shared" si="55"/>
        <v>20</v>
      </c>
      <c r="J877">
        <v>25</v>
      </c>
      <c r="K877" s="3" t="str">
        <f>VLOOKUP(J877,'LibSets constants'!$A$4:$B$1012,2,FALSE)</f>
        <v>DLC_ASCENDING_TIDE</v>
      </c>
      <c r="L877" s="3" t="str">
        <f>VLOOKUP(J877,'LibSets constants'!$A$4:$C$1012,3,FALSE)</f>
        <v>Ascending Tide</v>
      </c>
    </row>
    <row r="878" spans="1:12" x14ac:dyDescent="0.25">
      <c r="A878" s="12">
        <v>1304</v>
      </c>
      <c r="B878" s="12">
        <v>871</v>
      </c>
      <c r="C878" s="12">
        <v>1282</v>
      </c>
      <c r="D878" s="3" t="s">
        <v>2686</v>
      </c>
      <c r="E878" s="3" t="str">
        <f t="array" ref="E878">IF(OR(EXACT(A878,'ESO Dungeon constants'!$D$3:$D$987)),"X","")</f>
        <v/>
      </c>
      <c r="F878" s="3" t="str">
        <f t="shared" si="52"/>
        <v/>
      </c>
      <c r="G878" s="3" t="str">
        <f t="shared" si="53"/>
        <v>Fargrave</v>
      </c>
      <c r="H878" s="17">
        <f t="shared" si="54"/>
        <v>1304</v>
      </c>
      <c r="I878" s="17">
        <f t="shared" si="55"/>
        <v>1282</v>
      </c>
      <c r="J878">
        <v>24</v>
      </c>
      <c r="K878" s="3" t="str">
        <f>VLOOKUP(J878,'LibSets constants'!$A$4:$B$1012,2,FALSE)</f>
        <v>DLC_DEADLANDS</v>
      </c>
      <c r="L878" s="3" t="str">
        <f>VLOOKUP(J878,'LibSets constants'!$A$4:$C$1012,3,FALSE)</f>
        <v>The Deadlands</v>
      </c>
    </row>
    <row r="879" spans="1:12" x14ac:dyDescent="0.25">
      <c r="A879" s="12">
        <v>1306</v>
      </c>
      <c r="B879" s="5">
        <v>853</v>
      </c>
      <c r="C879" s="5">
        <v>58</v>
      </c>
      <c r="D879" s="3" t="s">
        <v>2505</v>
      </c>
      <c r="E879" s="3" t="str">
        <f t="array" ref="E879">IF(OR(EXACT(A879,'ESO Dungeon constants'!$D$3:$D$987)),"X","")</f>
        <v/>
      </c>
      <c r="F879" s="3" t="str">
        <f t="shared" si="52"/>
        <v/>
      </c>
      <c r="G879" s="3" t="str">
        <f t="shared" si="53"/>
        <v>Malabal Tor</v>
      </c>
      <c r="H879" s="17">
        <f t="shared" si="54"/>
        <v>1306</v>
      </c>
      <c r="I879" s="17">
        <f t="shared" si="55"/>
        <v>58</v>
      </c>
      <c r="J879">
        <v>0</v>
      </c>
      <c r="K879" s="3" t="str">
        <f>VLOOKUP(J879,'LibSets constants'!$A$4:$B$1012,2,FALSE)</f>
        <v>DLC_BASE_GAME</v>
      </c>
      <c r="L879" s="3" t="str">
        <f>VLOOKUP(J879,'LibSets constants'!$A$4:$C$1012,3,FALSE)</f>
        <v>Included in base game</v>
      </c>
    </row>
    <row r="880" spans="1:12" x14ac:dyDescent="0.25">
      <c r="A880" s="12">
        <v>1307</v>
      </c>
      <c r="B880" s="12">
        <v>854</v>
      </c>
      <c r="C880" s="12">
        <v>1261</v>
      </c>
      <c r="D880" s="3" t="s">
        <v>2510</v>
      </c>
      <c r="E880" s="3" t="str">
        <f t="array" ref="E880">IF(OR(EXACT(A880,'ESO Dungeon constants'!$D$3:$D$987)),"X","")</f>
        <v/>
      </c>
      <c r="F880" s="3" t="str">
        <f t="shared" si="52"/>
        <v/>
      </c>
      <c r="G880" s="3" t="str">
        <f t="shared" si="53"/>
        <v>Blackwood</v>
      </c>
      <c r="H880" s="17">
        <f t="shared" si="54"/>
        <v>1307</v>
      </c>
      <c r="I880" s="17">
        <f t="shared" si="55"/>
        <v>1261</v>
      </c>
      <c r="J880">
        <v>22</v>
      </c>
      <c r="K880" s="3" t="str">
        <f>VLOOKUP(J880,'LibSets constants'!$A$4:$B$1012,2,FALSE)</f>
        <v>DLC_BLACKWOOD</v>
      </c>
      <c r="L880" s="3" t="str">
        <f>VLOOKUP(J880,'LibSets constants'!$A$4:$C$1012,3,FALSE)</f>
        <v>Blackwood</v>
      </c>
    </row>
    <row r="881" spans="1:12" x14ac:dyDescent="0.25">
      <c r="A881" s="12">
        <v>1310</v>
      </c>
      <c r="B881" s="12">
        <v>874</v>
      </c>
      <c r="C881" s="12">
        <v>1286</v>
      </c>
      <c r="D881" s="3" t="s">
        <v>2447</v>
      </c>
      <c r="E881" s="3" t="str">
        <f t="array" ref="E881">IF(OR(EXACT(A881,'ESO Dungeon constants'!$D$3:$D$987)),"X","")</f>
        <v/>
      </c>
      <c r="F881" s="3" t="str">
        <f t="shared" si="52"/>
        <v/>
      </c>
      <c r="G881" s="3" t="str">
        <f t="shared" si="53"/>
        <v>The Deadlands</v>
      </c>
      <c r="H881" s="17">
        <f t="shared" si="54"/>
        <v>1310</v>
      </c>
      <c r="I881" s="17">
        <f t="shared" si="55"/>
        <v>1286</v>
      </c>
      <c r="J881">
        <v>24</v>
      </c>
      <c r="K881" s="3" t="str">
        <f>VLOOKUP(J881,'LibSets constants'!$A$4:$B$1012,2,FALSE)</f>
        <v>DLC_DEADLANDS</v>
      </c>
      <c r="L881" s="3" t="str">
        <f>VLOOKUP(J881,'LibSets constants'!$A$4:$C$1012,3,FALSE)</f>
        <v>The Deadlands</v>
      </c>
    </row>
    <row r="882" spans="1:12" x14ac:dyDescent="0.25">
      <c r="A882" s="12">
        <v>1311</v>
      </c>
      <c r="B882" s="12">
        <v>876</v>
      </c>
      <c r="C882" s="12">
        <v>849</v>
      </c>
      <c r="D882" s="3" t="s">
        <v>2732</v>
      </c>
      <c r="E882" s="3" t="str">
        <f t="array" ref="E882">IF(OR(EXACT(A882,'ESO Dungeon constants'!$D$3:$D$987)),"X","")</f>
        <v/>
      </c>
      <c r="F882" s="3" t="str">
        <f t="shared" si="52"/>
        <v/>
      </c>
      <c r="G882" s="3" t="str">
        <f t="shared" si="53"/>
        <v>Vvardenfell</v>
      </c>
      <c r="H882" s="17">
        <f t="shared" si="54"/>
        <v>1311</v>
      </c>
      <c r="I882" s="17">
        <f t="shared" si="55"/>
        <v>849</v>
      </c>
      <c r="J882">
        <v>25</v>
      </c>
      <c r="K882" s="3" t="str">
        <f>VLOOKUP(J882,'LibSets constants'!$A$4:$B$1012,2,FALSE)</f>
        <v>DLC_ASCENDING_TIDE</v>
      </c>
      <c r="L882" s="3" t="str">
        <f>VLOOKUP(J882,'LibSets constants'!$A$4:$C$1012,3,FALSE)</f>
        <v>Ascending Tide</v>
      </c>
    </row>
    <row r="883" spans="1:12" x14ac:dyDescent="0.25">
      <c r="A883" s="12">
        <v>1312</v>
      </c>
      <c r="B883" s="12">
        <v>877</v>
      </c>
      <c r="C883" s="12">
        <v>849</v>
      </c>
      <c r="D883" s="3" t="s">
        <v>2735</v>
      </c>
      <c r="E883" s="3" t="str">
        <f t="array" ref="E883">IF(OR(EXACT(A883,'ESO Dungeon constants'!$D$3:$D$987)),"X","")</f>
        <v/>
      </c>
      <c r="F883" s="3" t="str">
        <f t="shared" si="52"/>
        <v/>
      </c>
      <c r="G883" s="3" t="str">
        <f t="shared" si="53"/>
        <v>Vvardenfell</v>
      </c>
      <c r="H883" s="17">
        <f t="shared" si="54"/>
        <v>1312</v>
      </c>
      <c r="I883" s="17">
        <f t="shared" si="55"/>
        <v>849</v>
      </c>
      <c r="J883">
        <v>25</v>
      </c>
      <c r="K883" s="3" t="str">
        <f>VLOOKUP(J883,'LibSets constants'!$A$4:$B$1012,2,FALSE)</f>
        <v>DLC_ASCENDING_TIDE</v>
      </c>
      <c r="L883" s="3" t="str">
        <f>VLOOKUP(J883,'LibSets constants'!$A$4:$C$1012,3,FALSE)</f>
        <v>Ascending Tide</v>
      </c>
    </row>
    <row r="884" spans="1:12" x14ac:dyDescent="0.25">
      <c r="A884" s="12">
        <v>1313</v>
      </c>
      <c r="B884" s="12">
        <v>878</v>
      </c>
      <c r="C884" s="12">
        <v>1318</v>
      </c>
      <c r="D884" s="3" t="s">
        <v>3417</v>
      </c>
      <c r="E884" s="3" t="str">
        <f t="array" ref="E884">IF(OR(EXACT(A884,'ESO Dungeon constants'!$D$3:$D$987)),"X","")</f>
        <v/>
      </c>
      <c r="F884" s="3" t="str">
        <f t="shared" si="52"/>
        <v/>
      </c>
      <c r="G884" s="3" t="str">
        <f t="shared" si="53"/>
        <v>High Isle</v>
      </c>
      <c r="H884" s="17">
        <f t="shared" si="54"/>
        <v>1313</v>
      </c>
      <c r="I884" s="17">
        <f t="shared" si="55"/>
        <v>1318</v>
      </c>
      <c r="J884">
        <v>27</v>
      </c>
      <c r="K884" s="3" t="str">
        <f>VLOOKUP(J884,'LibSets constants'!$A$4:$B$1012,2,FALSE)</f>
        <v>DLC_LOST_DEPTHS</v>
      </c>
      <c r="L884" s="3" t="str">
        <f>VLOOKUP(J884,'LibSets constants'!$A$4:$C$1012,3,FALSE)</f>
        <v>Lost Depths</v>
      </c>
    </row>
    <row r="885" spans="1:12" x14ac:dyDescent="0.25">
      <c r="A885" s="12">
        <v>1314</v>
      </c>
      <c r="B885" s="12">
        <v>878</v>
      </c>
      <c r="C885" s="12">
        <v>3</v>
      </c>
      <c r="D885" s="3" t="s">
        <v>2734</v>
      </c>
      <c r="E885" s="3" t="str">
        <f t="array" ref="E885">IF(OR(EXACT(A885,'ESO Dungeon constants'!$D$3:$D$987)),"X","")</f>
        <v/>
      </c>
      <c r="F885" s="3" t="str">
        <f t="shared" si="52"/>
        <v/>
      </c>
      <c r="G885" s="3" t="str">
        <f t="shared" si="53"/>
        <v>Glenumbra</v>
      </c>
      <c r="H885" s="17">
        <f t="shared" si="54"/>
        <v>1314</v>
      </c>
      <c r="I885" s="17">
        <f t="shared" si="55"/>
        <v>3</v>
      </c>
      <c r="J885">
        <v>25</v>
      </c>
      <c r="K885" s="3" t="str">
        <f>VLOOKUP(J885,'LibSets constants'!$A$4:$B$1012,2,FALSE)</f>
        <v>DLC_ASCENDING_TIDE</v>
      </c>
      <c r="L885" s="3" t="str">
        <f>VLOOKUP(J885,'LibSets constants'!$A$4:$C$1012,3,FALSE)</f>
        <v>Ascending Tide</v>
      </c>
    </row>
    <row r="886" spans="1:12" x14ac:dyDescent="0.25">
      <c r="A886" s="12">
        <v>1315</v>
      </c>
      <c r="B886" s="12">
        <v>880</v>
      </c>
      <c r="C886" s="12">
        <v>1318</v>
      </c>
      <c r="D886" s="3" t="s">
        <v>3416</v>
      </c>
      <c r="E886" s="3" t="str">
        <f t="array" ref="E886">IF(OR(EXACT(A886,'ESO Dungeon constants'!$D$3:$D$987)),"X","")</f>
        <v/>
      </c>
      <c r="F886" s="3" t="str">
        <f t="shared" si="52"/>
        <v/>
      </c>
      <c r="G886" s="3" t="str">
        <f t="shared" si="53"/>
        <v>High Isle</v>
      </c>
      <c r="H886" s="17">
        <f t="shared" si="54"/>
        <v>1315</v>
      </c>
      <c r="I886" s="17">
        <f t="shared" si="55"/>
        <v>1318</v>
      </c>
      <c r="J886">
        <v>27</v>
      </c>
      <c r="K886" s="3" t="str">
        <f>VLOOKUP(J886,'LibSets constants'!$A$4:$B$1012,2,FALSE)</f>
        <v>DLC_LOST_DEPTHS</v>
      </c>
      <c r="L886" s="3" t="str">
        <f>VLOOKUP(J886,'LibSets constants'!$A$4:$C$1012,3,FALSE)</f>
        <v>Lost Depths</v>
      </c>
    </row>
    <row r="887" spans="1:12" x14ac:dyDescent="0.25">
      <c r="A887" s="12">
        <v>1316</v>
      </c>
      <c r="B887" s="12">
        <v>881</v>
      </c>
      <c r="C887" s="12">
        <v>1318</v>
      </c>
      <c r="D887" s="3" t="s">
        <v>3399</v>
      </c>
      <c r="E887" s="3" t="str">
        <f t="array" ref="E887">IF(OR(EXACT(A887,'ESO Dungeon constants'!$D$3:$D$987)),"X","")</f>
        <v/>
      </c>
      <c r="F887" s="3" t="str">
        <f t="shared" si="52"/>
        <v/>
      </c>
      <c r="G887" s="3" t="str">
        <f t="shared" si="53"/>
        <v>High Isle</v>
      </c>
      <c r="H887" s="17">
        <f t="shared" si="54"/>
        <v>1316</v>
      </c>
      <c r="I887" s="17">
        <f t="shared" si="55"/>
        <v>1318</v>
      </c>
      <c r="J887">
        <v>27</v>
      </c>
      <c r="K887" s="3" t="str">
        <f>VLOOKUP(J887,'LibSets constants'!$A$4:$B$1012,2,FALSE)</f>
        <v>DLC_LOST_DEPTHS</v>
      </c>
      <c r="L887" s="3" t="str">
        <f>VLOOKUP(J887,'LibSets constants'!$A$4:$C$1012,3,FALSE)</f>
        <v>Lost Depths</v>
      </c>
    </row>
    <row r="888" spans="1:12" x14ac:dyDescent="0.25">
      <c r="A888" s="12">
        <v>1317</v>
      </c>
      <c r="B888" s="12">
        <v>882</v>
      </c>
      <c r="C888" s="12">
        <v>1318</v>
      </c>
      <c r="D888" s="3" t="s">
        <v>3392</v>
      </c>
      <c r="E888" s="3" t="str">
        <f t="array" ref="E888">IF(OR(EXACT(A888,'ESO Dungeon constants'!$D$3:$D$987)),"X","")</f>
        <v/>
      </c>
      <c r="F888" s="3" t="str">
        <f t="shared" si="52"/>
        <v/>
      </c>
      <c r="G888" s="3" t="str">
        <f t="shared" si="53"/>
        <v>High Isle</v>
      </c>
      <c r="H888" s="17">
        <f t="shared" si="54"/>
        <v>1317</v>
      </c>
      <c r="I888" s="17">
        <f t="shared" si="55"/>
        <v>1318</v>
      </c>
      <c r="J888">
        <v>27</v>
      </c>
      <c r="K888" s="3" t="str">
        <f>VLOOKUP(J888,'LibSets constants'!$A$4:$B$1012,2,FALSE)</f>
        <v>DLC_LOST_DEPTHS</v>
      </c>
      <c r="L888" s="3" t="str">
        <f>VLOOKUP(J888,'LibSets constants'!$A$4:$C$1012,3,FALSE)</f>
        <v>Lost Depths</v>
      </c>
    </row>
    <row r="889" spans="1:12" x14ac:dyDescent="0.25">
      <c r="A889" s="12">
        <v>1318</v>
      </c>
      <c r="B889" s="12">
        <v>883</v>
      </c>
      <c r="C889" s="12">
        <v>1318</v>
      </c>
      <c r="D889" s="17" t="s">
        <v>3375</v>
      </c>
      <c r="F889" s="3" t="str">
        <f t="shared" si="52"/>
        <v>X</v>
      </c>
      <c r="G889" s="3" t="str">
        <f t="shared" si="53"/>
        <v/>
      </c>
      <c r="H889" s="17">
        <f t="shared" si="54"/>
        <v>1318</v>
      </c>
      <c r="I889" s="17">
        <f t="shared" si="55"/>
        <v>1318</v>
      </c>
      <c r="J889">
        <v>26</v>
      </c>
      <c r="K889" s="3" t="str">
        <f>VLOOKUP(J889,'LibSets constants'!$A$4:$B$1012,2,FALSE)</f>
        <v>DLC_HIGH_ISLE</v>
      </c>
      <c r="L889" s="3" t="str">
        <f>VLOOKUP(J889,'LibSets constants'!$A$4:$C$1012,3,FALSE)</f>
        <v>High Isle</v>
      </c>
    </row>
    <row r="890" spans="1:12" x14ac:dyDescent="0.25">
      <c r="A890" s="12">
        <v>1319</v>
      </c>
      <c r="B890" s="12">
        <v>884</v>
      </c>
      <c r="C890" s="12">
        <v>1318</v>
      </c>
      <c r="D890" s="3" t="s">
        <v>3400</v>
      </c>
      <c r="E890" s="3" t="str">
        <f t="array" ref="E890">IF(OR(EXACT(A890,'ESO Dungeon constants'!$D$3:$D$987)),"X","")</f>
        <v/>
      </c>
      <c r="F890" s="3" t="str">
        <f t="shared" si="52"/>
        <v/>
      </c>
      <c r="G890" s="3" t="str">
        <f t="shared" si="53"/>
        <v>High Isle</v>
      </c>
      <c r="H890" s="17">
        <f t="shared" si="54"/>
        <v>1319</v>
      </c>
      <c r="I890" s="17">
        <f t="shared" si="55"/>
        <v>1318</v>
      </c>
      <c r="J890">
        <v>26</v>
      </c>
      <c r="K890" s="3" t="str">
        <f>VLOOKUP(J890,'LibSets constants'!$A$4:$B$1012,2,FALSE)</f>
        <v>DLC_HIGH_ISLE</v>
      </c>
      <c r="L890" s="3" t="str">
        <f>VLOOKUP(J890,'LibSets constants'!$A$4:$C$1012,3,FALSE)</f>
        <v>High Isle</v>
      </c>
    </row>
    <row r="891" spans="1:12" x14ac:dyDescent="0.25">
      <c r="A891" s="12">
        <v>1320</v>
      </c>
      <c r="B891" s="12">
        <v>885</v>
      </c>
      <c r="C891" s="12">
        <v>1318</v>
      </c>
      <c r="D891" s="3" t="s">
        <v>3415</v>
      </c>
      <c r="E891" s="3" t="str">
        <f t="array" ref="E891">IF(OR(EXACT(A891,'ESO Dungeon constants'!$D$3:$D$987)),"X","")</f>
        <v/>
      </c>
      <c r="F891" s="3" t="str">
        <f t="shared" si="52"/>
        <v/>
      </c>
      <c r="G891" s="3" t="str">
        <f t="shared" si="53"/>
        <v>High Isle</v>
      </c>
      <c r="H891" s="17">
        <f t="shared" si="54"/>
        <v>1320</v>
      </c>
      <c r="I891" s="17">
        <f t="shared" si="55"/>
        <v>1318</v>
      </c>
      <c r="J891">
        <v>26</v>
      </c>
      <c r="K891" s="3" t="str">
        <f>VLOOKUP(J891,'LibSets constants'!$A$4:$B$1012,2,FALSE)</f>
        <v>DLC_HIGH_ISLE</v>
      </c>
      <c r="L891" s="3" t="str">
        <f>VLOOKUP(J891,'LibSets constants'!$A$4:$C$1012,3,FALSE)</f>
        <v>High Isle</v>
      </c>
    </row>
    <row r="892" spans="1:12" x14ac:dyDescent="0.25">
      <c r="A892" s="12">
        <v>1321</v>
      </c>
      <c r="B892" s="12">
        <v>886</v>
      </c>
      <c r="C892" s="12">
        <v>1318</v>
      </c>
      <c r="D892" s="3" t="s">
        <v>3401</v>
      </c>
      <c r="E892" s="3" t="str">
        <f t="array" ref="E892">IF(OR(EXACT(A892,'ESO Dungeon constants'!$D$3:$D$987)),"X","")</f>
        <v/>
      </c>
      <c r="F892" s="3" t="str">
        <f t="shared" si="52"/>
        <v/>
      </c>
      <c r="G892" s="3" t="str">
        <f t="shared" si="53"/>
        <v>High Isle</v>
      </c>
      <c r="H892" s="17">
        <f t="shared" si="54"/>
        <v>1321</v>
      </c>
      <c r="I892" s="17">
        <f t="shared" si="55"/>
        <v>1318</v>
      </c>
      <c r="J892">
        <v>26</v>
      </c>
      <c r="K892" s="3" t="str">
        <f>VLOOKUP(J892,'LibSets constants'!$A$4:$B$1012,2,FALSE)</f>
        <v>DLC_HIGH_ISLE</v>
      </c>
      <c r="L892" s="3" t="str">
        <f>VLOOKUP(J892,'LibSets constants'!$A$4:$C$1012,3,FALSE)</f>
        <v>High Isle</v>
      </c>
    </row>
    <row r="893" spans="1:12" x14ac:dyDescent="0.25">
      <c r="A893" s="12">
        <v>1322</v>
      </c>
      <c r="B893" s="12">
        <v>887</v>
      </c>
      <c r="C893" s="12">
        <v>1318</v>
      </c>
      <c r="D893" s="3" t="s">
        <v>3402</v>
      </c>
      <c r="E893" s="3" t="str">
        <f t="array" ref="E893">IF(OR(EXACT(A893,'ESO Dungeon constants'!$D$3:$D$987)),"X","")</f>
        <v/>
      </c>
      <c r="F893" s="3" t="str">
        <f t="shared" si="52"/>
        <v/>
      </c>
      <c r="G893" s="3" t="str">
        <f t="shared" si="53"/>
        <v>High Isle</v>
      </c>
      <c r="H893" s="17">
        <f t="shared" si="54"/>
        <v>1322</v>
      </c>
      <c r="I893" s="17">
        <f t="shared" si="55"/>
        <v>1318</v>
      </c>
      <c r="J893">
        <v>26</v>
      </c>
      <c r="K893" s="3" t="str">
        <f>VLOOKUP(J893,'LibSets constants'!$A$4:$B$1012,2,FALSE)</f>
        <v>DLC_HIGH_ISLE</v>
      </c>
      <c r="L893" s="3" t="str">
        <f>VLOOKUP(J893,'LibSets constants'!$A$4:$C$1012,3,FALSE)</f>
        <v>High Isle</v>
      </c>
    </row>
    <row r="894" spans="1:12" x14ac:dyDescent="0.25">
      <c r="A894" s="12">
        <v>1324</v>
      </c>
      <c r="B894" s="12">
        <v>888</v>
      </c>
      <c r="C894" s="12">
        <v>1318</v>
      </c>
      <c r="D894" s="3" t="s">
        <v>3403</v>
      </c>
      <c r="E894" s="3" t="str">
        <f t="array" ref="E894">IF(OR(EXACT(A894,'ESO Dungeon constants'!$D$3:$D$987)),"X","")</f>
        <v/>
      </c>
      <c r="F894" s="3" t="str">
        <f t="shared" si="52"/>
        <v/>
      </c>
      <c r="G894" s="3" t="str">
        <f t="shared" si="53"/>
        <v>High Isle</v>
      </c>
      <c r="H894" s="17">
        <f t="shared" si="54"/>
        <v>1324</v>
      </c>
      <c r="I894" s="17">
        <f t="shared" si="55"/>
        <v>1318</v>
      </c>
      <c r="J894">
        <v>26</v>
      </c>
      <c r="K894" s="3" t="str">
        <f>VLOOKUP(J894,'LibSets constants'!$A$4:$B$1012,2,FALSE)</f>
        <v>DLC_HIGH_ISLE</v>
      </c>
      <c r="L894" s="3" t="str">
        <f>VLOOKUP(J894,'LibSets constants'!$A$4:$C$1012,3,FALSE)</f>
        <v>High Isle</v>
      </c>
    </row>
    <row r="895" spans="1:12" x14ac:dyDescent="0.25">
      <c r="A895" s="12">
        <v>1326</v>
      </c>
      <c r="B895" s="12">
        <v>889</v>
      </c>
      <c r="C895" s="12">
        <v>1318</v>
      </c>
      <c r="D895" s="3" t="s">
        <v>3404</v>
      </c>
      <c r="E895" s="3" t="str">
        <f t="array" ref="E895">IF(OR(EXACT(A895,'ESO Dungeon constants'!$D$3:$D$987)),"X","")</f>
        <v/>
      </c>
      <c r="F895" s="3" t="str">
        <f t="shared" si="52"/>
        <v/>
      </c>
      <c r="G895" s="3" t="str">
        <f t="shared" si="53"/>
        <v>High Isle</v>
      </c>
      <c r="H895" s="17">
        <f t="shared" si="54"/>
        <v>1326</v>
      </c>
      <c r="I895" s="17">
        <f t="shared" si="55"/>
        <v>1318</v>
      </c>
      <c r="J895">
        <v>26</v>
      </c>
      <c r="K895" s="3" t="str">
        <f>VLOOKUP(J895,'LibSets constants'!$A$4:$B$1012,2,FALSE)</f>
        <v>DLC_HIGH_ISLE</v>
      </c>
      <c r="L895" s="3" t="str">
        <f>VLOOKUP(J895,'LibSets constants'!$A$4:$C$1012,3,FALSE)</f>
        <v>High Isle</v>
      </c>
    </row>
    <row r="896" spans="1:12" x14ac:dyDescent="0.25">
      <c r="A896" s="12">
        <v>1327</v>
      </c>
      <c r="B896" s="12">
        <v>890</v>
      </c>
      <c r="C896" s="12">
        <v>1318</v>
      </c>
      <c r="D896" s="3" t="s">
        <v>1704</v>
      </c>
      <c r="E896" s="3" t="str">
        <f t="array" ref="E896">IF(OR(EXACT(A896,'ESO Dungeon constants'!$D$3:$D$987)),"X","")</f>
        <v/>
      </c>
      <c r="F896" s="3" t="str">
        <f t="shared" si="52"/>
        <v/>
      </c>
      <c r="G896" s="3" t="str">
        <f t="shared" si="53"/>
        <v>High Isle</v>
      </c>
      <c r="H896" s="17">
        <f t="shared" si="54"/>
        <v>1327</v>
      </c>
      <c r="I896" s="17">
        <f t="shared" si="55"/>
        <v>1318</v>
      </c>
      <c r="J896">
        <v>26</v>
      </c>
      <c r="K896" s="3" t="str">
        <f>VLOOKUP(J896,'LibSets constants'!$A$4:$B$1012,2,FALSE)</f>
        <v>DLC_HIGH_ISLE</v>
      </c>
      <c r="L896" s="3" t="str">
        <f>VLOOKUP(J896,'LibSets constants'!$A$4:$C$1012,3,FALSE)</f>
        <v>High Isle</v>
      </c>
    </row>
    <row r="897" spans="1:12" x14ac:dyDescent="0.25">
      <c r="A897" s="12">
        <v>1328</v>
      </c>
      <c r="B897" s="12">
        <v>891</v>
      </c>
      <c r="C897" s="12">
        <v>1318</v>
      </c>
      <c r="D897" s="3" t="s">
        <v>3405</v>
      </c>
      <c r="E897" s="3" t="str">
        <f t="array" ref="E897">IF(OR(EXACT(A897,'ESO Dungeon constants'!$D$3:$D$987)),"X","")</f>
        <v/>
      </c>
      <c r="F897" s="3" t="str">
        <f t="shared" si="52"/>
        <v/>
      </c>
      <c r="G897" s="3" t="str">
        <f t="shared" si="53"/>
        <v>High Isle</v>
      </c>
      <c r="H897" s="17">
        <f t="shared" si="54"/>
        <v>1328</v>
      </c>
      <c r="I897" s="17">
        <f t="shared" si="55"/>
        <v>1318</v>
      </c>
      <c r="J897">
        <v>26</v>
      </c>
      <c r="K897" s="3" t="str">
        <f>VLOOKUP(J897,'LibSets constants'!$A$4:$B$1012,2,FALSE)</f>
        <v>DLC_HIGH_ISLE</v>
      </c>
      <c r="L897" s="3" t="str">
        <f>VLOOKUP(J897,'LibSets constants'!$A$4:$C$1012,3,FALSE)</f>
        <v>High Isle</v>
      </c>
    </row>
    <row r="898" spans="1:12" x14ac:dyDescent="0.25">
      <c r="A898" s="12">
        <v>1329</v>
      </c>
      <c r="B898" s="12">
        <v>892</v>
      </c>
      <c r="C898" s="12">
        <v>1318</v>
      </c>
      <c r="D898" s="3" t="s">
        <v>3404</v>
      </c>
      <c r="E898" s="3" t="str">
        <f t="array" ref="E898">IF(OR(EXACT(A898,'ESO Dungeon constants'!$D$3:$D$987)),"X","")</f>
        <v/>
      </c>
      <c r="F898" s="3" t="str">
        <f t="shared" si="52"/>
        <v/>
      </c>
      <c r="G898" s="3" t="str">
        <f t="shared" si="53"/>
        <v>High Isle</v>
      </c>
      <c r="H898" s="17">
        <f t="shared" si="54"/>
        <v>1329</v>
      </c>
      <c r="I898" s="17">
        <f t="shared" si="55"/>
        <v>1318</v>
      </c>
      <c r="J898">
        <v>26</v>
      </c>
      <c r="K898" s="3" t="str">
        <f>VLOOKUP(J898,'LibSets constants'!$A$4:$B$1012,2,FALSE)</f>
        <v>DLC_HIGH_ISLE</v>
      </c>
      <c r="L898" s="3" t="str">
        <f>VLOOKUP(J898,'LibSets constants'!$A$4:$C$1012,3,FALSE)</f>
        <v>High Isle</v>
      </c>
    </row>
    <row r="899" spans="1:12" x14ac:dyDescent="0.25">
      <c r="A899" s="12">
        <v>1330</v>
      </c>
      <c r="B899" s="12">
        <v>893</v>
      </c>
      <c r="C899" s="12">
        <v>1318</v>
      </c>
      <c r="D899" s="3" t="s">
        <v>3414</v>
      </c>
      <c r="E899" s="3" t="str">
        <f t="array" ref="E899">IF(OR(EXACT(A899,'ESO Dungeon constants'!$D$3:$D$987)),"X","")</f>
        <v/>
      </c>
      <c r="F899" s="3" t="str">
        <f t="shared" si="52"/>
        <v/>
      </c>
      <c r="G899" s="3" t="str">
        <f t="shared" si="53"/>
        <v>High Isle</v>
      </c>
      <c r="H899" s="17">
        <f t="shared" si="54"/>
        <v>1330</v>
      </c>
      <c r="I899" s="17">
        <f t="shared" si="55"/>
        <v>1318</v>
      </c>
      <c r="J899">
        <v>26</v>
      </c>
      <c r="K899" s="3" t="str">
        <f>VLOOKUP(J899,'LibSets constants'!$A$4:$B$1012,2,FALSE)</f>
        <v>DLC_HIGH_ISLE</v>
      </c>
      <c r="L899" s="3" t="str">
        <f>VLOOKUP(J899,'LibSets constants'!$A$4:$C$1012,3,FALSE)</f>
        <v>High Isle</v>
      </c>
    </row>
    <row r="900" spans="1:12" x14ac:dyDescent="0.25">
      <c r="A900" s="12">
        <v>1331</v>
      </c>
      <c r="B900" s="12">
        <v>894</v>
      </c>
      <c r="C900" s="12">
        <v>1318</v>
      </c>
      <c r="D900" s="3" t="s">
        <v>3406</v>
      </c>
      <c r="E900" s="3" t="str">
        <f t="array" ref="E900">IF(OR(EXACT(A900,'ESO Dungeon constants'!$D$3:$D$987)),"X","")</f>
        <v/>
      </c>
      <c r="F900" s="3" t="str">
        <f t="shared" si="52"/>
        <v/>
      </c>
      <c r="G900" s="3" t="str">
        <f t="shared" si="53"/>
        <v>High Isle</v>
      </c>
      <c r="H900" s="17">
        <f t="shared" si="54"/>
        <v>1331</v>
      </c>
      <c r="I900" s="17">
        <f t="shared" si="55"/>
        <v>1318</v>
      </c>
      <c r="J900">
        <v>26</v>
      </c>
      <c r="K900" s="3" t="str">
        <f>VLOOKUP(J900,'LibSets constants'!$A$4:$B$1012,2,FALSE)</f>
        <v>DLC_HIGH_ISLE</v>
      </c>
      <c r="L900" s="3" t="str">
        <f>VLOOKUP(J900,'LibSets constants'!$A$4:$C$1012,3,FALSE)</f>
        <v>High Isle</v>
      </c>
    </row>
    <row r="901" spans="1:12" x14ac:dyDescent="0.25">
      <c r="A901" s="12">
        <v>1332</v>
      </c>
      <c r="B901" s="12">
        <v>895</v>
      </c>
      <c r="C901" s="12">
        <v>1318</v>
      </c>
      <c r="D901" s="3" t="s">
        <v>3413</v>
      </c>
      <c r="E901" s="3" t="str">
        <f t="array" ref="E901">IF(OR(EXACT(A901,'ESO Dungeon constants'!$D$3:$D$987)),"X","")</f>
        <v/>
      </c>
      <c r="F901" s="3" t="str">
        <f t="shared" ref="F901:F942" si="56">IF(EXACT(A901,C901),"X","")</f>
        <v/>
      </c>
      <c r="G901" s="3" t="str">
        <f t="shared" ref="G901:G942" si="57">IF(A901&lt;&gt;C901,VLOOKUP(C901,$A$5:$D$9954,4,FALSE),"")</f>
        <v>High Isle</v>
      </c>
      <c r="H901" s="17">
        <f t="shared" ref="H901:H942" si="58">A901</f>
        <v>1332</v>
      </c>
      <c r="I901" s="17">
        <f t="shared" ref="I901:I942" si="59">C901</f>
        <v>1318</v>
      </c>
      <c r="J901">
        <v>26</v>
      </c>
      <c r="K901" s="3" t="str">
        <f>VLOOKUP(J901,'LibSets constants'!$A$4:$B$1012,2,FALSE)</f>
        <v>DLC_HIGH_ISLE</v>
      </c>
      <c r="L901" s="3" t="str">
        <f>VLOOKUP(J901,'LibSets constants'!$A$4:$C$1012,3,FALSE)</f>
        <v>High Isle</v>
      </c>
    </row>
    <row r="902" spans="1:12" x14ac:dyDescent="0.25">
      <c r="A902" s="12">
        <v>1333</v>
      </c>
      <c r="B902" s="12">
        <v>896</v>
      </c>
      <c r="C902" s="12">
        <v>1318</v>
      </c>
      <c r="D902" s="3" t="s">
        <v>3412</v>
      </c>
      <c r="E902" s="3" t="str">
        <f t="array" ref="E902">IF(OR(EXACT(A902,'ESO Dungeon constants'!$D$3:$D$987)),"X","")</f>
        <v/>
      </c>
      <c r="F902" s="3" t="str">
        <f t="shared" si="56"/>
        <v/>
      </c>
      <c r="G902" s="3" t="str">
        <f t="shared" si="57"/>
        <v>High Isle</v>
      </c>
      <c r="H902" s="17">
        <f t="shared" si="58"/>
        <v>1333</v>
      </c>
      <c r="I902" s="17">
        <f t="shared" si="59"/>
        <v>1318</v>
      </c>
      <c r="J902">
        <v>26</v>
      </c>
      <c r="K902" s="3" t="str">
        <f>VLOOKUP(J902,'LibSets constants'!$A$4:$B$1012,2,FALSE)</f>
        <v>DLC_HIGH_ISLE</v>
      </c>
      <c r="L902" s="3" t="str">
        <f>VLOOKUP(J902,'LibSets constants'!$A$4:$C$1012,3,FALSE)</f>
        <v>High Isle</v>
      </c>
    </row>
    <row r="903" spans="1:12" x14ac:dyDescent="0.25">
      <c r="A903" s="12">
        <v>1334</v>
      </c>
      <c r="B903" s="12">
        <v>897</v>
      </c>
      <c r="C903" s="12">
        <v>1318</v>
      </c>
      <c r="D903" s="3" t="s">
        <v>3411</v>
      </c>
      <c r="E903" s="3" t="str">
        <f t="array" ref="E903">IF(OR(EXACT(A903,'ESO Dungeon constants'!$D$3:$D$987)),"X","")</f>
        <v/>
      </c>
      <c r="F903" s="3" t="str">
        <f t="shared" si="56"/>
        <v/>
      </c>
      <c r="G903" s="3" t="str">
        <f t="shared" si="57"/>
        <v>High Isle</v>
      </c>
      <c r="H903" s="17">
        <f t="shared" si="58"/>
        <v>1334</v>
      </c>
      <c r="I903" s="17">
        <f t="shared" si="59"/>
        <v>1318</v>
      </c>
      <c r="J903">
        <v>26</v>
      </c>
      <c r="K903" s="3" t="str">
        <f>VLOOKUP(J903,'LibSets constants'!$A$4:$B$1012,2,FALSE)</f>
        <v>DLC_HIGH_ISLE</v>
      </c>
      <c r="L903" s="3" t="str">
        <f>VLOOKUP(J903,'LibSets constants'!$A$4:$C$1012,3,FALSE)</f>
        <v>High Isle</v>
      </c>
    </row>
    <row r="904" spans="1:12" x14ac:dyDescent="0.25">
      <c r="A904" s="12">
        <v>1335</v>
      </c>
      <c r="B904" s="12">
        <v>898</v>
      </c>
      <c r="C904" s="12">
        <v>1318</v>
      </c>
      <c r="D904" s="3" t="s">
        <v>3410</v>
      </c>
      <c r="E904" s="3" t="str">
        <f t="array" ref="E904">IF(OR(EXACT(A904,'ESO Dungeon constants'!$D$3:$D$987)),"X","")</f>
        <v/>
      </c>
      <c r="F904" s="3" t="str">
        <f t="shared" si="56"/>
        <v/>
      </c>
      <c r="G904" s="3" t="str">
        <f t="shared" si="57"/>
        <v>High Isle</v>
      </c>
      <c r="H904" s="17">
        <f t="shared" si="58"/>
        <v>1335</v>
      </c>
      <c r="I904" s="17">
        <f t="shared" si="59"/>
        <v>1318</v>
      </c>
      <c r="J904">
        <v>26</v>
      </c>
      <c r="K904" s="3" t="str">
        <f>VLOOKUP(J904,'LibSets constants'!$A$4:$B$1012,2,FALSE)</f>
        <v>DLC_HIGH_ISLE</v>
      </c>
      <c r="L904" s="3" t="str">
        <f>VLOOKUP(J904,'LibSets constants'!$A$4:$C$1012,3,FALSE)</f>
        <v>High Isle</v>
      </c>
    </row>
    <row r="905" spans="1:12" x14ac:dyDescent="0.25">
      <c r="A905" s="12">
        <v>1336</v>
      </c>
      <c r="B905" s="12">
        <v>899</v>
      </c>
      <c r="C905" s="12">
        <v>1318</v>
      </c>
      <c r="D905" s="3" t="s">
        <v>3409</v>
      </c>
      <c r="E905" s="3" t="str">
        <f t="array" ref="E905">IF(OR(EXACT(A905,'ESO Dungeon constants'!$D$3:$D$987)),"X","")</f>
        <v/>
      </c>
      <c r="F905" s="3" t="str">
        <f t="shared" si="56"/>
        <v/>
      </c>
      <c r="G905" s="3" t="str">
        <f t="shared" si="57"/>
        <v>High Isle</v>
      </c>
      <c r="H905" s="17">
        <f t="shared" si="58"/>
        <v>1336</v>
      </c>
      <c r="I905" s="17">
        <f t="shared" si="59"/>
        <v>1318</v>
      </c>
      <c r="J905">
        <v>26</v>
      </c>
      <c r="K905" s="3" t="str">
        <f>VLOOKUP(J905,'LibSets constants'!$A$4:$B$1012,2,FALSE)</f>
        <v>DLC_HIGH_ISLE</v>
      </c>
      <c r="L905" s="3" t="str">
        <f>VLOOKUP(J905,'LibSets constants'!$A$4:$C$1012,3,FALSE)</f>
        <v>High Isle</v>
      </c>
    </row>
    <row r="906" spans="1:12" x14ac:dyDescent="0.25">
      <c r="A906" s="12">
        <v>1337</v>
      </c>
      <c r="B906" s="12">
        <v>900</v>
      </c>
      <c r="C906" s="12">
        <v>1318</v>
      </c>
      <c r="D906" s="3" t="s">
        <v>3408</v>
      </c>
      <c r="E906" s="3" t="str">
        <f t="array" ref="E906">IF(OR(EXACT(A906,'ESO Dungeon constants'!$D$3:$D$987)),"X","")</f>
        <v/>
      </c>
      <c r="F906" s="3" t="str">
        <f t="shared" si="56"/>
        <v/>
      </c>
      <c r="G906" s="3" t="str">
        <f t="shared" si="57"/>
        <v>High Isle</v>
      </c>
      <c r="H906" s="17">
        <f t="shared" si="58"/>
        <v>1337</v>
      </c>
      <c r="I906" s="17">
        <f t="shared" si="59"/>
        <v>1318</v>
      </c>
      <c r="J906">
        <v>26</v>
      </c>
      <c r="K906" s="3" t="str">
        <f>VLOOKUP(J906,'LibSets constants'!$A$4:$B$1012,2,FALSE)</f>
        <v>DLC_HIGH_ISLE</v>
      </c>
      <c r="L906" s="3" t="str">
        <f>VLOOKUP(J906,'LibSets constants'!$A$4:$C$1012,3,FALSE)</f>
        <v>High Isle</v>
      </c>
    </row>
    <row r="907" spans="1:12" x14ac:dyDescent="0.25">
      <c r="A907" s="12">
        <v>1338</v>
      </c>
      <c r="B907" s="12">
        <v>901</v>
      </c>
      <c r="C907" s="12">
        <v>1318</v>
      </c>
      <c r="D907" s="3" t="s">
        <v>3407</v>
      </c>
      <c r="E907" s="3" t="str">
        <f t="array" ref="E907">IF(OR(EXACT(A907,'ESO Dungeon constants'!$D$3:$D$987)),"X","")</f>
        <v/>
      </c>
      <c r="F907" s="3" t="str">
        <f t="shared" si="56"/>
        <v/>
      </c>
      <c r="G907" s="3" t="str">
        <f t="shared" si="57"/>
        <v>High Isle</v>
      </c>
      <c r="H907" s="17">
        <f t="shared" si="58"/>
        <v>1338</v>
      </c>
      <c r="I907" s="17">
        <f t="shared" si="59"/>
        <v>1318</v>
      </c>
      <c r="J907">
        <v>26</v>
      </c>
      <c r="K907" s="3" t="str">
        <f>VLOOKUP(J907,'LibSets constants'!$A$4:$B$1012,2,FALSE)</f>
        <v>DLC_HIGH_ISLE</v>
      </c>
      <c r="L907" s="3" t="str">
        <f>VLOOKUP(J907,'LibSets constants'!$A$4:$C$1012,3,FALSE)</f>
        <v>High Isle</v>
      </c>
    </row>
    <row r="908" spans="1:12" x14ac:dyDescent="0.25">
      <c r="A908" s="12">
        <v>1342</v>
      </c>
      <c r="B908" s="12">
        <v>875</v>
      </c>
      <c r="C908" s="12">
        <v>1282</v>
      </c>
      <c r="D908" s="3" t="s">
        <v>2681</v>
      </c>
      <c r="E908" s="3" t="str">
        <f t="array" ref="E908">IF(OR(EXACT(A908,'ESO Dungeon constants'!$D$3:$D$987)),"X","")</f>
        <v/>
      </c>
      <c r="F908" s="3" t="str">
        <f t="shared" si="56"/>
        <v/>
      </c>
      <c r="G908" s="3" t="str">
        <f t="shared" si="57"/>
        <v>Fargrave</v>
      </c>
      <c r="H908" s="17">
        <f t="shared" si="58"/>
        <v>1342</v>
      </c>
      <c r="I908" s="17">
        <f t="shared" si="59"/>
        <v>1282</v>
      </c>
      <c r="J908">
        <v>24</v>
      </c>
      <c r="K908" s="3" t="str">
        <f>VLOOKUP(J908,'LibSets constants'!$A$4:$B$1012,2,FALSE)</f>
        <v>DLC_DEADLANDS</v>
      </c>
      <c r="L908" s="3" t="str">
        <f>VLOOKUP(J908,'LibSets constants'!$A$4:$C$1012,3,FALSE)</f>
        <v>The Deadlands</v>
      </c>
    </row>
    <row r="909" spans="1:12" x14ac:dyDescent="0.25">
      <c r="A909" s="12">
        <v>1343</v>
      </c>
      <c r="B909" s="12">
        <v>876</v>
      </c>
      <c r="C909" s="12">
        <v>1286</v>
      </c>
      <c r="D909" s="3" t="s">
        <v>2682</v>
      </c>
      <c r="E909" s="3" t="str">
        <f t="array" ref="E909">IF(OR(EXACT(A909,'ESO Dungeon constants'!$D$3:$D$987)),"X","")</f>
        <v/>
      </c>
      <c r="F909" s="3" t="str">
        <f t="shared" si="56"/>
        <v/>
      </c>
      <c r="G909" s="3" t="str">
        <f t="shared" si="57"/>
        <v>The Deadlands</v>
      </c>
      <c r="H909" s="17">
        <f t="shared" si="58"/>
        <v>1343</v>
      </c>
      <c r="I909" s="17">
        <f t="shared" si="59"/>
        <v>1286</v>
      </c>
      <c r="J909">
        <v>24</v>
      </c>
      <c r="K909" s="3" t="str">
        <f>VLOOKUP(J909,'LibSets constants'!$A$4:$B$1012,2,FALSE)</f>
        <v>DLC_DEADLANDS</v>
      </c>
      <c r="L909" s="3" t="str">
        <f>VLOOKUP(J909,'LibSets constants'!$A$4:$C$1012,3,FALSE)</f>
        <v>The Deadlands</v>
      </c>
    </row>
    <row r="910" spans="1:12" x14ac:dyDescent="0.25">
      <c r="A910" s="12">
        <v>1344</v>
      </c>
      <c r="B910" s="12">
        <v>904</v>
      </c>
      <c r="C910" s="12">
        <v>1318</v>
      </c>
      <c r="D910" s="3" t="s">
        <v>3397</v>
      </c>
      <c r="E910" s="3" t="str">
        <f t="array" ref="E910">IF(OR(EXACT(A910,'ESO Dungeon constants'!$D$3:$D$987)),"X","")</f>
        <v>X</v>
      </c>
      <c r="F910" s="3" t="str">
        <f t="shared" si="56"/>
        <v/>
      </c>
      <c r="G910" s="3" t="str">
        <f t="shared" si="57"/>
        <v>High Isle</v>
      </c>
      <c r="H910" s="17">
        <f t="shared" si="58"/>
        <v>1344</v>
      </c>
      <c r="I910" s="17">
        <f t="shared" si="59"/>
        <v>1318</v>
      </c>
      <c r="J910">
        <v>26</v>
      </c>
      <c r="K910" s="3" t="str">
        <f>VLOOKUP(J910,'LibSets constants'!$A$4:$B$1012,2,FALSE)</f>
        <v>DLC_HIGH_ISLE</v>
      </c>
      <c r="L910" s="3" t="str">
        <f>VLOOKUP(J910,'LibSets constants'!$A$4:$C$1012,3,FALSE)</f>
        <v>High Isle</v>
      </c>
    </row>
    <row r="911" spans="1:12" x14ac:dyDescent="0.25">
      <c r="A911" s="12">
        <v>1345</v>
      </c>
      <c r="B911" s="12">
        <v>881</v>
      </c>
      <c r="C911" s="12">
        <v>535</v>
      </c>
      <c r="D911" s="3" t="s">
        <v>2733</v>
      </c>
      <c r="E911" s="3" t="str">
        <f t="array" ref="E911">IF(OR(EXACT(A911,'ESO Dungeon constants'!$D$3:$D$987)),"X","")</f>
        <v/>
      </c>
      <c r="F911" s="3" t="str">
        <f t="shared" si="56"/>
        <v/>
      </c>
      <c r="G911" s="3" t="str">
        <f t="shared" si="57"/>
        <v>Betnikh</v>
      </c>
      <c r="H911" s="17">
        <f t="shared" si="58"/>
        <v>1345</v>
      </c>
      <c r="I911" s="17">
        <f t="shared" si="59"/>
        <v>535</v>
      </c>
      <c r="J911">
        <v>25</v>
      </c>
      <c r="K911" s="3" t="str">
        <f>VLOOKUP(J911,'LibSets constants'!$A$4:$B$1012,2,FALSE)</f>
        <v>DLC_ASCENDING_TIDE</v>
      </c>
      <c r="L911" s="3" t="str">
        <f>VLOOKUP(J911,'LibSets constants'!$A$4:$C$1012,3,FALSE)</f>
        <v>Ascending Tide</v>
      </c>
    </row>
    <row r="912" spans="1:12" x14ac:dyDescent="0.25">
      <c r="A912" s="12">
        <v>1346</v>
      </c>
      <c r="B912" s="12">
        <v>906</v>
      </c>
      <c r="C912" s="12">
        <v>1383</v>
      </c>
      <c r="D912" s="3" t="s">
        <v>3526</v>
      </c>
      <c r="E912" s="3" t="str">
        <f t="array" ref="E912">IF(OR(EXACT(A912,'ESO Dungeon constants'!$D$3:$D$987)),"X","")</f>
        <v/>
      </c>
      <c r="F912" s="3" t="str">
        <f t="shared" si="56"/>
        <v/>
      </c>
      <c r="G912" s="3" t="str">
        <f t="shared" si="57"/>
        <v>Galen</v>
      </c>
      <c r="H912" s="17">
        <f t="shared" si="58"/>
        <v>1346</v>
      </c>
      <c r="I912" s="17">
        <f t="shared" si="59"/>
        <v>1383</v>
      </c>
      <c r="J912">
        <v>28</v>
      </c>
      <c r="K912" s="3" t="str">
        <f>VLOOKUP(J912,'LibSets constants'!$A$4:$B$1012,2,FALSE)</f>
        <v>DLC_FIRESONG</v>
      </c>
      <c r="L912" s="3" t="str">
        <f>VLOOKUP(J912,'LibSets constants'!$A$4:$C$1012,3,FALSE)</f>
        <v>Firesong</v>
      </c>
    </row>
    <row r="913" spans="1:12" x14ac:dyDescent="0.25">
      <c r="A913" s="12">
        <v>1360</v>
      </c>
      <c r="B913" s="12"/>
      <c r="C913" s="12"/>
      <c r="D913" s="3" t="s">
        <v>3436</v>
      </c>
      <c r="E913" s="3" t="str">
        <f t="array" ref="E913">IF(OR(EXACT(A913,'ESO Dungeon constants'!$D$3:$D$987)),"X","")</f>
        <v>X</v>
      </c>
      <c r="F913" s="3" t="str">
        <f t="shared" si="56"/>
        <v/>
      </c>
      <c r="G913" s="3" t="str">
        <f t="shared" si="57"/>
        <v>Tamriel Map</v>
      </c>
      <c r="H913" s="17">
        <f t="shared" si="58"/>
        <v>1360</v>
      </c>
      <c r="I913" s="17">
        <f t="shared" si="59"/>
        <v>0</v>
      </c>
      <c r="J913">
        <v>27</v>
      </c>
      <c r="K913" s="3" t="str">
        <f>VLOOKUP(J913,'LibSets constants'!$A$4:$B$1012,2,FALSE)</f>
        <v>DLC_LOST_DEPTHS</v>
      </c>
      <c r="L913" s="3" t="str">
        <f>VLOOKUP(J913,'LibSets constants'!$A$4:$C$1012,3,FALSE)</f>
        <v>Lost Depths</v>
      </c>
    </row>
    <row r="914" spans="1:12" x14ac:dyDescent="0.25">
      <c r="A914" s="12">
        <v>1361</v>
      </c>
      <c r="B914" s="12"/>
      <c r="C914" s="12"/>
      <c r="D914" s="3" t="s">
        <v>3437</v>
      </c>
      <c r="E914" s="3" t="str">
        <f t="array" ref="E914">IF(OR(EXACT(A914,'ESO Dungeon constants'!$D$3:$D$987)),"X","")</f>
        <v>X</v>
      </c>
      <c r="F914" s="3" t="str">
        <f t="shared" si="56"/>
        <v/>
      </c>
      <c r="G914" s="3" t="str">
        <f t="shared" si="57"/>
        <v>Tamriel Map</v>
      </c>
      <c r="H914" s="17">
        <f t="shared" si="58"/>
        <v>1361</v>
      </c>
      <c r="I914" s="17">
        <f t="shared" si="59"/>
        <v>0</v>
      </c>
      <c r="J914">
        <v>27</v>
      </c>
      <c r="K914" s="3" t="str">
        <f>VLOOKUP(J914,'LibSets constants'!$A$4:$B$1012,2,FALSE)</f>
        <v>DLC_LOST_DEPTHS</v>
      </c>
      <c r="L914" s="3" t="str">
        <f>VLOOKUP(J914,'LibSets constants'!$A$4:$C$1012,3,FALSE)</f>
        <v>Lost Depths</v>
      </c>
    </row>
    <row r="915" spans="1:12" x14ac:dyDescent="0.25">
      <c r="A915" s="12">
        <v>1363</v>
      </c>
      <c r="B915" s="12">
        <v>908</v>
      </c>
      <c r="C915" s="12">
        <v>1318</v>
      </c>
      <c r="D915" s="3" t="s">
        <v>3396</v>
      </c>
      <c r="E915" s="3" t="str">
        <f t="array" ref="E915">IF(OR(EXACT(A915,'ESO Dungeon constants'!$D$3:$D$987)),"X","")</f>
        <v/>
      </c>
      <c r="F915" s="3" t="str">
        <f t="shared" si="56"/>
        <v/>
      </c>
      <c r="G915" s="3" t="str">
        <f t="shared" si="57"/>
        <v>High Isle</v>
      </c>
      <c r="H915" s="17">
        <f t="shared" si="58"/>
        <v>1363</v>
      </c>
      <c r="I915" s="17">
        <f t="shared" si="59"/>
        <v>1318</v>
      </c>
      <c r="J915">
        <v>27</v>
      </c>
      <c r="K915" s="3" t="str">
        <f>VLOOKUP(J915,'LibSets constants'!$A$4:$B$1012,2,FALSE)</f>
        <v>DLC_LOST_DEPTHS</v>
      </c>
      <c r="L915" s="3" t="str">
        <f>VLOOKUP(J915,'LibSets constants'!$A$4:$C$1012,3,FALSE)</f>
        <v>Lost Depths</v>
      </c>
    </row>
    <row r="916" spans="1:12" x14ac:dyDescent="0.25">
      <c r="A916" s="12">
        <v>1364</v>
      </c>
      <c r="B916" s="12">
        <v>909</v>
      </c>
      <c r="C916" s="12">
        <v>1318</v>
      </c>
      <c r="D916" s="3" t="s">
        <v>3395</v>
      </c>
      <c r="E916" s="3" t="str">
        <f t="array" ref="E916">IF(OR(EXACT(A916,'ESO Dungeon constants'!$D$3:$D$987)),"X","")</f>
        <v/>
      </c>
      <c r="F916" s="3" t="str">
        <f t="shared" si="56"/>
        <v/>
      </c>
      <c r="G916" s="3" t="str">
        <f t="shared" si="57"/>
        <v>High Isle</v>
      </c>
      <c r="H916" s="17">
        <f t="shared" si="58"/>
        <v>1364</v>
      </c>
      <c r="I916" s="17">
        <f t="shared" si="59"/>
        <v>1318</v>
      </c>
      <c r="J916">
        <v>27</v>
      </c>
      <c r="K916" s="3" t="str">
        <f>VLOOKUP(J916,'LibSets constants'!$A$4:$B$1012,2,FALSE)</f>
        <v>DLC_LOST_DEPTHS</v>
      </c>
      <c r="L916" s="3" t="str">
        <f>VLOOKUP(J916,'LibSets constants'!$A$4:$C$1012,3,FALSE)</f>
        <v>Lost Depths</v>
      </c>
    </row>
    <row r="917" spans="1:12" x14ac:dyDescent="0.25">
      <c r="A917" s="12">
        <v>1365</v>
      </c>
      <c r="B917" s="12">
        <v>910</v>
      </c>
      <c r="C917" s="12">
        <v>3</v>
      </c>
      <c r="D917" s="3" t="s">
        <v>3462</v>
      </c>
      <c r="E917" s="3" t="str">
        <f t="array" ref="E917">IF(OR(EXACT(A917,'ESO Dungeon constants'!$D$3:$D$987)),"X","")</f>
        <v/>
      </c>
      <c r="F917" s="3" t="str">
        <f t="shared" si="56"/>
        <v/>
      </c>
      <c r="G917" s="3" t="str">
        <f t="shared" si="57"/>
        <v>Glenumbra</v>
      </c>
      <c r="H917" s="17">
        <f t="shared" si="58"/>
        <v>1365</v>
      </c>
      <c r="I917" s="17">
        <f t="shared" si="59"/>
        <v>3</v>
      </c>
      <c r="J917">
        <v>27</v>
      </c>
      <c r="K917" s="3" t="str">
        <f>VLOOKUP(J917,'LibSets constants'!$A$4:$B$1012,2,FALSE)</f>
        <v>DLC_LOST_DEPTHS</v>
      </c>
      <c r="L917" s="3" t="str">
        <f>VLOOKUP(J917,'LibSets constants'!$A$4:$C$1012,3,FALSE)</f>
        <v>Lost Depths</v>
      </c>
    </row>
    <row r="918" spans="1:12" x14ac:dyDescent="0.25">
      <c r="A918" s="12">
        <v>1366</v>
      </c>
      <c r="B918" s="12">
        <v>911</v>
      </c>
      <c r="C918" s="12">
        <v>92</v>
      </c>
      <c r="D918" s="3" t="s">
        <v>3461</v>
      </c>
      <c r="E918" s="3" t="str">
        <f t="array" ref="E918">IF(OR(EXACT(A918,'ESO Dungeon constants'!$D$3:$D$987)),"X","")</f>
        <v/>
      </c>
      <c r="F918" s="3" t="str">
        <f t="shared" si="56"/>
        <v/>
      </c>
      <c r="G918" s="3" t="str">
        <f t="shared" si="57"/>
        <v>Bangkorai</v>
      </c>
      <c r="H918" s="17">
        <f t="shared" si="58"/>
        <v>1366</v>
      </c>
      <c r="I918" s="17">
        <f t="shared" si="59"/>
        <v>92</v>
      </c>
      <c r="J918">
        <v>27</v>
      </c>
      <c r="K918" s="3" t="str">
        <f>VLOOKUP(J918,'LibSets constants'!$A$4:$B$1012,2,FALSE)</f>
        <v>DLC_LOST_DEPTHS</v>
      </c>
      <c r="L918" s="3" t="str">
        <f>VLOOKUP(J918,'LibSets constants'!$A$4:$C$1012,3,FALSE)</f>
        <v>Lost Depths</v>
      </c>
    </row>
    <row r="919" spans="1:12" x14ac:dyDescent="0.25">
      <c r="A919" s="12">
        <v>1367</v>
      </c>
      <c r="B919" s="12">
        <v>913</v>
      </c>
      <c r="C919" s="12">
        <v>1383</v>
      </c>
      <c r="D919" s="3" t="s">
        <v>3507</v>
      </c>
      <c r="E919" s="3" t="str">
        <f t="array" ref="E919">IF(OR(EXACT(A919,'ESO Dungeon constants'!$D$3:$D$987)),"X","")</f>
        <v/>
      </c>
      <c r="F919" s="3" t="str">
        <f t="shared" si="56"/>
        <v/>
      </c>
      <c r="G919" s="3" t="str">
        <f t="shared" si="57"/>
        <v>Galen</v>
      </c>
      <c r="H919" s="17">
        <f t="shared" si="58"/>
        <v>1367</v>
      </c>
      <c r="I919" s="17">
        <f t="shared" si="59"/>
        <v>1383</v>
      </c>
      <c r="J919">
        <v>28</v>
      </c>
      <c r="K919" s="3" t="str">
        <f>VLOOKUP(J919,'LibSets constants'!$A$4:$B$1012,2,FALSE)</f>
        <v>DLC_FIRESONG</v>
      </c>
      <c r="L919" s="3" t="str">
        <f>VLOOKUP(J919,'LibSets constants'!$A$4:$C$1012,3,FALSE)</f>
        <v>Firesong</v>
      </c>
    </row>
    <row r="920" spans="1:12" x14ac:dyDescent="0.25">
      <c r="A920" s="12">
        <v>1368</v>
      </c>
      <c r="B920" s="12">
        <v>914</v>
      </c>
      <c r="C920" s="12">
        <v>1383</v>
      </c>
      <c r="D920" s="3" t="s">
        <v>3508</v>
      </c>
      <c r="E920" s="3" t="str">
        <f t="array" ref="E920">IF(OR(EXACT(A920,'ESO Dungeon constants'!$D$3:$D$987)),"X","")</f>
        <v/>
      </c>
      <c r="F920" s="3" t="str">
        <f t="shared" si="56"/>
        <v/>
      </c>
      <c r="G920" s="3" t="str">
        <f t="shared" si="57"/>
        <v>Galen</v>
      </c>
      <c r="H920" s="17">
        <f t="shared" si="58"/>
        <v>1368</v>
      </c>
      <c r="I920" s="17">
        <f t="shared" si="59"/>
        <v>1383</v>
      </c>
      <c r="J920">
        <v>28</v>
      </c>
      <c r="K920" s="3" t="str">
        <f>VLOOKUP(J920,'LibSets constants'!$A$4:$B$1012,2,FALSE)</f>
        <v>DLC_FIRESONG</v>
      </c>
      <c r="L920" s="3" t="str">
        <f>VLOOKUP(J920,'LibSets constants'!$A$4:$C$1012,3,FALSE)</f>
        <v>Firesong</v>
      </c>
    </row>
    <row r="921" spans="1:12" x14ac:dyDescent="0.25">
      <c r="A921" s="12">
        <v>1369</v>
      </c>
      <c r="B921" s="12">
        <v>915</v>
      </c>
      <c r="C921" s="12">
        <v>1383</v>
      </c>
      <c r="D921" s="3" t="s">
        <v>3509</v>
      </c>
      <c r="E921" s="3" t="str">
        <f t="array" ref="E921">IF(OR(EXACT(A921,'ESO Dungeon constants'!$D$3:$D$987)),"X","")</f>
        <v/>
      </c>
      <c r="F921" s="3" t="str">
        <f t="shared" si="56"/>
        <v/>
      </c>
      <c r="G921" s="3" t="str">
        <f t="shared" si="57"/>
        <v>Galen</v>
      </c>
      <c r="H921" s="17">
        <f t="shared" si="58"/>
        <v>1369</v>
      </c>
      <c r="I921" s="17">
        <f t="shared" si="59"/>
        <v>1383</v>
      </c>
      <c r="J921">
        <v>28</v>
      </c>
      <c r="K921" s="3" t="str">
        <f>VLOOKUP(J921,'LibSets constants'!$A$4:$B$1012,2,FALSE)</f>
        <v>DLC_FIRESONG</v>
      </c>
      <c r="L921" s="3" t="str">
        <f>VLOOKUP(J921,'LibSets constants'!$A$4:$C$1012,3,FALSE)</f>
        <v>Firesong</v>
      </c>
    </row>
    <row r="922" spans="1:12" x14ac:dyDescent="0.25">
      <c r="A922" s="12">
        <v>1370</v>
      </c>
      <c r="B922" s="12">
        <v>916</v>
      </c>
      <c r="C922" s="12">
        <v>1383</v>
      </c>
      <c r="D922" s="3" t="s">
        <v>3525</v>
      </c>
      <c r="E922" s="3" t="str">
        <f t="array" ref="E922">IF(OR(EXACT(A922,'ESO Dungeon constants'!$D$3:$D$987)),"X","")</f>
        <v/>
      </c>
      <c r="F922" s="3" t="str">
        <f t="shared" si="56"/>
        <v/>
      </c>
      <c r="G922" s="3" t="str">
        <f t="shared" si="57"/>
        <v>Galen</v>
      </c>
      <c r="H922" s="17">
        <f t="shared" si="58"/>
        <v>1370</v>
      </c>
      <c r="I922" s="17">
        <f t="shared" si="59"/>
        <v>1383</v>
      </c>
      <c r="J922">
        <v>28</v>
      </c>
      <c r="K922" s="3" t="str">
        <f>VLOOKUP(J922,'LibSets constants'!$A$4:$B$1012,2,FALSE)</f>
        <v>DLC_FIRESONG</v>
      </c>
      <c r="L922" s="3" t="str">
        <f>VLOOKUP(J922,'LibSets constants'!$A$4:$C$1012,3,FALSE)</f>
        <v>Firesong</v>
      </c>
    </row>
    <row r="923" spans="1:12" x14ac:dyDescent="0.25">
      <c r="A923" s="12">
        <v>1371</v>
      </c>
      <c r="B923" s="12">
        <v>917</v>
      </c>
      <c r="C923" s="12">
        <v>1383</v>
      </c>
      <c r="D923" s="3" t="s">
        <v>3524</v>
      </c>
      <c r="E923" s="3" t="str">
        <f t="array" ref="E923">IF(OR(EXACT(A923,'ESO Dungeon constants'!$D$3:$D$987)),"X","")</f>
        <v/>
      </c>
      <c r="F923" s="3" t="str">
        <f t="shared" si="56"/>
        <v/>
      </c>
      <c r="G923" s="3" t="str">
        <f t="shared" si="57"/>
        <v>Galen</v>
      </c>
      <c r="H923" s="17">
        <f t="shared" si="58"/>
        <v>1371</v>
      </c>
      <c r="I923" s="17">
        <f t="shared" si="59"/>
        <v>1383</v>
      </c>
      <c r="J923">
        <v>28</v>
      </c>
      <c r="K923" s="3" t="str">
        <f>VLOOKUP(J923,'LibSets constants'!$A$4:$B$1012,2,FALSE)</f>
        <v>DLC_FIRESONG</v>
      </c>
      <c r="L923" s="3" t="str">
        <f>VLOOKUP(J923,'LibSets constants'!$A$4:$C$1012,3,FALSE)</f>
        <v>Firesong</v>
      </c>
    </row>
    <row r="924" spans="1:12" x14ac:dyDescent="0.25">
      <c r="A924" s="12">
        <v>1372</v>
      </c>
      <c r="B924" s="12">
        <v>918</v>
      </c>
      <c r="C924" s="12">
        <v>1383</v>
      </c>
      <c r="D924" s="3" t="s">
        <v>3510</v>
      </c>
      <c r="E924" s="3" t="str">
        <f t="array" ref="E924">IF(OR(EXACT(A924,'ESO Dungeon constants'!$D$3:$D$987)),"X","")</f>
        <v/>
      </c>
      <c r="F924" s="3" t="str">
        <f t="shared" si="56"/>
        <v/>
      </c>
      <c r="G924" s="3" t="str">
        <f t="shared" si="57"/>
        <v>Galen</v>
      </c>
      <c r="H924" s="17">
        <f t="shared" si="58"/>
        <v>1372</v>
      </c>
      <c r="I924" s="17">
        <f t="shared" si="59"/>
        <v>1383</v>
      </c>
      <c r="J924">
        <v>28</v>
      </c>
      <c r="K924" s="3" t="str">
        <f>VLOOKUP(J924,'LibSets constants'!$A$4:$B$1012,2,FALSE)</f>
        <v>DLC_FIRESONG</v>
      </c>
      <c r="L924" s="3" t="str">
        <f>VLOOKUP(J924,'LibSets constants'!$A$4:$C$1012,3,FALSE)</f>
        <v>Firesong</v>
      </c>
    </row>
    <row r="925" spans="1:12" x14ac:dyDescent="0.25">
      <c r="A925" s="12">
        <v>1373</v>
      </c>
      <c r="B925" s="12">
        <v>919</v>
      </c>
      <c r="C925" s="12">
        <v>1383</v>
      </c>
      <c r="D925" s="3" t="s">
        <v>3511</v>
      </c>
      <c r="E925" s="3" t="str">
        <f t="array" ref="E925">IF(OR(EXACT(A925,'ESO Dungeon constants'!$D$3:$D$987)),"X","")</f>
        <v/>
      </c>
      <c r="F925" s="3" t="str">
        <f t="shared" si="56"/>
        <v/>
      </c>
      <c r="G925" s="3" t="str">
        <f t="shared" si="57"/>
        <v>Galen</v>
      </c>
      <c r="H925" s="17">
        <f t="shared" si="58"/>
        <v>1373</v>
      </c>
      <c r="I925" s="17">
        <f t="shared" si="59"/>
        <v>1383</v>
      </c>
      <c r="J925">
        <v>28</v>
      </c>
      <c r="K925" s="3" t="str">
        <f>VLOOKUP(J925,'LibSets constants'!$A$4:$B$1012,2,FALSE)</f>
        <v>DLC_FIRESONG</v>
      </c>
      <c r="L925" s="3" t="str">
        <f>VLOOKUP(J925,'LibSets constants'!$A$4:$C$1012,3,FALSE)</f>
        <v>Firesong</v>
      </c>
    </row>
    <row r="926" spans="1:12" x14ac:dyDescent="0.25">
      <c r="A926" s="12">
        <v>1374</v>
      </c>
      <c r="B926" s="12">
        <v>920</v>
      </c>
      <c r="C926" s="12">
        <v>1383</v>
      </c>
      <c r="D926" s="3" t="s">
        <v>3512</v>
      </c>
      <c r="E926" s="3" t="str">
        <f t="array" ref="E926">IF(OR(EXACT(A926,'ESO Dungeon constants'!$D$3:$D$987)),"X","")</f>
        <v/>
      </c>
      <c r="F926" s="3" t="str">
        <f t="shared" si="56"/>
        <v/>
      </c>
      <c r="G926" s="3" t="str">
        <f t="shared" si="57"/>
        <v>Galen</v>
      </c>
      <c r="H926" s="17">
        <f t="shared" si="58"/>
        <v>1374</v>
      </c>
      <c r="I926" s="17">
        <f t="shared" si="59"/>
        <v>1383</v>
      </c>
      <c r="J926">
        <v>28</v>
      </c>
      <c r="K926" s="3" t="str">
        <f>VLOOKUP(J926,'LibSets constants'!$A$4:$B$1012,2,FALSE)</f>
        <v>DLC_FIRESONG</v>
      </c>
      <c r="L926" s="3" t="str">
        <f>VLOOKUP(J926,'LibSets constants'!$A$4:$C$1012,3,FALSE)</f>
        <v>Firesong</v>
      </c>
    </row>
    <row r="927" spans="1:12" x14ac:dyDescent="0.25">
      <c r="A927" s="12">
        <v>1375</v>
      </c>
      <c r="B927" s="12">
        <v>921</v>
      </c>
      <c r="C927" s="12">
        <v>1383</v>
      </c>
      <c r="D927" s="3" t="s">
        <v>3513</v>
      </c>
      <c r="E927" s="3" t="str">
        <f t="array" ref="E927">IF(OR(EXACT(A927,'ESO Dungeon constants'!$D$3:$D$987)),"X","")</f>
        <v/>
      </c>
      <c r="F927" s="3" t="str">
        <f t="shared" si="56"/>
        <v/>
      </c>
      <c r="G927" s="3" t="str">
        <f t="shared" si="57"/>
        <v>Galen</v>
      </c>
      <c r="H927" s="17">
        <f t="shared" si="58"/>
        <v>1375</v>
      </c>
      <c r="I927" s="17">
        <f t="shared" si="59"/>
        <v>1383</v>
      </c>
      <c r="J927">
        <v>28</v>
      </c>
      <c r="K927" s="3" t="str">
        <f>VLOOKUP(J927,'LibSets constants'!$A$4:$B$1012,2,FALSE)</f>
        <v>DLC_FIRESONG</v>
      </c>
      <c r="L927" s="3" t="str">
        <f>VLOOKUP(J927,'LibSets constants'!$A$4:$C$1012,3,FALSE)</f>
        <v>Firesong</v>
      </c>
    </row>
    <row r="928" spans="1:12" x14ac:dyDescent="0.25">
      <c r="A928" s="12">
        <v>1376</v>
      </c>
      <c r="B928" s="12">
        <v>922</v>
      </c>
      <c r="C928" s="12">
        <v>1383</v>
      </c>
      <c r="D928" s="3" t="s">
        <v>3514</v>
      </c>
      <c r="E928" s="3" t="str">
        <f t="array" ref="E928">IF(OR(EXACT(A928,'ESO Dungeon constants'!$D$3:$D$987)),"X","")</f>
        <v/>
      </c>
      <c r="F928" s="3" t="str">
        <f t="shared" si="56"/>
        <v/>
      </c>
      <c r="G928" s="3" t="str">
        <f t="shared" si="57"/>
        <v>Galen</v>
      </c>
      <c r="H928" s="17">
        <f t="shared" si="58"/>
        <v>1376</v>
      </c>
      <c r="I928" s="17">
        <f t="shared" si="59"/>
        <v>1383</v>
      </c>
      <c r="J928">
        <v>28</v>
      </c>
      <c r="K928" s="3" t="str">
        <f>VLOOKUP(J928,'LibSets constants'!$A$4:$B$1012,2,FALSE)</f>
        <v>DLC_FIRESONG</v>
      </c>
      <c r="L928" s="3" t="str">
        <f>VLOOKUP(J928,'LibSets constants'!$A$4:$C$1012,3,FALSE)</f>
        <v>Firesong</v>
      </c>
    </row>
    <row r="929" spans="1:12" x14ac:dyDescent="0.25">
      <c r="A929" s="12">
        <v>1377</v>
      </c>
      <c r="B929" s="12">
        <v>923</v>
      </c>
      <c r="C929" s="12">
        <v>1383</v>
      </c>
      <c r="D929" s="3" t="s">
        <v>3523</v>
      </c>
      <c r="E929" s="3" t="str">
        <f t="array" ref="E929">IF(OR(EXACT(A929,'ESO Dungeon constants'!$D$3:$D$987)),"X","")</f>
        <v/>
      </c>
      <c r="F929" s="3" t="str">
        <f t="shared" si="56"/>
        <v/>
      </c>
      <c r="G929" s="3" t="str">
        <f t="shared" si="57"/>
        <v>Galen</v>
      </c>
      <c r="H929" s="17">
        <f t="shared" si="58"/>
        <v>1377</v>
      </c>
      <c r="I929" s="17">
        <f t="shared" si="59"/>
        <v>1383</v>
      </c>
      <c r="J929">
        <v>28</v>
      </c>
      <c r="K929" s="3" t="str">
        <f>VLOOKUP(J929,'LibSets constants'!$A$4:$B$1012,2,FALSE)</f>
        <v>DLC_FIRESONG</v>
      </c>
      <c r="L929" s="3" t="str">
        <f>VLOOKUP(J929,'LibSets constants'!$A$4:$C$1012,3,FALSE)</f>
        <v>Firesong</v>
      </c>
    </row>
    <row r="930" spans="1:12" x14ac:dyDescent="0.25">
      <c r="A930" s="12">
        <v>1378</v>
      </c>
      <c r="B930" s="12">
        <v>924</v>
      </c>
      <c r="C930" s="12">
        <v>1383</v>
      </c>
      <c r="D930" s="3" t="s">
        <v>3522</v>
      </c>
      <c r="E930" s="3" t="str">
        <f t="array" ref="E930">IF(OR(EXACT(A930,'ESO Dungeon constants'!$D$3:$D$987)),"X","")</f>
        <v/>
      </c>
      <c r="F930" s="3" t="str">
        <f t="shared" si="56"/>
        <v/>
      </c>
      <c r="G930" s="3" t="str">
        <f t="shared" si="57"/>
        <v>Galen</v>
      </c>
      <c r="H930" s="17">
        <f t="shared" si="58"/>
        <v>1378</v>
      </c>
      <c r="I930" s="17">
        <f t="shared" si="59"/>
        <v>1383</v>
      </c>
      <c r="J930">
        <v>28</v>
      </c>
      <c r="K930" s="3" t="str">
        <f>VLOOKUP(J930,'LibSets constants'!$A$4:$B$1012,2,FALSE)</f>
        <v>DLC_FIRESONG</v>
      </c>
      <c r="L930" s="3" t="str">
        <f>VLOOKUP(J930,'LibSets constants'!$A$4:$C$1012,3,FALSE)</f>
        <v>Firesong</v>
      </c>
    </row>
    <row r="931" spans="1:12" x14ac:dyDescent="0.25">
      <c r="A931" s="12">
        <v>1379</v>
      </c>
      <c r="B931" s="12">
        <v>925</v>
      </c>
      <c r="C931" s="12">
        <v>1383</v>
      </c>
      <c r="D931" s="3" t="s">
        <v>3515</v>
      </c>
      <c r="E931" s="3" t="str">
        <f t="array" ref="E931">IF(OR(EXACT(A931,'ESO Dungeon constants'!$D$3:$D$987)),"X","")</f>
        <v/>
      </c>
      <c r="F931" s="3" t="str">
        <f t="shared" si="56"/>
        <v/>
      </c>
      <c r="G931" s="3" t="str">
        <f t="shared" si="57"/>
        <v>Galen</v>
      </c>
      <c r="H931" s="17">
        <f t="shared" si="58"/>
        <v>1379</v>
      </c>
      <c r="I931" s="17">
        <f t="shared" si="59"/>
        <v>1383</v>
      </c>
      <c r="J931">
        <v>28</v>
      </c>
      <c r="K931" s="3" t="str">
        <f>VLOOKUP(J931,'LibSets constants'!$A$4:$B$1012,2,FALSE)</f>
        <v>DLC_FIRESONG</v>
      </c>
      <c r="L931" s="3" t="str">
        <f>VLOOKUP(J931,'LibSets constants'!$A$4:$C$1012,3,FALSE)</f>
        <v>Firesong</v>
      </c>
    </row>
    <row r="932" spans="1:12" x14ac:dyDescent="0.25">
      <c r="A932" s="12">
        <v>1380</v>
      </c>
      <c r="B932" s="12">
        <v>926</v>
      </c>
      <c r="C932" s="12">
        <v>1383</v>
      </c>
      <c r="D932" s="3" t="s">
        <v>3516</v>
      </c>
      <c r="E932" s="3" t="str">
        <f t="array" ref="E932">IF(OR(EXACT(A932,'ESO Dungeon constants'!$D$3:$D$987)),"X","")</f>
        <v/>
      </c>
      <c r="F932" s="3" t="str">
        <f t="shared" si="56"/>
        <v/>
      </c>
      <c r="G932" s="3" t="str">
        <f t="shared" si="57"/>
        <v>Galen</v>
      </c>
      <c r="H932" s="17">
        <f t="shared" si="58"/>
        <v>1380</v>
      </c>
      <c r="I932" s="17">
        <f t="shared" si="59"/>
        <v>1383</v>
      </c>
      <c r="J932">
        <v>28</v>
      </c>
      <c r="K932" s="3" t="str">
        <f>VLOOKUP(J932,'LibSets constants'!$A$4:$B$1012,2,FALSE)</f>
        <v>DLC_FIRESONG</v>
      </c>
      <c r="L932" s="3" t="str">
        <f>VLOOKUP(J932,'LibSets constants'!$A$4:$C$1012,3,FALSE)</f>
        <v>Firesong</v>
      </c>
    </row>
    <row r="933" spans="1:12" x14ac:dyDescent="0.25">
      <c r="A933" s="12">
        <v>1381</v>
      </c>
      <c r="B933" s="12">
        <v>927</v>
      </c>
      <c r="C933" s="12">
        <v>1383</v>
      </c>
      <c r="D933" s="3" t="s">
        <v>3517</v>
      </c>
      <c r="E933" s="3" t="str">
        <f t="array" ref="E933">IF(OR(EXACT(A933,'ESO Dungeon constants'!$D$3:$D$987)),"X","")</f>
        <v/>
      </c>
      <c r="F933" s="3" t="str">
        <f t="shared" si="56"/>
        <v/>
      </c>
      <c r="G933" s="3" t="str">
        <f t="shared" si="57"/>
        <v>Galen</v>
      </c>
      <c r="H933" s="17">
        <f t="shared" si="58"/>
        <v>1381</v>
      </c>
      <c r="I933" s="17">
        <f t="shared" si="59"/>
        <v>1383</v>
      </c>
      <c r="J933">
        <v>28</v>
      </c>
      <c r="K933" s="3" t="str">
        <f>VLOOKUP(J933,'LibSets constants'!$A$4:$B$1012,2,FALSE)</f>
        <v>DLC_FIRESONG</v>
      </c>
      <c r="L933" s="3" t="str">
        <f>VLOOKUP(J933,'LibSets constants'!$A$4:$C$1012,3,FALSE)</f>
        <v>Firesong</v>
      </c>
    </row>
    <row r="934" spans="1:12" x14ac:dyDescent="0.25">
      <c r="A934" s="12">
        <v>1382</v>
      </c>
      <c r="B934" s="12">
        <v>928</v>
      </c>
      <c r="C934" s="12">
        <v>1383</v>
      </c>
      <c r="D934" s="3" t="s">
        <v>3518</v>
      </c>
      <c r="E934" s="3" t="str">
        <f t="array" ref="E934">IF(OR(EXACT(A934,'ESO Dungeon constants'!$D$3:$D$987)),"X","")</f>
        <v/>
      </c>
      <c r="F934" s="3" t="str">
        <f t="shared" si="56"/>
        <v/>
      </c>
      <c r="G934" s="3" t="str">
        <f t="shared" si="57"/>
        <v>Galen</v>
      </c>
      <c r="H934" s="17">
        <f t="shared" si="58"/>
        <v>1382</v>
      </c>
      <c r="I934" s="17">
        <f t="shared" si="59"/>
        <v>1383</v>
      </c>
      <c r="J934">
        <v>28</v>
      </c>
      <c r="K934" s="3" t="str">
        <f>VLOOKUP(J934,'LibSets constants'!$A$4:$B$1012,2,FALSE)</f>
        <v>DLC_FIRESONG</v>
      </c>
      <c r="L934" s="3" t="str">
        <f>VLOOKUP(J934,'LibSets constants'!$A$4:$C$1012,3,FALSE)</f>
        <v>Firesong</v>
      </c>
    </row>
    <row r="935" spans="1:12" x14ac:dyDescent="0.25">
      <c r="A935" s="12">
        <v>1383</v>
      </c>
      <c r="B935" s="12">
        <v>929</v>
      </c>
      <c r="C935" s="12">
        <v>1383</v>
      </c>
      <c r="D935" s="3" t="s">
        <v>3521</v>
      </c>
      <c r="E935" s="3" t="str">
        <f t="array" ref="E935">IF(OR(EXACT(A935,'ESO Dungeon constants'!$D$3:$D$987)),"X","")</f>
        <v/>
      </c>
      <c r="F935" s="3" t="str">
        <f t="shared" si="56"/>
        <v>X</v>
      </c>
      <c r="G935" s="3" t="str">
        <f t="shared" si="57"/>
        <v/>
      </c>
      <c r="H935" s="17">
        <f t="shared" si="58"/>
        <v>1383</v>
      </c>
      <c r="I935" s="17">
        <f t="shared" si="59"/>
        <v>1383</v>
      </c>
      <c r="J935">
        <v>28</v>
      </c>
      <c r="K935" s="3" t="str">
        <f>VLOOKUP(J935,'LibSets constants'!$A$4:$B$1012,2,FALSE)</f>
        <v>DLC_FIRESONG</v>
      </c>
      <c r="L935" s="3" t="str">
        <f>VLOOKUP(J935,'LibSets constants'!$A$4:$C$1012,3,FALSE)</f>
        <v>Firesong</v>
      </c>
    </row>
    <row r="936" spans="1:12" x14ac:dyDescent="0.25">
      <c r="A936" s="12">
        <v>1385</v>
      </c>
      <c r="B936" s="12">
        <v>930</v>
      </c>
      <c r="C936" s="12">
        <v>1383</v>
      </c>
      <c r="D936" s="3" t="s">
        <v>3520</v>
      </c>
      <c r="E936" s="3" t="str">
        <f t="array" ref="E936">IF(OR(EXACT(A936,'ESO Dungeon constants'!$D$3:$D$987)),"X","")</f>
        <v/>
      </c>
      <c r="F936" s="3" t="str">
        <f t="shared" si="56"/>
        <v/>
      </c>
      <c r="G936" s="3" t="str">
        <f t="shared" si="57"/>
        <v>Galen</v>
      </c>
      <c r="H936" s="17">
        <f t="shared" si="58"/>
        <v>1385</v>
      </c>
      <c r="I936" s="17">
        <f t="shared" si="59"/>
        <v>1383</v>
      </c>
      <c r="J936">
        <v>28</v>
      </c>
      <c r="K936" s="3" t="str">
        <f>VLOOKUP(J936,'LibSets constants'!$A$4:$B$1012,2,FALSE)</f>
        <v>DLC_FIRESONG</v>
      </c>
      <c r="L936" s="3" t="str">
        <f>VLOOKUP(J936,'LibSets constants'!$A$4:$C$1012,3,FALSE)</f>
        <v>Firesong</v>
      </c>
    </row>
    <row r="937" spans="1:12" x14ac:dyDescent="0.25">
      <c r="A937" s="12">
        <v>1386</v>
      </c>
      <c r="B937" s="12">
        <v>931</v>
      </c>
      <c r="C937" s="12">
        <v>1383</v>
      </c>
      <c r="D937" s="3" t="s">
        <v>3510</v>
      </c>
      <c r="E937" s="3" t="str">
        <f t="array" ref="E937">IF(OR(EXACT(A937,'ESO Dungeon constants'!$D$3:$D$987)),"X","")</f>
        <v/>
      </c>
      <c r="F937" s="3" t="str">
        <f t="shared" si="56"/>
        <v/>
      </c>
      <c r="G937" s="3" t="str">
        <f t="shared" si="57"/>
        <v>Galen</v>
      </c>
      <c r="H937" s="17">
        <f t="shared" si="58"/>
        <v>1386</v>
      </c>
      <c r="I937" s="17">
        <f t="shared" si="59"/>
        <v>1383</v>
      </c>
      <c r="J937">
        <v>28</v>
      </c>
      <c r="K937" s="3" t="str">
        <f>VLOOKUP(J937,'LibSets constants'!$A$4:$B$1012,2,FALSE)</f>
        <v>DLC_FIRESONG</v>
      </c>
      <c r="L937" s="3" t="str">
        <f>VLOOKUP(J937,'LibSets constants'!$A$4:$C$1012,3,FALSE)</f>
        <v>Firesong</v>
      </c>
    </row>
    <row r="938" spans="1:12" x14ac:dyDescent="0.25">
      <c r="A938" s="12">
        <v>1387</v>
      </c>
      <c r="B938" s="12">
        <v>932</v>
      </c>
      <c r="C938" s="12">
        <v>1383</v>
      </c>
      <c r="D938" s="3" t="s">
        <v>3519</v>
      </c>
      <c r="E938" s="3" t="str">
        <f t="array" ref="E938">IF(OR(EXACT(A938,'ESO Dungeon constants'!$D$3:$D$987)),"X","")</f>
        <v/>
      </c>
      <c r="F938" s="3" t="str">
        <f t="shared" si="56"/>
        <v/>
      </c>
      <c r="G938" s="3" t="str">
        <f t="shared" si="57"/>
        <v>Galen</v>
      </c>
      <c r="H938" s="17">
        <f t="shared" si="58"/>
        <v>1387</v>
      </c>
      <c r="I938" s="17">
        <f t="shared" si="59"/>
        <v>1383</v>
      </c>
      <c r="J938">
        <v>28</v>
      </c>
      <c r="K938" s="3" t="str">
        <f>VLOOKUP(J938,'LibSets constants'!$A$4:$B$1012,2,FALSE)</f>
        <v>DLC_FIRESONG</v>
      </c>
      <c r="L938" s="3" t="str">
        <f>VLOOKUP(J938,'LibSets constants'!$A$4:$C$1012,3,FALSE)</f>
        <v>Firesong</v>
      </c>
    </row>
    <row r="939" spans="1:12" x14ac:dyDescent="0.25">
      <c r="A939" s="99">
        <v>1389</v>
      </c>
      <c r="B939" s="54">
        <v>932</v>
      </c>
      <c r="C939" s="54">
        <v>41</v>
      </c>
      <c r="D939" s="3" t="s">
        <v>3608</v>
      </c>
      <c r="E939" s="3" t="str">
        <f t="array" ref="E939">IF(OR(EXACT(A939,'ESO Dungeon constants'!$D$3:$D$987)),"X","")</f>
        <v>X</v>
      </c>
      <c r="F939" s="3" t="str">
        <f t="shared" si="56"/>
        <v/>
      </c>
      <c r="G939" s="3" t="str">
        <f t="shared" si="57"/>
        <v>Stonefalls</v>
      </c>
      <c r="H939" s="17">
        <f t="shared" si="58"/>
        <v>1389</v>
      </c>
      <c r="I939" s="17">
        <f t="shared" si="59"/>
        <v>41</v>
      </c>
      <c r="J939">
        <v>29</v>
      </c>
      <c r="K939" s="3" t="str">
        <f>VLOOKUP(J939,'LibSets constants'!$A$4:$B$1012,2,FALSE)</f>
        <v>DLC_SCRIBES_OF_FATE</v>
      </c>
      <c r="L939" s="3" t="str">
        <f>VLOOKUP(J939,'LibSets constants'!$A$4:$C$1012,3,FALSE)</f>
        <v>Scribes of Fate</v>
      </c>
    </row>
    <row r="940" spans="1:12" x14ac:dyDescent="0.25">
      <c r="A940" s="99">
        <v>1390</v>
      </c>
      <c r="B940" s="54">
        <v>933</v>
      </c>
      <c r="C940" s="54">
        <v>103</v>
      </c>
      <c r="D940" s="3" t="s">
        <v>3637</v>
      </c>
      <c r="E940" s="3" t="str">
        <f t="array" ref="E940">IF(OR(EXACT(A940,'ESO Dungeon constants'!$D$3:$D$987)),"X","")</f>
        <v>X</v>
      </c>
      <c r="F940" s="3" t="str">
        <f t="shared" si="56"/>
        <v/>
      </c>
      <c r="G940" s="3" t="str">
        <f t="shared" si="57"/>
        <v>The Rift</v>
      </c>
      <c r="H940" s="17">
        <f t="shared" si="58"/>
        <v>1390</v>
      </c>
      <c r="I940" s="17">
        <f t="shared" si="59"/>
        <v>103</v>
      </c>
      <c r="J940">
        <v>29</v>
      </c>
      <c r="K940" s="3" t="str">
        <f>VLOOKUP(J940,'LibSets constants'!$A$4:$B$1012,2,FALSE)</f>
        <v>DLC_SCRIBES_OF_FATE</v>
      </c>
      <c r="L940" s="3" t="str">
        <f>VLOOKUP(J940,'LibSets constants'!$A$4:$C$1012,3,FALSE)</f>
        <v>Scribes of Fate</v>
      </c>
    </row>
    <row r="941" spans="1:12" x14ac:dyDescent="0.25">
      <c r="A941" s="99">
        <v>1391</v>
      </c>
      <c r="B941" s="54">
        <v>934</v>
      </c>
      <c r="C941" s="54">
        <v>537</v>
      </c>
      <c r="D941" s="3" t="s">
        <v>3636</v>
      </c>
      <c r="E941" s="3" t="str">
        <f t="array" ref="E941">IF(OR(EXACT(A941,'ESO Dungeon constants'!$D$3:$D$987)),"X","")</f>
        <v/>
      </c>
      <c r="F941" s="3" t="str">
        <f t="shared" si="56"/>
        <v/>
      </c>
      <c r="G941" s="3" t="str">
        <f t="shared" si="57"/>
        <v>Khenarthi's Roost</v>
      </c>
      <c r="H941" s="17">
        <f t="shared" si="58"/>
        <v>1391</v>
      </c>
      <c r="I941" s="17">
        <f t="shared" si="59"/>
        <v>537</v>
      </c>
      <c r="J941">
        <v>29</v>
      </c>
      <c r="K941" s="3" t="str">
        <f>VLOOKUP(J941,'LibSets constants'!$A$4:$B$1012,2,FALSE)</f>
        <v>DLC_SCRIBES_OF_FATE</v>
      </c>
      <c r="L941" s="3" t="str">
        <f>VLOOKUP(J941,'LibSets constants'!$A$4:$C$1012,3,FALSE)</f>
        <v>Scribes of Fate</v>
      </c>
    </row>
    <row r="942" spans="1:12" x14ac:dyDescent="0.25">
      <c r="A942" s="99">
        <v>1392</v>
      </c>
      <c r="B942" s="54">
        <v>935</v>
      </c>
      <c r="C942" s="54">
        <v>537</v>
      </c>
      <c r="D942" s="3" t="s">
        <v>3635</v>
      </c>
      <c r="E942" s="3" t="str">
        <f t="array" ref="E942">IF(OR(EXACT(A942,'ESO Dungeon constants'!$D$3:$D$987)),"X","")</f>
        <v/>
      </c>
      <c r="F942" s="3" t="str">
        <f t="shared" si="56"/>
        <v/>
      </c>
      <c r="G942" s="3" t="str">
        <f t="shared" si="57"/>
        <v>Khenarthi's Roost</v>
      </c>
      <c r="H942" s="17">
        <f t="shared" si="58"/>
        <v>1392</v>
      </c>
      <c r="I942" s="17">
        <f t="shared" si="59"/>
        <v>537</v>
      </c>
      <c r="J942">
        <v>29</v>
      </c>
      <c r="K942" s="3" t="str">
        <f>VLOOKUP(J942,'LibSets constants'!$A$4:$B$1012,2,FALSE)</f>
        <v>DLC_SCRIBES_OF_FATE</v>
      </c>
      <c r="L942" s="3" t="str">
        <f>VLOOKUP(J942,'LibSets constants'!$A$4:$C$1012,3,FALSE)</f>
        <v>Scribes of Fate</v>
      </c>
    </row>
    <row r="943" spans="1:12" x14ac:dyDescent="0.25">
      <c r="A943" s="102">
        <v>1393</v>
      </c>
      <c r="B943">
        <v>937</v>
      </c>
      <c r="C943">
        <v>1414</v>
      </c>
      <c r="D943" t="s">
        <v>3770</v>
      </c>
      <c r="E943" s="3" t="str">
        <f t="array" ref="E943">IF(OR(EXACT(A943,'ESO Dungeon constants'!$D$3:$D$987)),"X","")</f>
        <v/>
      </c>
      <c r="F943" s="3" t="str">
        <f t="shared" ref="F943:F983" si="60">IF(EXACT(A943,C943),"X","")</f>
        <v/>
      </c>
      <c r="G943" s="3" t="str">
        <f t="shared" ref="G943:G983" si="61">IF(A943&lt;&gt;C943,VLOOKUP(C943,$A$5:$D$9954,4,FALSE),"")</f>
        <v>Telvanni Peninsula</v>
      </c>
      <c r="H943" s="17">
        <f t="shared" ref="H943:H978" si="62">A943</f>
        <v>1393</v>
      </c>
      <c r="I943" s="17">
        <f t="shared" ref="I943:I978" si="63">C943</f>
        <v>1414</v>
      </c>
      <c r="J943">
        <v>30</v>
      </c>
      <c r="K943" s="3" t="str">
        <f>VLOOKUP(J943,'LibSets constants'!$A$4:$B$1012,2,FALSE)</f>
        <v>DLC_NECROM</v>
      </c>
      <c r="L943" s="3" t="str">
        <f>VLOOKUP(J943,'LibSets constants'!$A$4:$C$1012,3,FALSE)</f>
        <v>Necrom</v>
      </c>
    </row>
    <row r="944" spans="1:12" x14ac:dyDescent="0.25">
      <c r="A944" s="102">
        <v>1394</v>
      </c>
      <c r="B944">
        <v>938</v>
      </c>
      <c r="C944">
        <v>1414</v>
      </c>
      <c r="D944" t="s">
        <v>3769</v>
      </c>
      <c r="E944" s="3" t="str">
        <f t="array" ref="E944">IF(OR(EXACT(A944,'ESO Dungeon constants'!$D$3:$D$987)),"X","")</f>
        <v/>
      </c>
      <c r="F944" s="3" t="str">
        <f t="shared" si="60"/>
        <v/>
      </c>
      <c r="G944" s="3" t="str">
        <f t="shared" si="61"/>
        <v>Telvanni Peninsula</v>
      </c>
      <c r="H944" s="17">
        <f t="shared" si="62"/>
        <v>1394</v>
      </c>
      <c r="I944" s="17">
        <f t="shared" si="63"/>
        <v>1414</v>
      </c>
      <c r="J944">
        <v>30</v>
      </c>
      <c r="K944" s="3" t="str">
        <f>VLOOKUP(J944,'LibSets constants'!$A$4:$B$1012,2,FALSE)</f>
        <v>DLC_NECROM</v>
      </c>
      <c r="L944" s="3" t="str">
        <f>VLOOKUP(J944,'LibSets constants'!$A$4:$C$1012,3,FALSE)</f>
        <v>Necrom</v>
      </c>
    </row>
    <row r="945" spans="1:12" x14ac:dyDescent="0.25">
      <c r="A945" s="102">
        <v>1395</v>
      </c>
      <c r="B945">
        <v>939</v>
      </c>
      <c r="C945">
        <v>1414</v>
      </c>
      <c r="D945" t="s">
        <v>3769</v>
      </c>
      <c r="E945" s="3" t="str">
        <f t="array" ref="E945">IF(OR(EXACT(A945,'ESO Dungeon constants'!$D$3:$D$987)),"X","")</f>
        <v/>
      </c>
      <c r="F945" s="3" t="str">
        <f t="shared" si="60"/>
        <v/>
      </c>
      <c r="G945" s="3" t="str">
        <f t="shared" si="61"/>
        <v>Telvanni Peninsula</v>
      </c>
      <c r="H945" s="17">
        <f t="shared" si="62"/>
        <v>1395</v>
      </c>
      <c r="I945" s="17">
        <f t="shared" si="63"/>
        <v>1414</v>
      </c>
      <c r="J945">
        <v>30</v>
      </c>
      <c r="K945" s="3" t="str">
        <f>VLOOKUP(J945,'LibSets constants'!$A$4:$B$1012,2,FALSE)</f>
        <v>DLC_NECROM</v>
      </c>
      <c r="L945" s="3" t="str">
        <f>VLOOKUP(J945,'LibSets constants'!$A$4:$C$1012,3,FALSE)</f>
        <v>Necrom</v>
      </c>
    </row>
    <row r="946" spans="1:12" x14ac:dyDescent="0.25">
      <c r="A946" s="102">
        <v>1396</v>
      </c>
      <c r="B946">
        <v>940</v>
      </c>
      <c r="C946">
        <v>1414</v>
      </c>
      <c r="D946" t="s">
        <v>3768</v>
      </c>
      <c r="E946" s="3" t="str">
        <f t="array" ref="E946">IF(OR(EXACT(A946,'ESO Dungeon constants'!$D$3:$D$987)),"X","")</f>
        <v/>
      </c>
      <c r="F946" s="3" t="str">
        <f t="shared" si="60"/>
        <v/>
      </c>
      <c r="G946" s="3" t="str">
        <f t="shared" si="61"/>
        <v>Telvanni Peninsula</v>
      </c>
      <c r="H946" s="17">
        <f t="shared" si="62"/>
        <v>1396</v>
      </c>
      <c r="I946" s="17">
        <f t="shared" si="63"/>
        <v>1414</v>
      </c>
      <c r="J946">
        <v>30</v>
      </c>
      <c r="K946" s="3" t="str">
        <f>VLOOKUP(J946,'LibSets constants'!$A$4:$B$1012,2,FALSE)</f>
        <v>DLC_NECROM</v>
      </c>
      <c r="L946" s="3" t="str">
        <f>VLOOKUP(J946,'LibSets constants'!$A$4:$C$1012,3,FALSE)</f>
        <v>Necrom</v>
      </c>
    </row>
    <row r="947" spans="1:12" x14ac:dyDescent="0.25">
      <c r="A947" s="102">
        <v>1397</v>
      </c>
      <c r="B947">
        <v>941</v>
      </c>
      <c r="C947">
        <v>1414</v>
      </c>
      <c r="D947" t="s">
        <v>3744</v>
      </c>
      <c r="E947" s="3" t="str">
        <f t="array" ref="E947">IF(OR(EXACT(A947,'ESO Dungeon constants'!$D$3:$D$987)),"X","")</f>
        <v/>
      </c>
      <c r="F947" s="3" t="str">
        <f t="shared" si="60"/>
        <v/>
      </c>
      <c r="G947" s="3" t="str">
        <f t="shared" si="61"/>
        <v>Telvanni Peninsula</v>
      </c>
      <c r="H947" s="17">
        <f t="shared" si="62"/>
        <v>1397</v>
      </c>
      <c r="I947" s="17">
        <f t="shared" si="63"/>
        <v>1414</v>
      </c>
      <c r="J947">
        <v>30</v>
      </c>
      <c r="K947" s="3" t="str">
        <f>VLOOKUP(J947,'LibSets constants'!$A$4:$B$1012,2,FALSE)</f>
        <v>DLC_NECROM</v>
      </c>
      <c r="L947" s="3" t="str">
        <f>VLOOKUP(J947,'LibSets constants'!$A$4:$C$1012,3,FALSE)</f>
        <v>Necrom</v>
      </c>
    </row>
    <row r="948" spans="1:12" x14ac:dyDescent="0.25">
      <c r="A948" s="102">
        <v>1398</v>
      </c>
      <c r="B948">
        <v>942</v>
      </c>
      <c r="C948">
        <v>1414</v>
      </c>
      <c r="D948" t="s">
        <v>3767</v>
      </c>
      <c r="E948" s="3" t="str">
        <f t="array" ref="E948">IF(OR(EXACT(A948,'ESO Dungeon constants'!$D$3:$D$987)),"X","")</f>
        <v/>
      </c>
      <c r="F948" s="3" t="str">
        <f t="shared" si="60"/>
        <v/>
      </c>
      <c r="G948" s="3" t="str">
        <f t="shared" si="61"/>
        <v>Telvanni Peninsula</v>
      </c>
      <c r="H948" s="17">
        <f t="shared" si="62"/>
        <v>1398</v>
      </c>
      <c r="I948" s="17">
        <f t="shared" si="63"/>
        <v>1414</v>
      </c>
      <c r="J948">
        <v>30</v>
      </c>
      <c r="K948" s="3" t="str">
        <f>VLOOKUP(J948,'LibSets constants'!$A$4:$B$1012,2,FALSE)</f>
        <v>DLC_NECROM</v>
      </c>
      <c r="L948" s="3" t="str">
        <f>VLOOKUP(J948,'LibSets constants'!$A$4:$C$1012,3,FALSE)</f>
        <v>Necrom</v>
      </c>
    </row>
    <row r="949" spans="1:12" x14ac:dyDescent="0.25">
      <c r="A949" s="102">
        <v>1399</v>
      </c>
      <c r="B949">
        <v>943</v>
      </c>
      <c r="C949">
        <v>1414</v>
      </c>
      <c r="D949" t="s">
        <v>3766</v>
      </c>
      <c r="E949" s="3" t="str">
        <f t="array" ref="E949">IF(OR(EXACT(A949,'ESO Dungeon constants'!$D$3:$D$987)),"X","")</f>
        <v/>
      </c>
      <c r="F949" s="3" t="str">
        <f t="shared" si="60"/>
        <v/>
      </c>
      <c r="G949" s="3" t="str">
        <f t="shared" si="61"/>
        <v>Telvanni Peninsula</v>
      </c>
      <c r="H949" s="17">
        <f t="shared" si="62"/>
        <v>1399</v>
      </c>
      <c r="I949" s="17">
        <f t="shared" si="63"/>
        <v>1414</v>
      </c>
      <c r="J949">
        <v>30</v>
      </c>
      <c r="K949" s="3" t="str">
        <f>VLOOKUP(J949,'LibSets constants'!$A$4:$B$1012,2,FALSE)</f>
        <v>DLC_NECROM</v>
      </c>
      <c r="L949" s="3" t="str">
        <f>VLOOKUP(J949,'LibSets constants'!$A$4:$C$1012,3,FALSE)</f>
        <v>Necrom</v>
      </c>
    </row>
    <row r="950" spans="1:12" x14ac:dyDescent="0.25">
      <c r="A950" s="102">
        <v>1400</v>
      </c>
      <c r="B950">
        <v>944</v>
      </c>
      <c r="C950">
        <v>1414</v>
      </c>
      <c r="D950" t="s">
        <v>3765</v>
      </c>
      <c r="E950" s="3" t="str">
        <f t="array" ref="E950">IF(OR(EXACT(A950,'ESO Dungeon constants'!$D$3:$D$987)),"X","")</f>
        <v/>
      </c>
      <c r="F950" s="3" t="str">
        <f t="shared" si="60"/>
        <v/>
      </c>
      <c r="G950" s="3" t="str">
        <f t="shared" si="61"/>
        <v>Telvanni Peninsula</v>
      </c>
      <c r="H950" s="17">
        <f t="shared" si="62"/>
        <v>1400</v>
      </c>
      <c r="I950" s="17">
        <f t="shared" si="63"/>
        <v>1414</v>
      </c>
      <c r="J950">
        <v>30</v>
      </c>
      <c r="K950" s="3" t="str">
        <f>VLOOKUP(J950,'LibSets constants'!$A$4:$B$1012,2,FALSE)</f>
        <v>DLC_NECROM</v>
      </c>
      <c r="L950" s="3" t="str">
        <f>VLOOKUP(J950,'LibSets constants'!$A$4:$C$1012,3,FALSE)</f>
        <v>Necrom</v>
      </c>
    </row>
    <row r="951" spans="1:12" x14ac:dyDescent="0.25">
      <c r="A951" s="102">
        <v>1401</v>
      </c>
      <c r="B951">
        <v>945</v>
      </c>
      <c r="C951">
        <v>1414</v>
      </c>
      <c r="D951" t="s">
        <v>3764</v>
      </c>
      <c r="E951" s="3" t="str">
        <f t="array" ref="E951">IF(OR(EXACT(A951,'ESO Dungeon constants'!$D$3:$D$987)),"X","")</f>
        <v/>
      </c>
      <c r="F951" s="3" t="str">
        <f t="shared" si="60"/>
        <v/>
      </c>
      <c r="G951" s="3" t="str">
        <f t="shared" si="61"/>
        <v>Telvanni Peninsula</v>
      </c>
      <c r="H951" s="17">
        <f t="shared" si="62"/>
        <v>1401</v>
      </c>
      <c r="I951" s="17">
        <f t="shared" si="63"/>
        <v>1414</v>
      </c>
      <c r="J951">
        <v>30</v>
      </c>
      <c r="K951" s="3" t="str">
        <f>VLOOKUP(J951,'LibSets constants'!$A$4:$B$1012,2,FALSE)</f>
        <v>DLC_NECROM</v>
      </c>
      <c r="L951" s="3" t="str">
        <f>VLOOKUP(J951,'LibSets constants'!$A$4:$C$1012,3,FALSE)</f>
        <v>Necrom</v>
      </c>
    </row>
    <row r="952" spans="1:12" x14ac:dyDescent="0.25">
      <c r="A952" s="102">
        <v>1402</v>
      </c>
      <c r="B952">
        <v>946</v>
      </c>
      <c r="C952">
        <v>1414</v>
      </c>
      <c r="D952" t="s">
        <v>3763</v>
      </c>
      <c r="E952" s="3" t="str">
        <f t="array" ref="E952">IF(OR(EXACT(A952,'ESO Dungeon constants'!$D$3:$D$987)),"X","")</f>
        <v/>
      </c>
      <c r="F952" s="3" t="str">
        <f t="shared" si="60"/>
        <v/>
      </c>
      <c r="G952" s="3" t="str">
        <f t="shared" si="61"/>
        <v>Telvanni Peninsula</v>
      </c>
      <c r="H952" s="17">
        <f t="shared" si="62"/>
        <v>1402</v>
      </c>
      <c r="I952" s="17">
        <f t="shared" si="63"/>
        <v>1414</v>
      </c>
      <c r="J952">
        <v>30</v>
      </c>
      <c r="K952" s="3" t="str">
        <f>VLOOKUP(J952,'LibSets constants'!$A$4:$B$1012,2,FALSE)</f>
        <v>DLC_NECROM</v>
      </c>
      <c r="L952" s="3" t="str">
        <f>VLOOKUP(J952,'LibSets constants'!$A$4:$C$1012,3,FALSE)</f>
        <v>Necrom</v>
      </c>
    </row>
    <row r="953" spans="1:12" x14ac:dyDescent="0.25">
      <c r="A953" s="102">
        <v>1403</v>
      </c>
      <c r="B953">
        <v>947</v>
      </c>
      <c r="C953">
        <v>1414</v>
      </c>
      <c r="D953" t="s">
        <v>3762</v>
      </c>
      <c r="E953" s="3" t="str">
        <f t="array" ref="E953">IF(OR(EXACT(A953,'ESO Dungeon constants'!$D$3:$D$987)),"X","")</f>
        <v/>
      </c>
      <c r="F953" s="3" t="str">
        <f t="shared" si="60"/>
        <v/>
      </c>
      <c r="G953" s="3" t="str">
        <f t="shared" si="61"/>
        <v>Telvanni Peninsula</v>
      </c>
      <c r="H953" s="17">
        <f t="shared" si="62"/>
        <v>1403</v>
      </c>
      <c r="I953" s="17">
        <f t="shared" si="63"/>
        <v>1414</v>
      </c>
      <c r="J953">
        <v>30</v>
      </c>
      <c r="K953" s="3" t="str">
        <f>VLOOKUP(J953,'LibSets constants'!$A$4:$B$1012,2,FALSE)</f>
        <v>DLC_NECROM</v>
      </c>
      <c r="L953" s="3" t="str">
        <f>VLOOKUP(J953,'LibSets constants'!$A$4:$C$1012,3,FALSE)</f>
        <v>Necrom</v>
      </c>
    </row>
    <row r="954" spans="1:12" x14ac:dyDescent="0.25">
      <c r="A954" s="102">
        <v>1404</v>
      </c>
      <c r="B954">
        <v>948</v>
      </c>
      <c r="C954">
        <v>1414</v>
      </c>
      <c r="D954" t="s">
        <v>3771</v>
      </c>
      <c r="E954" s="3" t="str">
        <f t="array" ref="E954">IF(OR(EXACT(A954,'ESO Dungeon constants'!$D$3:$D$987)),"X","")</f>
        <v/>
      </c>
      <c r="F954" s="3" t="str">
        <f t="shared" si="60"/>
        <v/>
      </c>
      <c r="G954" s="3" t="str">
        <f t="shared" si="61"/>
        <v>Telvanni Peninsula</v>
      </c>
      <c r="H954" s="17">
        <f t="shared" si="62"/>
        <v>1404</v>
      </c>
      <c r="I954" s="17">
        <f t="shared" si="63"/>
        <v>1414</v>
      </c>
      <c r="J954">
        <v>30</v>
      </c>
      <c r="K954" s="3" t="str">
        <f>VLOOKUP(J954,'LibSets constants'!$A$4:$B$1012,2,FALSE)</f>
        <v>DLC_NECROM</v>
      </c>
      <c r="L954" s="3" t="str">
        <f>VLOOKUP(J954,'LibSets constants'!$A$4:$C$1012,3,FALSE)</f>
        <v>Necrom</v>
      </c>
    </row>
    <row r="955" spans="1:12" x14ac:dyDescent="0.25">
      <c r="A955" s="102">
        <v>1405</v>
      </c>
      <c r="B955">
        <v>949</v>
      </c>
      <c r="C955">
        <v>1414</v>
      </c>
      <c r="D955" t="s">
        <v>3772</v>
      </c>
      <c r="E955" s="3" t="str">
        <f t="array" ref="E955">IF(OR(EXACT(A955,'ESO Dungeon constants'!$D$3:$D$987)),"X","")</f>
        <v/>
      </c>
      <c r="F955" s="3" t="str">
        <f t="shared" si="60"/>
        <v/>
      </c>
      <c r="G955" s="3" t="str">
        <f t="shared" si="61"/>
        <v>Telvanni Peninsula</v>
      </c>
      <c r="H955" s="17">
        <f t="shared" si="62"/>
        <v>1405</v>
      </c>
      <c r="I955" s="17">
        <f t="shared" si="63"/>
        <v>1414</v>
      </c>
      <c r="J955">
        <v>30</v>
      </c>
      <c r="K955" s="3" t="str">
        <f>VLOOKUP(J955,'LibSets constants'!$A$4:$B$1012,2,FALSE)</f>
        <v>DLC_NECROM</v>
      </c>
      <c r="L955" s="3" t="str">
        <f>VLOOKUP(J955,'LibSets constants'!$A$4:$C$1012,3,FALSE)</f>
        <v>Necrom</v>
      </c>
    </row>
    <row r="956" spans="1:12" x14ac:dyDescent="0.25">
      <c r="A956" s="102">
        <v>1406</v>
      </c>
      <c r="B956">
        <v>950</v>
      </c>
      <c r="C956">
        <v>1414</v>
      </c>
      <c r="D956" t="s">
        <v>3773</v>
      </c>
      <c r="E956" s="3" t="str">
        <f t="array" ref="E956">IF(OR(EXACT(A956,'ESO Dungeon constants'!$D$3:$D$987)),"X","")</f>
        <v/>
      </c>
      <c r="F956" s="3" t="str">
        <f t="shared" si="60"/>
        <v/>
      </c>
      <c r="G956" s="3" t="str">
        <f t="shared" si="61"/>
        <v>Telvanni Peninsula</v>
      </c>
      <c r="H956" s="17">
        <f t="shared" si="62"/>
        <v>1406</v>
      </c>
      <c r="I956" s="17">
        <f t="shared" si="63"/>
        <v>1414</v>
      </c>
      <c r="J956">
        <v>30</v>
      </c>
      <c r="K956" s="3" t="str">
        <f>VLOOKUP(J956,'LibSets constants'!$A$4:$B$1012,2,FALSE)</f>
        <v>DLC_NECROM</v>
      </c>
      <c r="L956" s="3" t="str">
        <f>VLOOKUP(J956,'LibSets constants'!$A$4:$C$1012,3,FALSE)</f>
        <v>Necrom</v>
      </c>
    </row>
    <row r="957" spans="1:12" x14ac:dyDescent="0.25">
      <c r="A957" s="102">
        <v>1407</v>
      </c>
      <c r="B957">
        <v>951</v>
      </c>
      <c r="C957">
        <v>1414</v>
      </c>
      <c r="D957" t="s">
        <v>3761</v>
      </c>
      <c r="E957" s="3" t="str">
        <f t="array" ref="E957">IF(OR(EXACT(A957,'ESO Dungeon constants'!$D$3:$D$987)),"X","")</f>
        <v/>
      </c>
      <c r="F957" s="3" t="str">
        <f t="shared" si="60"/>
        <v/>
      </c>
      <c r="G957" s="3" t="str">
        <f t="shared" si="61"/>
        <v>Telvanni Peninsula</v>
      </c>
      <c r="H957" s="17">
        <f t="shared" si="62"/>
        <v>1407</v>
      </c>
      <c r="I957" s="17">
        <f t="shared" si="63"/>
        <v>1414</v>
      </c>
      <c r="J957">
        <v>30</v>
      </c>
      <c r="K957" s="3" t="str">
        <f>VLOOKUP(J957,'LibSets constants'!$A$4:$B$1012,2,FALSE)</f>
        <v>DLC_NECROM</v>
      </c>
      <c r="L957" s="3" t="str">
        <f>VLOOKUP(J957,'LibSets constants'!$A$4:$C$1012,3,FALSE)</f>
        <v>Necrom</v>
      </c>
    </row>
    <row r="958" spans="1:12" x14ac:dyDescent="0.25">
      <c r="A958" s="102">
        <v>1408</v>
      </c>
      <c r="B958">
        <v>952</v>
      </c>
      <c r="C958">
        <v>1414</v>
      </c>
      <c r="D958" t="s">
        <v>3745</v>
      </c>
      <c r="E958" s="3" t="str">
        <f t="array" ref="E958">IF(OR(EXACT(A958,'ESO Dungeon constants'!$D$3:$D$987)),"X","")</f>
        <v/>
      </c>
      <c r="F958" s="3" t="str">
        <f t="shared" si="60"/>
        <v/>
      </c>
      <c r="G958" s="3" t="str">
        <f t="shared" si="61"/>
        <v>Telvanni Peninsula</v>
      </c>
      <c r="H958" s="17">
        <f t="shared" si="62"/>
        <v>1408</v>
      </c>
      <c r="I958" s="17">
        <f t="shared" si="63"/>
        <v>1414</v>
      </c>
      <c r="J958">
        <v>30</v>
      </c>
      <c r="K958" s="3" t="str">
        <f>VLOOKUP(J958,'LibSets constants'!$A$4:$B$1012,2,FALSE)</f>
        <v>DLC_NECROM</v>
      </c>
      <c r="L958" s="3" t="str">
        <f>VLOOKUP(J958,'LibSets constants'!$A$4:$C$1012,3,FALSE)</f>
        <v>Necrom</v>
      </c>
    </row>
    <row r="959" spans="1:12" x14ac:dyDescent="0.25">
      <c r="A959" s="102">
        <v>1409</v>
      </c>
      <c r="B959">
        <v>953</v>
      </c>
      <c r="C959">
        <v>1414</v>
      </c>
      <c r="D959" t="s">
        <v>3760</v>
      </c>
      <c r="E959" s="3" t="str">
        <f t="array" ref="E959">IF(OR(EXACT(A959,'ESO Dungeon constants'!$D$3:$D$987)),"X","")</f>
        <v/>
      </c>
      <c r="F959" s="3" t="str">
        <f t="shared" si="60"/>
        <v/>
      </c>
      <c r="G959" s="3" t="str">
        <f t="shared" si="61"/>
        <v>Telvanni Peninsula</v>
      </c>
      <c r="H959" s="17">
        <f t="shared" si="62"/>
        <v>1409</v>
      </c>
      <c r="I959" s="17">
        <f t="shared" si="63"/>
        <v>1414</v>
      </c>
      <c r="J959">
        <v>30</v>
      </c>
      <c r="K959" s="3" t="str">
        <f>VLOOKUP(J959,'LibSets constants'!$A$4:$B$1012,2,FALSE)</f>
        <v>DLC_NECROM</v>
      </c>
      <c r="L959" s="3" t="str">
        <f>VLOOKUP(J959,'LibSets constants'!$A$4:$C$1012,3,FALSE)</f>
        <v>Necrom</v>
      </c>
    </row>
    <row r="960" spans="1:12" x14ac:dyDescent="0.25">
      <c r="A960" s="102">
        <v>1410</v>
      </c>
      <c r="B960">
        <v>954</v>
      </c>
      <c r="C960">
        <v>1414</v>
      </c>
      <c r="D960" t="s">
        <v>3759</v>
      </c>
      <c r="E960" s="3" t="str">
        <f t="array" ref="E960">IF(OR(EXACT(A960,'ESO Dungeon constants'!$D$3:$D$987)),"X","")</f>
        <v/>
      </c>
      <c r="F960" s="3" t="str">
        <f t="shared" si="60"/>
        <v/>
      </c>
      <c r="G960" s="3" t="str">
        <f t="shared" si="61"/>
        <v>Telvanni Peninsula</v>
      </c>
      <c r="H960" s="17">
        <f t="shared" si="62"/>
        <v>1410</v>
      </c>
      <c r="I960" s="17">
        <f t="shared" si="63"/>
        <v>1414</v>
      </c>
      <c r="J960">
        <v>30</v>
      </c>
      <c r="K960" s="3" t="str">
        <f>VLOOKUP(J960,'LibSets constants'!$A$4:$B$1012,2,FALSE)</f>
        <v>DLC_NECROM</v>
      </c>
      <c r="L960" s="3" t="str">
        <f>VLOOKUP(J960,'LibSets constants'!$A$4:$C$1012,3,FALSE)</f>
        <v>Necrom</v>
      </c>
    </row>
    <row r="961" spans="1:12" x14ac:dyDescent="0.25">
      <c r="A961" s="102">
        <v>1411</v>
      </c>
      <c r="B961">
        <v>955</v>
      </c>
      <c r="C961">
        <v>1414</v>
      </c>
      <c r="D961" t="s">
        <v>3758</v>
      </c>
      <c r="E961" s="3" t="str">
        <f t="array" ref="E961">IF(OR(EXACT(A961,'ESO Dungeon constants'!$D$3:$D$987)),"X","")</f>
        <v/>
      </c>
      <c r="F961" s="3" t="str">
        <f t="shared" si="60"/>
        <v/>
      </c>
      <c r="G961" s="3" t="str">
        <f t="shared" si="61"/>
        <v>Telvanni Peninsula</v>
      </c>
      <c r="H961" s="17">
        <f t="shared" si="62"/>
        <v>1411</v>
      </c>
      <c r="I961" s="17">
        <f t="shared" si="63"/>
        <v>1414</v>
      </c>
      <c r="J961">
        <v>30</v>
      </c>
      <c r="K961" s="3" t="str">
        <f>VLOOKUP(J961,'LibSets constants'!$A$4:$B$1012,2,FALSE)</f>
        <v>DLC_NECROM</v>
      </c>
      <c r="L961" s="3" t="str">
        <f>VLOOKUP(J961,'LibSets constants'!$A$4:$C$1012,3,FALSE)</f>
        <v>Necrom</v>
      </c>
    </row>
    <row r="962" spans="1:12" x14ac:dyDescent="0.25">
      <c r="A962" s="102">
        <v>1412</v>
      </c>
      <c r="B962">
        <v>956</v>
      </c>
      <c r="C962">
        <v>1414</v>
      </c>
      <c r="D962" t="s">
        <v>3757</v>
      </c>
      <c r="E962" s="3" t="str">
        <f t="array" ref="E962">IF(OR(EXACT(A962,'ESO Dungeon constants'!$D$3:$D$987)),"X","")</f>
        <v/>
      </c>
      <c r="F962" s="3" t="str">
        <f t="shared" si="60"/>
        <v/>
      </c>
      <c r="G962" s="3" t="str">
        <f t="shared" si="61"/>
        <v>Telvanni Peninsula</v>
      </c>
      <c r="H962" s="17">
        <f t="shared" si="62"/>
        <v>1412</v>
      </c>
      <c r="I962" s="17">
        <f t="shared" si="63"/>
        <v>1414</v>
      </c>
      <c r="J962">
        <v>30</v>
      </c>
      <c r="K962" s="3" t="str">
        <f>VLOOKUP(J962,'LibSets constants'!$A$4:$B$1012,2,FALSE)</f>
        <v>DLC_NECROM</v>
      </c>
      <c r="L962" s="3" t="str">
        <f>VLOOKUP(J962,'LibSets constants'!$A$4:$C$1012,3,FALSE)</f>
        <v>Necrom</v>
      </c>
    </row>
    <row r="963" spans="1:12" x14ac:dyDescent="0.25">
      <c r="A963" s="102">
        <v>1413</v>
      </c>
      <c r="B963">
        <v>957</v>
      </c>
      <c r="C963">
        <v>1414</v>
      </c>
      <c r="D963" t="s">
        <v>3684</v>
      </c>
      <c r="E963" s="3" t="str">
        <f t="array" ref="E963">IF(OR(EXACT(A963,'ESO Dungeon constants'!$D$3:$D$987)),"X","")</f>
        <v/>
      </c>
      <c r="F963" s="3" t="str">
        <f t="shared" si="60"/>
        <v/>
      </c>
      <c r="G963" s="3" t="str">
        <f t="shared" si="61"/>
        <v>Telvanni Peninsula</v>
      </c>
      <c r="H963" s="17">
        <f t="shared" si="62"/>
        <v>1413</v>
      </c>
      <c r="I963" s="17">
        <f t="shared" si="63"/>
        <v>1414</v>
      </c>
      <c r="J963">
        <v>30</v>
      </c>
      <c r="K963" s="3" t="str">
        <f>VLOOKUP(J963,'LibSets constants'!$A$4:$B$1012,2,FALSE)</f>
        <v>DLC_NECROM</v>
      </c>
      <c r="L963" s="3" t="str">
        <f>VLOOKUP(J963,'LibSets constants'!$A$4:$C$1012,3,FALSE)</f>
        <v>Necrom</v>
      </c>
    </row>
    <row r="964" spans="1:12" x14ac:dyDescent="0.25">
      <c r="A964" s="102">
        <v>1414</v>
      </c>
      <c r="B964">
        <v>958</v>
      </c>
      <c r="C964">
        <v>1414</v>
      </c>
      <c r="D964" t="s">
        <v>3756</v>
      </c>
      <c r="E964" s="3" t="str">
        <f t="array" ref="E964">IF(OR(EXACT(A964,'ESO Dungeon constants'!$D$3:$D$987)),"X","")</f>
        <v/>
      </c>
      <c r="F964" s="3" t="str">
        <f t="shared" si="60"/>
        <v>X</v>
      </c>
      <c r="G964" s="3" t="str">
        <f t="shared" si="61"/>
        <v/>
      </c>
      <c r="H964" s="17">
        <f t="shared" si="62"/>
        <v>1414</v>
      </c>
      <c r="I964" s="17">
        <f t="shared" si="63"/>
        <v>1414</v>
      </c>
      <c r="J964">
        <v>30</v>
      </c>
      <c r="K964" s="3" t="str">
        <f>VLOOKUP(J964,'LibSets constants'!$A$4:$B$1012,2,FALSE)</f>
        <v>DLC_NECROM</v>
      </c>
      <c r="L964" s="3" t="str">
        <f>VLOOKUP(J964,'LibSets constants'!$A$4:$C$1012,3,FALSE)</f>
        <v>Necrom</v>
      </c>
    </row>
    <row r="965" spans="1:12" x14ac:dyDescent="0.25">
      <c r="A965" s="102">
        <v>1415</v>
      </c>
      <c r="B965">
        <v>959</v>
      </c>
      <c r="C965">
        <v>1414</v>
      </c>
      <c r="D965" t="s">
        <v>3746</v>
      </c>
      <c r="E965" s="3" t="str">
        <f t="array" ref="E965">IF(OR(EXACT(A965,'ESO Dungeon constants'!$D$3:$D$987)),"X","")</f>
        <v/>
      </c>
      <c r="F965" s="3" t="str">
        <f t="shared" si="60"/>
        <v/>
      </c>
      <c r="G965" s="3" t="str">
        <f t="shared" si="61"/>
        <v>Telvanni Peninsula</v>
      </c>
      <c r="H965" s="17">
        <f t="shared" si="62"/>
        <v>1415</v>
      </c>
      <c r="I965" s="17">
        <f t="shared" si="63"/>
        <v>1414</v>
      </c>
      <c r="J965">
        <v>30</v>
      </c>
      <c r="K965" s="3" t="str">
        <f>VLOOKUP(J965,'LibSets constants'!$A$4:$B$1012,2,FALSE)</f>
        <v>DLC_NECROM</v>
      </c>
      <c r="L965" s="3" t="str">
        <f>VLOOKUP(J965,'LibSets constants'!$A$4:$C$1012,3,FALSE)</f>
        <v>Necrom</v>
      </c>
    </row>
    <row r="966" spans="1:12" x14ac:dyDescent="0.25">
      <c r="A966" s="102">
        <v>1416</v>
      </c>
      <c r="B966">
        <v>960</v>
      </c>
      <c r="C966">
        <v>1414</v>
      </c>
      <c r="D966" t="s">
        <v>3755</v>
      </c>
      <c r="E966" s="3" t="str">
        <f t="array" ref="E966">IF(OR(EXACT(A966,'ESO Dungeon constants'!$D$3:$D$987)),"X","")</f>
        <v/>
      </c>
      <c r="F966" s="3" t="str">
        <f t="shared" si="60"/>
        <v/>
      </c>
      <c r="G966" s="3" t="str">
        <f t="shared" si="61"/>
        <v>Telvanni Peninsula</v>
      </c>
      <c r="H966" s="17">
        <f t="shared" si="62"/>
        <v>1416</v>
      </c>
      <c r="I966" s="17">
        <f t="shared" si="63"/>
        <v>1414</v>
      </c>
      <c r="J966">
        <v>30</v>
      </c>
      <c r="K966" s="3" t="str">
        <f>VLOOKUP(J966,'LibSets constants'!$A$4:$B$1012,2,FALSE)</f>
        <v>DLC_NECROM</v>
      </c>
      <c r="L966" s="3" t="str">
        <f>VLOOKUP(J966,'LibSets constants'!$A$4:$C$1012,3,FALSE)</f>
        <v>Necrom</v>
      </c>
    </row>
    <row r="967" spans="1:12" x14ac:dyDescent="0.25">
      <c r="A967" s="102">
        <v>1417</v>
      </c>
      <c r="B967">
        <v>961</v>
      </c>
      <c r="C967">
        <v>1414</v>
      </c>
      <c r="D967" t="s">
        <v>3754</v>
      </c>
      <c r="E967" s="3" t="str">
        <f t="array" ref="E967">IF(OR(EXACT(A967,'ESO Dungeon constants'!$D$3:$D$987)),"X","")</f>
        <v/>
      </c>
      <c r="F967" s="3" t="str">
        <f t="shared" si="60"/>
        <v/>
      </c>
      <c r="G967" s="3" t="str">
        <f t="shared" si="61"/>
        <v>Telvanni Peninsula</v>
      </c>
      <c r="H967" s="17">
        <f t="shared" si="62"/>
        <v>1417</v>
      </c>
      <c r="I967" s="17">
        <f t="shared" si="63"/>
        <v>1414</v>
      </c>
      <c r="J967">
        <v>30</v>
      </c>
      <c r="K967" s="3" t="str">
        <f>VLOOKUP(J967,'LibSets constants'!$A$4:$B$1012,2,FALSE)</f>
        <v>DLC_NECROM</v>
      </c>
      <c r="L967" s="3" t="str">
        <f>VLOOKUP(J967,'LibSets constants'!$A$4:$C$1012,3,FALSE)</f>
        <v>Necrom</v>
      </c>
    </row>
    <row r="968" spans="1:12" x14ac:dyDescent="0.25">
      <c r="A968" s="102">
        <v>1420</v>
      </c>
      <c r="B968">
        <v>962</v>
      </c>
      <c r="C968">
        <v>1414</v>
      </c>
      <c r="D968" t="s">
        <v>3753</v>
      </c>
      <c r="E968" s="3" t="str">
        <f t="array" ref="E968">IF(OR(EXACT(A968,'ESO Dungeon constants'!$D$3:$D$987)),"X","")</f>
        <v/>
      </c>
      <c r="F968" s="3" t="str">
        <f t="shared" si="60"/>
        <v/>
      </c>
      <c r="G968" s="3" t="str">
        <f t="shared" si="61"/>
        <v>Telvanni Peninsula</v>
      </c>
      <c r="H968" s="17">
        <f t="shared" si="62"/>
        <v>1420</v>
      </c>
      <c r="I968" s="17">
        <f t="shared" si="63"/>
        <v>1414</v>
      </c>
      <c r="J968">
        <v>30</v>
      </c>
      <c r="K968" s="3" t="str">
        <f>VLOOKUP(J968,'LibSets constants'!$A$4:$B$1012,2,FALSE)</f>
        <v>DLC_NECROM</v>
      </c>
      <c r="L968" s="3" t="str">
        <f>VLOOKUP(J968,'LibSets constants'!$A$4:$C$1012,3,FALSE)</f>
        <v>Necrom</v>
      </c>
    </row>
    <row r="969" spans="1:12" x14ac:dyDescent="0.25">
      <c r="A969" s="102">
        <v>1421</v>
      </c>
      <c r="B969">
        <v>963</v>
      </c>
      <c r="C969">
        <v>1414</v>
      </c>
      <c r="D969" t="s">
        <v>3752</v>
      </c>
      <c r="E969" s="3" t="str">
        <f t="array" ref="E969">IF(OR(EXACT(A969,'ESO Dungeon constants'!$D$3:$D$987)),"X","")</f>
        <v/>
      </c>
      <c r="F969" s="3" t="str">
        <f t="shared" si="60"/>
        <v/>
      </c>
      <c r="G969" s="3" t="str">
        <f t="shared" si="61"/>
        <v>Telvanni Peninsula</v>
      </c>
      <c r="H969" s="17">
        <f t="shared" si="62"/>
        <v>1421</v>
      </c>
      <c r="I969" s="17">
        <f t="shared" si="63"/>
        <v>1414</v>
      </c>
      <c r="J969">
        <v>30</v>
      </c>
      <c r="K969" s="3" t="str">
        <f>VLOOKUP(J969,'LibSets constants'!$A$4:$B$1012,2,FALSE)</f>
        <v>DLC_NECROM</v>
      </c>
      <c r="L969" s="3" t="str">
        <f>VLOOKUP(J969,'LibSets constants'!$A$4:$C$1012,3,FALSE)</f>
        <v>Necrom</v>
      </c>
    </row>
    <row r="970" spans="1:12" x14ac:dyDescent="0.25">
      <c r="A970" s="102">
        <v>1422</v>
      </c>
      <c r="B970">
        <v>964</v>
      </c>
      <c r="C970">
        <v>1414</v>
      </c>
      <c r="D970" t="s">
        <v>3751</v>
      </c>
      <c r="E970" s="3" t="str">
        <f t="array" ref="E970">IF(OR(EXACT(A970,'ESO Dungeon constants'!$D$3:$D$987)),"X","")</f>
        <v/>
      </c>
      <c r="F970" s="3" t="str">
        <f t="shared" si="60"/>
        <v/>
      </c>
      <c r="G970" s="3" t="str">
        <f t="shared" si="61"/>
        <v>Telvanni Peninsula</v>
      </c>
      <c r="H970" s="17">
        <f t="shared" si="62"/>
        <v>1422</v>
      </c>
      <c r="I970" s="17">
        <f t="shared" si="63"/>
        <v>1414</v>
      </c>
      <c r="J970">
        <v>30</v>
      </c>
      <c r="K970" s="3" t="str">
        <f>VLOOKUP(J970,'LibSets constants'!$A$4:$B$1012,2,FALSE)</f>
        <v>DLC_NECROM</v>
      </c>
      <c r="L970" s="3" t="str">
        <f>VLOOKUP(J970,'LibSets constants'!$A$4:$C$1012,3,FALSE)</f>
        <v>Necrom</v>
      </c>
    </row>
    <row r="971" spans="1:12" x14ac:dyDescent="0.25">
      <c r="A971" s="102">
        <v>1423</v>
      </c>
      <c r="B971">
        <v>965</v>
      </c>
      <c r="C971">
        <v>1414</v>
      </c>
      <c r="D971" t="s">
        <v>3750</v>
      </c>
      <c r="E971" s="3" t="str">
        <f t="array" ref="E971">IF(OR(EXACT(A971,'ESO Dungeon constants'!$D$3:$D$987)),"X","")</f>
        <v/>
      </c>
      <c r="F971" s="3" t="str">
        <f t="shared" si="60"/>
        <v/>
      </c>
      <c r="G971" s="3" t="str">
        <f t="shared" si="61"/>
        <v>Telvanni Peninsula</v>
      </c>
      <c r="H971" s="17">
        <f t="shared" si="62"/>
        <v>1423</v>
      </c>
      <c r="I971" s="17">
        <f t="shared" si="63"/>
        <v>1414</v>
      </c>
      <c r="J971">
        <v>30</v>
      </c>
      <c r="K971" s="3" t="str">
        <f>VLOOKUP(J971,'LibSets constants'!$A$4:$B$1012,2,FALSE)</f>
        <v>DLC_NECROM</v>
      </c>
      <c r="L971" s="3" t="str">
        <f>VLOOKUP(J971,'LibSets constants'!$A$4:$C$1012,3,FALSE)</f>
        <v>Necrom</v>
      </c>
    </row>
    <row r="972" spans="1:12" x14ac:dyDescent="0.25">
      <c r="A972" s="102">
        <v>1424</v>
      </c>
      <c r="B972">
        <v>966</v>
      </c>
      <c r="C972">
        <v>1414</v>
      </c>
      <c r="D972" t="s">
        <v>3749</v>
      </c>
      <c r="E972" s="3" t="str">
        <f t="array" ref="E972">IF(OR(EXACT(A972,'ESO Dungeon constants'!$D$3:$D$987)),"X","")</f>
        <v/>
      </c>
      <c r="F972" s="3" t="str">
        <f t="shared" si="60"/>
        <v/>
      </c>
      <c r="G972" s="3" t="str">
        <f t="shared" si="61"/>
        <v>Telvanni Peninsula</v>
      </c>
      <c r="H972" s="17">
        <f t="shared" si="62"/>
        <v>1424</v>
      </c>
      <c r="I972" s="17">
        <f t="shared" si="63"/>
        <v>1414</v>
      </c>
      <c r="J972">
        <v>30</v>
      </c>
      <c r="K972" s="3" t="str">
        <f>VLOOKUP(J972,'LibSets constants'!$A$4:$B$1012,2,FALSE)</f>
        <v>DLC_NECROM</v>
      </c>
      <c r="L972" s="3" t="str">
        <f>VLOOKUP(J972,'LibSets constants'!$A$4:$C$1012,3,FALSE)</f>
        <v>Necrom</v>
      </c>
    </row>
    <row r="973" spans="1:12" x14ac:dyDescent="0.25">
      <c r="A973" s="102">
        <v>1425</v>
      </c>
      <c r="B973">
        <v>967</v>
      </c>
      <c r="C973">
        <v>1414</v>
      </c>
      <c r="D973" t="s">
        <v>3748</v>
      </c>
      <c r="E973" s="3" t="str">
        <f t="array" ref="E973">IF(OR(EXACT(A973,'ESO Dungeon constants'!$D$3:$D$987)),"X","")</f>
        <v/>
      </c>
      <c r="F973" s="3" t="str">
        <f t="shared" si="60"/>
        <v/>
      </c>
      <c r="G973" s="3" t="str">
        <f t="shared" si="61"/>
        <v>Telvanni Peninsula</v>
      </c>
      <c r="H973" s="17">
        <f t="shared" si="62"/>
        <v>1425</v>
      </c>
      <c r="I973" s="17">
        <f t="shared" si="63"/>
        <v>1414</v>
      </c>
      <c r="J973">
        <v>30</v>
      </c>
      <c r="K973" s="3" t="str">
        <f>VLOOKUP(J973,'LibSets constants'!$A$4:$B$1012,2,FALSE)</f>
        <v>DLC_NECROM</v>
      </c>
      <c r="L973" s="3" t="str">
        <f>VLOOKUP(J973,'LibSets constants'!$A$4:$C$1012,3,FALSE)</f>
        <v>Necrom</v>
      </c>
    </row>
    <row r="974" spans="1:12" x14ac:dyDescent="0.25">
      <c r="A974" s="102">
        <v>1427</v>
      </c>
      <c r="B974">
        <v>968</v>
      </c>
      <c r="C974">
        <v>1414</v>
      </c>
      <c r="D974" t="s">
        <v>3747</v>
      </c>
      <c r="E974" s="3" t="str">
        <f t="array" ref="E974">IF(OR(EXACT(A974,'ESO Dungeon constants'!$D$3:$D$987)),"X","")</f>
        <v/>
      </c>
      <c r="F974" s="3" t="str">
        <f t="shared" si="60"/>
        <v/>
      </c>
      <c r="G974" s="3" t="str">
        <f t="shared" si="61"/>
        <v>Telvanni Peninsula</v>
      </c>
      <c r="H974" s="17">
        <f t="shared" si="62"/>
        <v>1427</v>
      </c>
      <c r="I974" s="17">
        <f t="shared" si="63"/>
        <v>1414</v>
      </c>
      <c r="J974">
        <v>30</v>
      </c>
      <c r="K974" s="3" t="str">
        <f>VLOOKUP(J974,'LibSets constants'!$A$4:$B$1012,2,FALSE)</f>
        <v>DLC_NECROM</v>
      </c>
      <c r="L974" s="3" t="str">
        <f>VLOOKUP(J974,'LibSets constants'!$A$4:$C$1012,3,FALSE)</f>
        <v>Necrom</v>
      </c>
    </row>
    <row r="975" spans="1:12" x14ac:dyDescent="0.25">
      <c r="A975" s="102">
        <v>1432</v>
      </c>
      <c r="B975">
        <v>969</v>
      </c>
      <c r="C975">
        <v>1318</v>
      </c>
      <c r="D975" t="s">
        <v>3623</v>
      </c>
      <c r="E975" s="3" t="str">
        <f t="array" ref="E975">IF(OR(EXACT(A975,'ESO Dungeon constants'!$D$3:$D$987)),"X","")</f>
        <v/>
      </c>
      <c r="F975" s="3" t="str">
        <f t="shared" si="60"/>
        <v/>
      </c>
      <c r="G975" s="3" t="str">
        <f t="shared" si="61"/>
        <v>High Isle</v>
      </c>
      <c r="H975" s="17">
        <f t="shared" si="62"/>
        <v>1432</v>
      </c>
      <c r="I975" s="17">
        <f t="shared" si="63"/>
        <v>1318</v>
      </c>
      <c r="J975">
        <v>30</v>
      </c>
      <c r="K975" s="3" t="str">
        <f>VLOOKUP(J975,'LibSets constants'!$A$4:$B$1012,2,FALSE)</f>
        <v>DLC_NECROM</v>
      </c>
      <c r="L975" s="3" t="str">
        <f>VLOOKUP(J975,'LibSets constants'!$A$4:$C$1012,3,FALSE)</f>
        <v>Necrom</v>
      </c>
    </row>
    <row r="976" spans="1:12" x14ac:dyDescent="0.25">
      <c r="A976" s="102">
        <v>1433</v>
      </c>
      <c r="B976">
        <v>970</v>
      </c>
      <c r="C976">
        <v>1414</v>
      </c>
      <c r="D976" t="s">
        <v>3741</v>
      </c>
      <c r="E976" s="3" t="str">
        <f t="array" ref="E976">IF(OR(EXACT(A976,'ESO Dungeon constants'!$D$3:$D$987)),"X","")</f>
        <v/>
      </c>
      <c r="F976" s="3" t="str">
        <f t="shared" si="60"/>
        <v/>
      </c>
      <c r="G976" s="3" t="str">
        <f t="shared" si="61"/>
        <v>Telvanni Peninsula</v>
      </c>
      <c r="H976" s="17">
        <f t="shared" si="62"/>
        <v>1433</v>
      </c>
      <c r="I976" s="17">
        <f t="shared" si="63"/>
        <v>1414</v>
      </c>
      <c r="J976">
        <v>30</v>
      </c>
      <c r="K976" s="3" t="str">
        <f>VLOOKUP(J976,'LibSets constants'!$A$4:$B$1012,2,FALSE)</f>
        <v>DLC_NECROM</v>
      </c>
      <c r="L976" s="3" t="str">
        <f>VLOOKUP(J976,'LibSets constants'!$A$4:$C$1012,3,FALSE)</f>
        <v>Necrom</v>
      </c>
    </row>
    <row r="977" spans="1:12" x14ac:dyDescent="0.25">
      <c r="A977" s="102">
        <v>1434</v>
      </c>
      <c r="B977">
        <v>971</v>
      </c>
      <c r="C977">
        <v>1414</v>
      </c>
      <c r="D977" t="s">
        <v>3742</v>
      </c>
      <c r="E977" s="3" t="str">
        <f t="array" ref="E977">IF(OR(EXACT(A977,'ESO Dungeon constants'!$D$3:$D$987)),"X","")</f>
        <v/>
      </c>
      <c r="F977" s="3" t="str">
        <f t="shared" si="60"/>
        <v/>
      </c>
      <c r="G977" s="3" t="str">
        <f t="shared" si="61"/>
        <v>Telvanni Peninsula</v>
      </c>
      <c r="H977" s="17">
        <f t="shared" si="62"/>
        <v>1434</v>
      </c>
      <c r="I977" s="17">
        <f t="shared" si="63"/>
        <v>1414</v>
      </c>
      <c r="J977">
        <v>30</v>
      </c>
      <c r="K977" s="3" t="str">
        <f>VLOOKUP(J977,'LibSets constants'!$A$4:$B$1012,2,FALSE)</f>
        <v>DLC_NECROM</v>
      </c>
      <c r="L977" s="3" t="str">
        <f>VLOOKUP(J977,'LibSets constants'!$A$4:$C$1012,3,FALSE)</f>
        <v>Necrom</v>
      </c>
    </row>
    <row r="978" spans="1:12" x14ac:dyDescent="0.25">
      <c r="A978" s="102">
        <v>1435</v>
      </c>
      <c r="B978">
        <v>972</v>
      </c>
      <c r="C978">
        <v>1383</v>
      </c>
      <c r="D978" t="s">
        <v>3740</v>
      </c>
      <c r="E978" s="3" t="str">
        <f t="array" ref="E978">IF(OR(EXACT(A978,'ESO Dungeon constants'!$D$3:$D$987)),"X","")</f>
        <v/>
      </c>
      <c r="F978" s="3" t="str">
        <f t="shared" si="60"/>
        <v/>
      </c>
      <c r="G978" s="3" t="str">
        <f t="shared" si="61"/>
        <v>Galen</v>
      </c>
      <c r="H978" s="17">
        <f t="shared" si="62"/>
        <v>1435</v>
      </c>
      <c r="I978" s="17">
        <f t="shared" si="63"/>
        <v>1383</v>
      </c>
      <c r="J978">
        <v>30</v>
      </c>
      <c r="K978" s="3" t="str">
        <f>VLOOKUP(J978,'LibSets constants'!$A$4:$B$1012,2,FALSE)</f>
        <v>DLC_NECROM</v>
      </c>
      <c r="L978" s="3" t="str">
        <f>VLOOKUP(J978,'LibSets constants'!$A$4:$C$1012,3,FALSE)</f>
        <v>Necrom</v>
      </c>
    </row>
    <row r="979" spans="1:12" x14ac:dyDescent="0.25">
      <c r="A979" s="95">
        <v>1436</v>
      </c>
      <c r="B979">
        <v>973</v>
      </c>
      <c r="C979">
        <v>1413</v>
      </c>
      <c r="D979" t="s">
        <v>3825</v>
      </c>
      <c r="F979" s="3" t="str">
        <f t="shared" si="60"/>
        <v/>
      </c>
      <c r="G979" s="3" t="str">
        <f t="shared" si="61"/>
        <v>Apocrypha</v>
      </c>
      <c r="H979" s="17">
        <f t="shared" ref="H979:H983" si="64">A979</f>
        <v>1436</v>
      </c>
      <c r="I979" s="17">
        <f t="shared" ref="I979:I983" si="65">C979</f>
        <v>1413</v>
      </c>
      <c r="J979">
        <v>32</v>
      </c>
      <c r="K979" s="3" t="str">
        <f>VLOOKUP(J979,'LibSets constants'!$A$4:$B$1012,2,FALSE)</f>
        <v>NO_DLC_SECRET_OF_THE_TELVANNI</v>
      </c>
      <c r="L979" s="3" t="str">
        <f>VLOOKUP(J979,'LibSets constants'!$A$4:$C$1012,3,FALSE)</f>
        <v>Secret of the Telvanni</v>
      </c>
    </row>
    <row r="980" spans="1:12" x14ac:dyDescent="0.25">
      <c r="A980" s="95">
        <v>1437</v>
      </c>
      <c r="B980">
        <v>974</v>
      </c>
      <c r="C980">
        <v>981</v>
      </c>
      <c r="D980" t="s">
        <v>3850</v>
      </c>
      <c r="F980" s="3" t="str">
        <f t="shared" si="60"/>
        <v/>
      </c>
      <c r="G980" s="3" t="str">
        <f t="shared" si="61"/>
        <v>The Brass Fortress</v>
      </c>
      <c r="H980" s="17">
        <f t="shared" si="64"/>
        <v>1437</v>
      </c>
      <c r="I980" s="17">
        <f t="shared" si="65"/>
        <v>981</v>
      </c>
      <c r="J980">
        <v>32</v>
      </c>
      <c r="K980" s="3" t="str">
        <f>VLOOKUP(J980,'LibSets constants'!$A$4:$B$1012,2,FALSE)</f>
        <v>NO_DLC_SECRET_OF_THE_TELVANNI</v>
      </c>
      <c r="L980" s="3" t="str">
        <f>VLOOKUP(J980,'LibSets constants'!$A$4:$C$1012,3,FALSE)</f>
        <v>Secret of the Telvanni</v>
      </c>
    </row>
    <row r="981" spans="1:12" x14ac:dyDescent="0.25">
      <c r="A981" s="95">
        <v>1468</v>
      </c>
      <c r="B981">
        <v>975</v>
      </c>
      <c r="C981">
        <v>1414</v>
      </c>
      <c r="D981" t="s">
        <v>3849</v>
      </c>
      <c r="F981" s="3" t="str">
        <f t="shared" si="60"/>
        <v/>
      </c>
      <c r="G981" s="3" t="str">
        <f t="shared" si="61"/>
        <v>Telvanni Peninsula</v>
      </c>
      <c r="H981" s="17">
        <f t="shared" si="64"/>
        <v>1468</v>
      </c>
      <c r="I981" s="17">
        <f t="shared" si="65"/>
        <v>1414</v>
      </c>
      <c r="J981">
        <v>32</v>
      </c>
      <c r="K981" s="3" t="str">
        <f>VLOOKUP(J981,'LibSets constants'!$A$4:$B$1012,2,FALSE)</f>
        <v>NO_DLC_SECRET_OF_THE_TELVANNI</v>
      </c>
      <c r="L981" s="3" t="str">
        <f>VLOOKUP(J981,'LibSets constants'!$A$4:$C$1012,3,FALSE)</f>
        <v>Secret of the Telvanni</v>
      </c>
    </row>
    <row r="982" spans="1:12" x14ac:dyDescent="0.25">
      <c r="A982" s="95">
        <v>1472</v>
      </c>
      <c r="B982">
        <v>976</v>
      </c>
      <c r="C982">
        <v>1383</v>
      </c>
      <c r="D982" t="s">
        <v>3851</v>
      </c>
      <c r="F982" s="3" t="str">
        <f t="shared" si="60"/>
        <v/>
      </c>
      <c r="G982" s="3" t="str">
        <f t="shared" si="61"/>
        <v>Galen</v>
      </c>
      <c r="H982" s="17">
        <f t="shared" si="64"/>
        <v>1472</v>
      </c>
      <c r="I982" s="17">
        <f t="shared" si="65"/>
        <v>1383</v>
      </c>
      <c r="J982">
        <v>32</v>
      </c>
      <c r="K982" s="3" t="str">
        <f>VLOOKUP(J982,'LibSets constants'!$A$4:$B$1012,2,FALSE)</f>
        <v>NO_DLC_SECRET_OF_THE_TELVANNI</v>
      </c>
      <c r="L982" s="3" t="str">
        <f>VLOOKUP(J982,'LibSets constants'!$A$4:$C$1012,3,FALSE)</f>
        <v>Secret of the Telvanni</v>
      </c>
    </row>
    <row r="983" spans="1:12" x14ac:dyDescent="0.25">
      <c r="A983" s="95">
        <v>1473</v>
      </c>
      <c r="B983">
        <v>977</v>
      </c>
      <c r="C983">
        <v>1413</v>
      </c>
      <c r="D983" t="s">
        <v>3852</v>
      </c>
      <c r="F983" s="3" t="str">
        <f t="shared" si="60"/>
        <v/>
      </c>
      <c r="G983" s="3" t="str">
        <f t="shared" si="61"/>
        <v>Apocrypha</v>
      </c>
      <c r="H983" s="17">
        <f t="shared" si="64"/>
        <v>1473</v>
      </c>
      <c r="I983" s="17">
        <f t="shared" si="65"/>
        <v>1413</v>
      </c>
      <c r="J983">
        <v>32</v>
      </c>
      <c r="K983" s="3" t="str">
        <f>VLOOKUP(J983,'LibSets constants'!$A$4:$B$1012,2,FALSE)</f>
        <v>NO_DLC_SECRET_OF_THE_TELVANNI</v>
      </c>
      <c r="L983" s="3" t="str">
        <f>VLOOKUP(J983,'LibSets constants'!$A$4:$C$1012,3,FALSE)</f>
        <v>Secret of the Telvanni</v>
      </c>
    </row>
  </sheetData>
  <autoFilter ref="A2:L983" xr:uid="{00000000-0009-0000-0000-000005000000}"/>
  <mergeCells count="1">
    <mergeCell ref="A1:L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19" activePane="bottomLeft" state="frozen"/>
      <selection pane="bottomLeft" activeCell="A31" sqref="A31"/>
    </sheetView>
  </sheetViews>
  <sheetFormatPr baseColWidth="10" defaultColWidth="11.5703125" defaultRowHeight="15" x14ac:dyDescent="0.25"/>
  <cols>
    <col min="1" max="1" width="23.7109375" bestFit="1" customWidth="1"/>
    <col min="2" max="2" width="20.28515625" bestFit="1" customWidth="1"/>
    <col min="3" max="3" width="26.85546875" bestFit="1" customWidth="1"/>
    <col min="4" max="4" width="20.7109375" bestFit="1" customWidth="1"/>
    <col min="5" max="5" width="25.140625" style="5" bestFit="1" customWidth="1"/>
    <col min="6" max="6" width="21.85546875" bestFit="1" customWidth="1"/>
    <col min="7" max="7" width="11.42578125" style="36"/>
  </cols>
  <sheetData>
    <row r="1" spans="1:17" s="36" customFormat="1" x14ac:dyDescent="0.25">
      <c r="A1"/>
      <c r="B1"/>
      <c r="C1" t="s">
        <v>3854</v>
      </c>
      <c r="D1"/>
      <c r="E1" s="71"/>
      <c r="F1" s="71"/>
      <c r="G1" s="71"/>
      <c r="H1" s="71"/>
      <c r="I1" s="71"/>
      <c r="J1" s="54"/>
      <c r="K1" s="54"/>
      <c r="L1" s="54"/>
      <c r="M1" s="54"/>
      <c r="N1" s="54"/>
      <c r="O1" s="54"/>
      <c r="P1" s="54"/>
      <c r="Q1" s="54"/>
    </row>
    <row r="2" spans="1:17" s="1" customFormat="1" x14ac:dyDescent="0.25">
      <c r="A2" t="s">
        <v>1367</v>
      </c>
      <c r="B2" t="s">
        <v>1368</v>
      </c>
      <c r="C2" t="s">
        <v>1370</v>
      </c>
      <c r="D2" t="s">
        <v>94</v>
      </c>
      <c r="E2" s="3" t="s">
        <v>1371</v>
      </c>
      <c r="F2" s="3" t="s">
        <v>101</v>
      </c>
      <c r="G2"/>
      <c r="H2"/>
    </row>
    <row r="3" spans="1:17" x14ac:dyDescent="0.25">
      <c r="A3">
        <v>1</v>
      </c>
      <c r="B3">
        <v>2</v>
      </c>
      <c r="C3" t="s">
        <v>103</v>
      </c>
      <c r="D3">
        <v>3</v>
      </c>
      <c r="E3" s="3" t="str">
        <f>VLOOKUP(D3,'ESO zone constants'!$A$5:$D$10001,4,FALSE)</f>
        <v>Glenumbra</v>
      </c>
      <c r="F3" s="3">
        <f>VLOOKUP(D3,'ESO zone constants'!$A$5:$B$10001,2,FALSE)</f>
        <v>2</v>
      </c>
      <c r="G3"/>
    </row>
    <row r="4" spans="1:17" x14ac:dyDescent="0.25">
      <c r="A4">
        <v>7</v>
      </c>
      <c r="B4">
        <v>11</v>
      </c>
      <c r="C4" t="s">
        <v>106</v>
      </c>
      <c r="D4">
        <v>41</v>
      </c>
      <c r="E4" s="3" t="str">
        <f>VLOOKUP(D4,'ESO zone constants'!$A$5:$D$10001,4,FALSE)</f>
        <v>Stonefalls</v>
      </c>
      <c r="F4" s="3">
        <f>VLOOKUP(D4,'ESO zone constants'!$A$5:$B$10001,2,FALSE)</f>
        <v>9</v>
      </c>
      <c r="G4"/>
    </row>
    <row r="5" spans="1:17" x14ac:dyDescent="0.25">
      <c r="A5">
        <v>9</v>
      </c>
      <c r="B5">
        <v>7</v>
      </c>
      <c r="C5" t="s">
        <v>266</v>
      </c>
      <c r="D5">
        <v>383</v>
      </c>
      <c r="E5" s="3" t="str">
        <f>VLOOKUP(D5,'ESO zone constants'!$A$5:$D$10001,4,FALSE)</f>
        <v>Grahtwood</v>
      </c>
      <c r="F5" s="3">
        <f>VLOOKUP(D5,'ESO zone constants'!$A$5:$B$10001,2,FALSE)</f>
        <v>180</v>
      </c>
      <c r="G5"/>
    </row>
    <row r="6" spans="1:17" x14ac:dyDescent="0.25">
      <c r="A6">
        <v>10</v>
      </c>
      <c r="B6">
        <v>3</v>
      </c>
      <c r="C6" t="s">
        <v>105</v>
      </c>
      <c r="D6">
        <v>20</v>
      </c>
      <c r="E6" s="3" t="str">
        <f>VLOOKUP(D6,'ESO zone constants'!$A$5:$D$10001,4,FALSE)</f>
        <v>Rivenspire</v>
      </c>
      <c r="F6" s="3">
        <f>VLOOKUP(D6,'ESO zone constants'!$A$5:$B$10001,2,FALSE)</f>
        <v>5</v>
      </c>
      <c r="G6"/>
    </row>
    <row r="7" spans="1:17" x14ac:dyDescent="0.25">
      <c r="A7">
        <v>12</v>
      </c>
      <c r="B7">
        <v>4</v>
      </c>
      <c r="C7" t="s">
        <v>104</v>
      </c>
      <c r="D7">
        <v>19</v>
      </c>
      <c r="E7" s="3" t="str">
        <f>VLOOKUP(D7,'ESO zone constants'!$A$5:$D$10001,4,FALSE)</f>
        <v>Stormhaven</v>
      </c>
      <c r="F7" s="3">
        <f>VLOOKUP(D7,'ESO zone constants'!$A$5:$B$10001,2,FALSE)</f>
        <v>4</v>
      </c>
      <c r="G7"/>
    </row>
    <row r="8" spans="1:17" x14ac:dyDescent="0.25">
      <c r="A8">
        <v>13</v>
      </c>
      <c r="B8">
        <v>10</v>
      </c>
      <c r="C8" t="s">
        <v>107</v>
      </c>
      <c r="D8">
        <v>57</v>
      </c>
      <c r="E8" s="3" t="str">
        <f>VLOOKUP(D8,'ESO zone constants'!$A$5:$D$10001,4,FALSE)</f>
        <v>Deshaan</v>
      </c>
      <c r="F8" s="3">
        <f>VLOOKUP(D8,'ESO zone constants'!$A$5:$B$10001,2,FALSE)</f>
        <v>10</v>
      </c>
      <c r="G8"/>
    </row>
    <row r="9" spans="1:17" x14ac:dyDescent="0.25">
      <c r="A9">
        <v>16</v>
      </c>
      <c r="B9">
        <v>14</v>
      </c>
      <c r="C9" t="s">
        <v>125</v>
      </c>
      <c r="D9">
        <v>181</v>
      </c>
      <c r="E9" s="3" t="str">
        <f>VLOOKUP(D9,'ESO zone constants'!$A$5:$D$10001,4,FALSE)</f>
        <v>Cyrodiil</v>
      </c>
      <c r="F9" s="3">
        <f>VLOOKUP(D9,'ESO zone constants'!$A$5:$B$10001,2,FALSE)</f>
        <v>37</v>
      </c>
      <c r="G9"/>
    </row>
    <row r="10" spans="1:17" x14ac:dyDescent="0.25">
      <c r="A10">
        <v>20</v>
      </c>
      <c r="B10">
        <v>6</v>
      </c>
      <c r="C10" t="s">
        <v>109</v>
      </c>
      <c r="D10">
        <v>92</v>
      </c>
      <c r="E10" s="3" t="str">
        <f>VLOOKUP(D10,'ESO zone constants'!$A$5:$D$10001,4,FALSE)</f>
        <v>Bangkorai</v>
      </c>
      <c r="F10" s="3">
        <f>VLOOKUP(D10,'ESO zone constants'!$A$5:$B$10001,2,FALSE)</f>
        <v>14</v>
      </c>
      <c r="G10"/>
    </row>
    <row r="11" spans="1:17" x14ac:dyDescent="0.25">
      <c r="A11">
        <v>22</v>
      </c>
      <c r="B11">
        <v>8</v>
      </c>
      <c r="C11" t="s">
        <v>108</v>
      </c>
      <c r="D11">
        <v>58</v>
      </c>
      <c r="E11" s="3" t="str">
        <f>VLOOKUP(D11,'ESO zone constants'!$A$5:$D$10001,4,FALSE)</f>
        <v>Malabal Tor</v>
      </c>
      <c r="F11" s="3">
        <f>VLOOKUP(D11,'ESO zone constants'!$A$5:$B$10001,2,FALSE)</f>
        <v>11</v>
      </c>
      <c r="G11"/>
    </row>
    <row r="12" spans="1:17" x14ac:dyDescent="0.25">
      <c r="A12">
        <v>26</v>
      </c>
      <c r="B12">
        <v>9</v>
      </c>
      <c r="C12" t="s">
        <v>114</v>
      </c>
      <c r="D12">
        <v>117</v>
      </c>
      <c r="E12" s="3" t="str">
        <f>VLOOKUP(D12,'ESO zone constants'!$A$5:$D$10001,4,FALSE)</f>
        <v>Shadowfen</v>
      </c>
      <c r="F12" s="3">
        <f>VLOOKUP(D12,'ESO zone constants'!$A$5:$B$10001,2,FALSE)</f>
        <v>19</v>
      </c>
      <c r="G12"/>
    </row>
    <row r="13" spans="1:17" x14ac:dyDescent="0.25">
      <c r="A13">
        <v>30</v>
      </c>
      <c r="B13">
        <v>5</v>
      </c>
      <c r="C13" t="s">
        <v>112</v>
      </c>
      <c r="D13">
        <v>104</v>
      </c>
      <c r="E13" s="3" t="str">
        <f>VLOOKUP(D13,'ESO zone constants'!$A$5:$D$10001,4,FALSE)</f>
        <v>Alik'r Desert</v>
      </c>
      <c r="F13" s="3">
        <f>VLOOKUP(D13,'ESO zone constants'!$A$5:$B$10001,2,FALSE)</f>
        <v>17</v>
      </c>
      <c r="G13"/>
    </row>
    <row r="14" spans="1:17" x14ac:dyDescent="0.25">
      <c r="A14">
        <v>61</v>
      </c>
      <c r="B14">
        <v>13</v>
      </c>
      <c r="C14" t="s">
        <v>110</v>
      </c>
      <c r="D14">
        <v>101</v>
      </c>
      <c r="E14" s="3" t="str">
        <f>VLOOKUP(D14,'ESO zone constants'!$A$5:$D$10001,4,FALSE)</f>
        <v>Eastmarch</v>
      </c>
      <c r="F14" s="3">
        <f>VLOOKUP(D14,'ESO zone constants'!$A$5:$B$10001,2,FALSE)</f>
        <v>15</v>
      </c>
      <c r="G14"/>
    </row>
    <row r="15" spans="1:17" x14ac:dyDescent="0.25">
      <c r="A15">
        <v>74</v>
      </c>
      <c r="B15">
        <v>22</v>
      </c>
      <c r="C15" t="s">
        <v>197</v>
      </c>
      <c r="D15">
        <v>280</v>
      </c>
      <c r="E15" s="3" t="str">
        <f>VLOOKUP(D15,'ESO zone constants'!$A$5:$D$10001,4,FALSE)</f>
        <v>Bleakrock Isle</v>
      </c>
      <c r="F15" s="3">
        <f>VLOOKUP(D15,'ESO zone constants'!$A$5:$B$10001,2,FALSE)</f>
        <v>109</v>
      </c>
      <c r="G15"/>
    </row>
    <row r="16" spans="1:17" x14ac:dyDescent="0.25">
      <c r="A16">
        <v>75</v>
      </c>
      <c r="B16">
        <v>18</v>
      </c>
      <c r="C16" t="s">
        <v>198</v>
      </c>
      <c r="D16">
        <v>281</v>
      </c>
      <c r="E16" s="3" t="str">
        <f>VLOOKUP(D16,'ESO zone constants'!$A$5:$D$10001,4,FALSE)</f>
        <v>Bal Foyen</v>
      </c>
      <c r="F16" s="3">
        <f>VLOOKUP(D16,'ESO zone constants'!$A$5:$B$10001,2,FALSE)</f>
        <v>110</v>
      </c>
      <c r="G16"/>
    </row>
    <row r="17" spans="1:7" x14ac:dyDescent="0.25">
      <c r="A17">
        <v>125</v>
      </c>
      <c r="B17">
        <v>12</v>
      </c>
      <c r="C17" t="s">
        <v>111</v>
      </c>
      <c r="D17">
        <v>103</v>
      </c>
      <c r="E17" s="3" t="str">
        <f>VLOOKUP(D17,'ESO zone constants'!$A$5:$D$10001,4,FALSE)</f>
        <v>The Rift</v>
      </c>
      <c r="F17" s="3">
        <f>VLOOKUP(D17,'ESO zone constants'!$A$5:$B$10001,2,FALSE)</f>
        <v>16</v>
      </c>
      <c r="G17"/>
    </row>
    <row r="18" spans="1:7" x14ac:dyDescent="0.25">
      <c r="A18">
        <v>143</v>
      </c>
      <c r="B18">
        <v>15</v>
      </c>
      <c r="C18" t="s">
        <v>264</v>
      </c>
      <c r="D18">
        <v>381</v>
      </c>
      <c r="E18" s="3" t="str">
        <f>VLOOKUP(D18,'ESO zone constants'!$A$5:$D$10001,4,FALSE)</f>
        <v>Auridon</v>
      </c>
      <c r="F18" s="3">
        <f>VLOOKUP(D18,'ESO zone constants'!$A$5:$B$10001,2,FALSE)</f>
        <v>178</v>
      </c>
      <c r="G18"/>
    </row>
    <row r="19" spans="1:7" x14ac:dyDescent="0.25">
      <c r="A19">
        <v>201</v>
      </c>
      <c r="B19">
        <v>19</v>
      </c>
      <c r="C19" t="s">
        <v>385</v>
      </c>
      <c r="D19">
        <v>534</v>
      </c>
      <c r="E19" s="3" t="str">
        <f>VLOOKUP(D19,'ESO zone constants'!$A$5:$D$10001,4,FALSE)</f>
        <v>Stros M'Kai</v>
      </c>
      <c r="F19" s="3">
        <f>VLOOKUP(D19,'ESO zone constants'!$A$5:$B$10001,2,FALSE)</f>
        <v>304</v>
      </c>
      <c r="G19"/>
    </row>
    <row r="20" spans="1:7" x14ac:dyDescent="0.25">
      <c r="A20">
        <v>227</v>
      </c>
      <c r="B20">
        <v>20</v>
      </c>
      <c r="C20" t="s">
        <v>386</v>
      </c>
      <c r="D20">
        <v>535</v>
      </c>
      <c r="E20" s="3" t="str">
        <f>VLOOKUP(D20,'ESO zone constants'!$A$5:$D$10001,4,FALSE)</f>
        <v>Betnikh</v>
      </c>
      <c r="F20" s="3">
        <f>VLOOKUP(D20,'ESO zone constants'!$A$5:$B$10001,2,FALSE)</f>
        <v>305</v>
      </c>
      <c r="G20"/>
    </row>
    <row r="21" spans="1:7" x14ac:dyDescent="0.25">
      <c r="A21">
        <v>255</v>
      </c>
      <c r="B21">
        <v>23</v>
      </c>
      <c r="C21" t="s">
        <v>241</v>
      </c>
      <c r="D21">
        <v>347</v>
      </c>
      <c r="E21" s="3" t="str">
        <f>VLOOKUP(D21,'ESO zone constants'!$A$5:$D$10001,4,FALSE)</f>
        <v>Coldharbour</v>
      </c>
      <c r="F21" s="3">
        <f>VLOOKUP(D21,'ESO zone constants'!$A$5:$B$10001,2,FALSE)</f>
        <v>154</v>
      </c>
      <c r="G21"/>
    </row>
    <row r="22" spans="1:7" x14ac:dyDescent="0.25">
      <c r="A22">
        <v>256</v>
      </c>
      <c r="B22">
        <v>17</v>
      </c>
      <c r="C22" t="s">
        <v>265</v>
      </c>
      <c r="D22">
        <v>382</v>
      </c>
      <c r="E22" s="3" t="str">
        <f>VLOOKUP(D22,'ESO zone constants'!$A$5:$D$10001,4,FALSE)</f>
        <v>Reaper's March</v>
      </c>
      <c r="F22" s="3">
        <f>VLOOKUP(D22,'ESO zone constants'!$A$5:$B$10001,2,FALSE)</f>
        <v>179</v>
      </c>
      <c r="G22"/>
    </row>
    <row r="23" spans="1:7" x14ac:dyDescent="0.25">
      <c r="A23">
        <v>258</v>
      </c>
      <c r="B23">
        <v>21</v>
      </c>
      <c r="C23" t="s">
        <v>387</v>
      </c>
      <c r="D23">
        <v>537</v>
      </c>
      <c r="E23" s="3" t="str">
        <f>VLOOKUP(D23,'ESO zone constants'!$A$5:$D$10001,4,FALSE)</f>
        <v>Khenarthi's Roost</v>
      </c>
      <c r="F23" s="3">
        <f>VLOOKUP(D23,'ESO zone constants'!$A$5:$B$10001,2,FALSE)</f>
        <v>306</v>
      </c>
      <c r="G23"/>
    </row>
    <row r="24" spans="1:7" x14ac:dyDescent="0.25">
      <c r="A24">
        <v>300</v>
      </c>
      <c r="B24">
        <v>16</v>
      </c>
      <c r="C24" t="s">
        <v>113</v>
      </c>
      <c r="D24">
        <v>108</v>
      </c>
      <c r="E24" s="3" t="str">
        <f>VLOOKUP(D24,'ESO zone constants'!$A$5:$D$10001,4,FALSE)</f>
        <v>Greenshade</v>
      </c>
      <c r="F24" s="3">
        <f>VLOOKUP(D24,'ESO zone constants'!$A$5:$B$10001,2,FALSE)</f>
        <v>18</v>
      </c>
      <c r="G24"/>
    </row>
    <row r="25" spans="1:7" x14ac:dyDescent="0.25">
      <c r="A25">
        <v>660</v>
      </c>
      <c r="B25">
        <v>26</v>
      </c>
      <c r="C25" t="s">
        <v>39</v>
      </c>
      <c r="D25">
        <v>584</v>
      </c>
      <c r="E25" s="3" t="str">
        <f>VLOOKUP(D25,'ESO zone constants'!$A$5:$D$10001,4,FALSE)</f>
        <v>Imperial City</v>
      </c>
      <c r="F25" s="3">
        <f>VLOOKUP(D25,'ESO zone constants'!$A$5:$B$10001,2,FALSE)</f>
        <v>346</v>
      </c>
      <c r="G25"/>
    </row>
    <row r="26" spans="1:7" x14ac:dyDescent="0.25">
      <c r="A26">
        <v>667</v>
      </c>
      <c r="B26">
        <v>27</v>
      </c>
      <c r="C26" t="s">
        <v>452</v>
      </c>
      <c r="D26">
        <v>684</v>
      </c>
      <c r="E26" s="3" t="str">
        <f>VLOOKUP(D26,'ESO zone constants'!$A$5:$D$10001,4,FALSE)</f>
        <v>Wrothgar</v>
      </c>
      <c r="F26" s="3">
        <f>VLOOKUP(D26,'ESO zone constants'!$A$5:$B$10001,2,FALSE)</f>
        <v>379</v>
      </c>
      <c r="G26"/>
    </row>
    <row r="27" spans="1:7" x14ac:dyDescent="0.25">
      <c r="A27">
        <v>994</v>
      </c>
      <c r="B27">
        <v>28</v>
      </c>
      <c r="C27" t="s">
        <v>509</v>
      </c>
      <c r="D27">
        <v>816</v>
      </c>
      <c r="E27" s="3" t="str">
        <f>VLOOKUP(D27,'ESO zone constants'!$A$5:$D$10001,4,FALSE)</f>
        <v>Hew's Bane</v>
      </c>
      <c r="F27" s="3">
        <f>VLOOKUP(D27,'ESO zone constants'!$A$5:$B$10001,2,FALSE)</f>
        <v>442</v>
      </c>
      <c r="G27"/>
    </row>
    <row r="28" spans="1:7" x14ac:dyDescent="0.25">
      <c r="A28">
        <v>1006</v>
      </c>
      <c r="B28">
        <v>29</v>
      </c>
      <c r="C28" t="s">
        <v>515</v>
      </c>
      <c r="D28">
        <v>823</v>
      </c>
      <c r="E28" s="3" t="str">
        <f>VLOOKUP(D28,'ESO zone constants'!$A$5:$D$10001,4,FALSE)</f>
        <v>Gold Coast</v>
      </c>
      <c r="F28" s="3">
        <f>VLOOKUP(D28,'ESO zone constants'!$A$5:$B$10001,2,FALSE)</f>
        <v>448</v>
      </c>
      <c r="G28"/>
    </row>
    <row r="29" spans="1:7" x14ac:dyDescent="0.25">
      <c r="A29">
        <v>1060</v>
      </c>
      <c r="B29">
        <v>30</v>
      </c>
      <c r="C29" t="s">
        <v>532</v>
      </c>
      <c r="D29">
        <v>849</v>
      </c>
      <c r="E29" s="3" t="str">
        <f>VLOOKUP(D29,'ESO zone constants'!$A$5:$D$10001,4,FALSE)</f>
        <v>Vvardenfell</v>
      </c>
      <c r="F29" s="3">
        <f>VLOOKUP(D29,'ESO zone constants'!$A$5:$B$10001,2,FALSE)</f>
        <v>467</v>
      </c>
      <c r="G29"/>
    </row>
    <row r="30" spans="1:7" x14ac:dyDescent="0.25">
      <c r="A30">
        <v>1126</v>
      </c>
      <c r="B30">
        <v>25</v>
      </c>
      <c r="C30" t="s">
        <v>565</v>
      </c>
      <c r="D30">
        <v>888</v>
      </c>
      <c r="E30" s="3" t="str">
        <f>VLOOKUP(D30,'ESO zone constants'!$A$5:$D$10001,4,FALSE)</f>
        <v>Craglorn</v>
      </c>
      <c r="F30" s="3">
        <f>VLOOKUP(D30,'ESO zone constants'!$A$5:$B$10001,2,FALSE)</f>
        <v>500</v>
      </c>
      <c r="G30"/>
    </row>
    <row r="31" spans="1:7" x14ac:dyDescent="0.25">
      <c r="A31">
        <v>1313</v>
      </c>
      <c r="B31">
        <v>31</v>
      </c>
      <c r="C31" t="s">
        <v>78</v>
      </c>
      <c r="D31">
        <v>980</v>
      </c>
      <c r="E31" s="3" t="str">
        <f>VLOOKUP(D31,'ESO zone constants'!$A$5:$D$10001,4,FALSE)</f>
        <v>Clockwork City</v>
      </c>
      <c r="F31" s="3">
        <f>VLOOKUP(D31,'ESO zone constants'!$A$5:$B$10001,2,FALSE)</f>
        <v>589</v>
      </c>
      <c r="G31"/>
    </row>
    <row r="32" spans="1:7" x14ac:dyDescent="0.25">
      <c r="A32">
        <v>1349</v>
      </c>
      <c r="B32">
        <v>32</v>
      </c>
      <c r="C32" t="s">
        <v>79</v>
      </c>
      <c r="D32">
        <v>1011</v>
      </c>
      <c r="E32" s="3" t="str">
        <f>VLOOKUP(D32,'ESO zone constants'!$A$5:$D$10001,4,FALSE)</f>
        <v>Summerset</v>
      </c>
      <c r="F32" s="3">
        <f>VLOOKUP(D32,'ESO zone constants'!$A$5:$B$10001,2,FALSE)</f>
        <v>616</v>
      </c>
      <c r="G32"/>
    </row>
    <row r="33" spans="1:7" x14ac:dyDescent="0.25">
      <c r="A33">
        <v>1429</v>
      </c>
      <c r="B33">
        <v>33</v>
      </c>
      <c r="C33" t="s">
        <v>681</v>
      </c>
      <c r="D33">
        <v>1027</v>
      </c>
      <c r="E33" s="3" t="str">
        <f>VLOOKUP(D33,'ESO zone constants'!$A$5:$D$10001,4,FALSE)</f>
        <v>Artaeum</v>
      </c>
      <c r="F33" s="3">
        <f>VLOOKUP(D33,'ESO zone constants'!$A$5:$B$10001,2,FALSE)</f>
        <v>632</v>
      </c>
      <c r="G33"/>
    </row>
    <row r="34" spans="1:7" x14ac:dyDescent="0.25">
      <c r="A34">
        <v>1484</v>
      </c>
      <c r="B34">
        <v>34</v>
      </c>
      <c r="C34" t="s">
        <v>80</v>
      </c>
      <c r="D34">
        <v>726</v>
      </c>
      <c r="E34" s="3" t="str">
        <f>VLOOKUP(D34,'ESO zone constants'!$A$5:$D$10001,4,FALSE)</f>
        <v>Murkmire</v>
      </c>
      <c r="F34" s="3">
        <f>VLOOKUP(D34,'ESO zone constants'!$A$5:$B$10001,2,FALSE)</f>
        <v>407</v>
      </c>
      <c r="G34"/>
    </row>
    <row r="35" spans="1:7" x14ac:dyDescent="0.25">
      <c r="A35">
        <v>1552</v>
      </c>
      <c r="B35">
        <v>35</v>
      </c>
      <c r="C35" t="s">
        <v>715</v>
      </c>
      <c r="D35">
        <v>1072</v>
      </c>
      <c r="E35" s="3" t="str">
        <f>VLOOKUP(D35,'ESO zone constants'!$A$5:$D$10001,4,FALSE)</f>
        <v>Norg-Tzel</v>
      </c>
      <c r="F35" s="3">
        <f>VLOOKUP(D35,'ESO zone constants'!$A$5:$B$10001,2,FALSE)</f>
        <v>668</v>
      </c>
      <c r="G35"/>
    </row>
    <row r="36" spans="1:7" x14ac:dyDescent="0.25">
      <c r="A36">
        <v>1555</v>
      </c>
      <c r="B36">
        <v>36</v>
      </c>
      <c r="C36" t="s">
        <v>1388</v>
      </c>
      <c r="D36">
        <v>1086</v>
      </c>
      <c r="E36" s="3" t="str">
        <f>VLOOKUP(D36,'ESO zone constants'!$A$5:$D$10001,4,FALSE)</f>
        <v>Northern Elsweyr</v>
      </c>
      <c r="F36" s="3">
        <f>VLOOKUP(D36,'ESO zone constants'!$A$5:$B$10001,2,FALSE)</f>
        <v>681</v>
      </c>
      <c r="G36"/>
    </row>
    <row r="37" spans="1:7" x14ac:dyDescent="0.25">
      <c r="A37">
        <v>1654</v>
      </c>
      <c r="B37">
        <v>37</v>
      </c>
      <c r="C37" t="s">
        <v>1582</v>
      </c>
      <c r="D37">
        <v>1133</v>
      </c>
      <c r="E37" s="3" t="str">
        <f>VLOOKUP(D37,'ESO zone constants'!$A$5:$D$10001,4,FALSE)</f>
        <v>Southern Elsweyr</v>
      </c>
      <c r="F37" s="3">
        <f>VLOOKUP(D37,'ESO zone constants'!$A$5:$B$10001,2,FALSE)</f>
        <v>720</v>
      </c>
      <c r="G37"/>
    </row>
    <row r="38" spans="1:7" x14ac:dyDescent="0.25">
      <c r="A38">
        <v>1719</v>
      </c>
      <c r="B38">
        <v>38</v>
      </c>
      <c r="C38" t="s">
        <v>1686</v>
      </c>
      <c r="D38">
        <v>1160</v>
      </c>
      <c r="E38" s="3" t="str">
        <f>VLOOKUP(D38,'ESO zone constants'!$A$5:$D$10001,4,FALSE)</f>
        <v>Western Skyrim</v>
      </c>
      <c r="F38" s="3">
        <f>VLOOKUP(D38,'ESO zone constants'!$A$5:$B$10001,2,FALSE)</f>
        <v>743</v>
      </c>
      <c r="G38"/>
    </row>
    <row r="39" spans="1:7" x14ac:dyDescent="0.25">
      <c r="A39">
        <v>1747</v>
      </c>
      <c r="B39">
        <v>39</v>
      </c>
      <c r="C39" t="s">
        <v>1716</v>
      </c>
      <c r="D39">
        <v>1161</v>
      </c>
      <c r="E39" s="3" t="str">
        <f>VLOOKUP(D39,'ESO zone constants'!$A$5:$D$10001,4,FALSE)</f>
        <v>Blackreach: Greymoor Caverns</v>
      </c>
      <c r="F39" s="3">
        <f>VLOOKUP(D39,'ESO zone constants'!$A$5:$B$10001,2,FALSE)</f>
        <v>744</v>
      </c>
      <c r="G39"/>
    </row>
    <row r="40" spans="1:7" x14ac:dyDescent="0.25">
      <c r="A40">
        <v>1814</v>
      </c>
      <c r="B40">
        <v>42</v>
      </c>
      <c r="C40" t="s">
        <v>2213</v>
      </c>
      <c r="D40">
        <v>1207</v>
      </c>
      <c r="E40" s="3" t="str">
        <f>VLOOKUP(D40,'ESO zone constants'!$A$5:$D$10001,4,FALSE)</f>
        <v>The Reach</v>
      </c>
      <c r="F40" s="3">
        <f>VLOOKUP(D40,'ESO zone constants'!$A$5:$B$10001,2,FALSE)</f>
        <v>783</v>
      </c>
      <c r="G40"/>
    </row>
    <row r="41" spans="1:7" x14ac:dyDescent="0.25">
      <c r="A41">
        <v>1850</v>
      </c>
      <c r="B41">
        <v>41</v>
      </c>
      <c r="C41" t="s">
        <v>2214</v>
      </c>
      <c r="D41">
        <v>1208</v>
      </c>
      <c r="E41" s="3" t="str">
        <f>VLOOKUP(D41,'ESO zone constants'!$A$5:$D$10001,4,FALSE)</f>
        <v>Blackreach: Arkthzand Cavern</v>
      </c>
      <c r="F41" s="3">
        <f>VLOOKUP(D41,'ESO zone constants'!$A$5:$B$10001,2,FALSE)</f>
        <v>784</v>
      </c>
      <c r="G41"/>
    </row>
    <row r="42" spans="1:7" x14ac:dyDescent="0.25">
      <c r="A42">
        <v>1887</v>
      </c>
      <c r="B42">
        <v>43</v>
      </c>
      <c r="C42" t="s">
        <v>2389</v>
      </c>
      <c r="D42">
        <v>1261</v>
      </c>
      <c r="E42" s="3" t="str">
        <f>VLOOKUP(D42,'ESO zone constants'!$A$5:$D$10001,4,FALSE)</f>
        <v>Blackwood</v>
      </c>
      <c r="F42" s="3">
        <f>VLOOKUP(D42,'ESO zone constants'!$A$5:$B$10001,2,FALSE)</f>
        <v>834</v>
      </c>
      <c r="G42"/>
    </row>
    <row r="43" spans="1:7" x14ac:dyDescent="0.25">
      <c r="A43">
        <v>2021</v>
      </c>
      <c r="B43">
        <v>45</v>
      </c>
      <c r="C43" t="s">
        <v>2447</v>
      </c>
      <c r="D43">
        <v>1286</v>
      </c>
      <c r="E43" s="3" t="str">
        <f>VLOOKUP(D43,'ESO zone constants'!$A$5:$D$10001,4,FALSE)</f>
        <v>The Deadlands</v>
      </c>
      <c r="F43" s="3">
        <f>VLOOKUP(D43,'ESO zone constants'!$A$5:$B$10001,2,FALSE)</f>
        <v>857</v>
      </c>
      <c r="G43"/>
    </row>
    <row r="44" spans="1:7" x14ac:dyDescent="0.25">
      <c r="A44">
        <v>2035</v>
      </c>
      <c r="B44">
        <v>47</v>
      </c>
      <c r="C44" t="s">
        <v>3463</v>
      </c>
      <c r="D44">
        <v>1282</v>
      </c>
      <c r="E44" s="3" t="str">
        <f>VLOOKUP(D44,'ESO zone constants'!$A$5:$D$10001,4,FALSE)</f>
        <v>Fargrave</v>
      </c>
      <c r="F44" s="3">
        <f>VLOOKUP(D44,'ESO zone constants'!$A$5:$B$10001,2,FALSE)</f>
        <v>853</v>
      </c>
      <c r="G44"/>
    </row>
    <row r="45" spans="1:7" x14ac:dyDescent="0.25">
      <c r="A45">
        <v>2114</v>
      </c>
      <c r="B45">
        <v>46</v>
      </c>
      <c r="C45" t="s">
        <v>3398</v>
      </c>
      <c r="D45">
        <v>1318</v>
      </c>
      <c r="E45" s="3" t="str">
        <f>VLOOKUP(D45,'ESO zone constants'!$A$5:$D$10001,4,FALSE)</f>
        <v>High Isle</v>
      </c>
      <c r="F45" s="3">
        <f>VLOOKUP(D45,'ESO zone constants'!$A$5:$B$10001,2,FALSE)</f>
        <v>883</v>
      </c>
      <c r="G45"/>
    </row>
    <row r="46" spans="1:7" x14ac:dyDescent="0.25">
      <c r="A46">
        <v>2119</v>
      </c>
      <c r="B46">
        <v>44</v>
      </c>
      <c r="C46" t="s">
        <v>2683</v>
      </c>
      <c r="D46">
        <v>1283</v>
      </c>
      <c r="E46" s="3" t="str">
        <f>VLOOKUP(D46,'ESO zone constants'!$A$5:$D$10001,4,FALSE)</f>
        <v>The Shambles</v>
      </c>
      <c r="F46" s="3">
        <f>VLOOKUP(D46,'ESO zone constants'!$A$5:$B$10001,2,FALSE)</f>
        <v>854</v>
      </c>
    </row>
    <row r="47" spans="1:7" x14ac:dyDescent="0.25">
      <c r="A47">
        <v>2212</v>
      </c>
      <c r="B47">
        <v>48</v>
      </c>
      <c r="C47" t="s">
        <v>3527</v>
      </c>
      <c r="D47">
        <v>1383</v>
      </c>
      <c r="E47" s="3" t="str">
        <f>VLOOKUP(D47,'ESO zone constants'!$A$5:$D$10001,4,FALSE)</f>
        <v>Galen</v>
      </c>
      <c r="F47" s="3">
        <f>VLOOKUP(D47,'ESO zone constants'!$A$5:$B$10001,2,FALSE)</f>
        <v>929</v>
      </c>
    </row>
    <row r="48" spans="1:7" x14ac:dyDescent="0.25">
      <c r="A48" s="5">
        <v>2274</v>
      </c>
      <c r="B48" s="5">
        <v>49</v>
      </c>
      <c r="C48" s="5" t="s">
        <v>3756</v>
      </c>
      <c r="D48" s="5">
        <v>1414</v>
      </c>
      <c r="E48" s="3" t="s">
        <v>3756</v>
      </c>
      <c r="F48" s="3">
        <f>VLOOKUP(D48,'ESO zone constants'!$A$5:$B$10001,2,FALSE)</f>
        <v>958</v>
      </c>
    </row>
    <row r="49" spans="1:6" x14ac:dyDescent="0.25">
      <c r="A49" s="5">
        <v>2275</v>
      </c>
      <c r="B49" s="5">
        <v>50</v>
      </c>
      <c r="C49" s="5" t="s">
        <v>3684</v>
      </c>
      <c r="D49" s="5">
        <v>1413</v>
      </c>
      <c r="E49" s="3" t="s">
        <v>3684</v>
      </c>
      <c r="F49" s="3">
        <f>VLOOKUP(D49,'ESO zone constants'!$A$5:$B$10001,2,FALSE)</f>
        <v>957</v>
      </c>
    </row>
    <row r="50" spans="1:6" x14ac:dyDescent="0.25">
      <c r="E50" s="3"/>
      <c r="F50" s="3"/>
    </row>
    <row r="51" spans="1:6" x14ac:dyDescent="0.25">
      <c r="E51" s="3"/>
      <c r="F51" s="3"/>
    </row>
    <row r="52" spans="1:6" x14ac:dyDescent="0.25">
      <c r="E52" s="3"/>
      <c r="F52" s="3"/>
    </row>
    <row r="53" spans="1:6" x14ac:dyDescent="0.25">
      <c r="E53" s="3"/>
      <c r="F53" s="3"/>
    </row>
    <row r="54" spans="1:6" x14ac:dyDescent="0.25">
      <c r="E54" s="3"/>
      <c r="F54" s="3"/>
    </row>
    <row r="55" spans="1:6" x14ac:dyDescent="0.25">
      <c r="E55" s="3"/>
      <c r="F55" s="3"/>
    </row>
    <row r="56" spans="1:6" x14ac:dyDescent="0.25">
      <c r="E56" s="3"/>
      <c r="F56" s="3"/>
    </row>
    <row r="57" spans="1:6" x14ac:dyDescent="0.25">
      <c r="E57" s="3"/>
      <c r="F57" s="3"/>
    </row>
    <row r="58" spans="1:6" x14ac:dyDescent="0.25">
      <c r="E58" s="3"/>
      <c r="F58" s="3"/>
    </row>
    <row r="59" spans="1:6" x14ac:dyDescent="0.25">
      <c r="E59" s="3"/>
      <c r="F59" s="3"/>
    </row>
    <row r="60" spans="1:6" x14ac:dyDescent="0.25">
      <c r="E60" s="3"/>
      <c r="F60" s="3"/>
    </row>
    <row r="61" spans="1:6" x14ac:dyDescent="0.25">
      <c r="E61" s="3"/>
      <c r="F61" s="3"/>
    </row>
    <row r="62" spans="1:6" x14ac:dyDescent="0.25">
      <c r="E62" s="3"/>
      <c r="F62" s="3"/>
    </row>
    <row r="63" spans="1:6" x14ac:dyDescent="0.25">
      <c r="E63" s="3"/>
      <c r="F63" s="3"/>
    </row>
    <row r="64" spans="1: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F48" xr:uid="{00000000-0001-0000-0600-000000000000}"/>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35"/>
  <sheetViews>
    <sheetView zoomScale="85" zoomScaleNormal="85" workbookViewId="0">
      <pane ySplit="2" topLeftCell="A3" activePane="bottomLeft" state="frozen"/>
      <selection pane="bottomLeft" activeCell="I25" sqref="I25"/>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4" customFormat="1" ht="15.75" x14ac:dyDescent="0.25">
      <c r="A1" s="106" t="s">
        <v>3854</v>
      </c>
      <c r="J1" s="30"/>
      <c r="K1" s="3"/>
      <c r="L1" s="3"/>
      <c r="M1" s="3"/>
      <c r="N1" s="3"/>
    </row>
    <row r="2" spans="1:14" x14ac:dyDescent="0.25">
      <c r="A2" s="55" t="s">
        <v>1717</v>
      </c>
      <c r="B2" s="1" t="s">
        <v>1718</v>
      </c>
      <c r="C2" s="1" t="s">
        <v>1719</v>
      </c>
      <c r="D2" s="1" t="s">
        <v>1720</v>
      </c>
      <c r="E2" s="1" t="s">
        <v>1722</v>
      </c>
      <c r="F2" s="1" t="s">
        <v>1721</v>
      </c>
      <c r="G2" s="1" t="s">
        <v>1723</v>
      </c>
      <c r="H2" s="1" t="s">
        <v>1724</v>
      </c>
      <c r="I2" s="1" t="s">
        <v>3235</v>
      </c>
      <c r="J2" s="30" t="s">
        <v>2407</v>
      </c>
      <c r="K2" s="3" t="s">
        <v>1717</v>
      </c>
      <c r="L2" s="3" t="s">
        <v>1372</v>
      </c>
      <c r="M2" s="3" t="s">
        <v>1369</v>
      </c>
      <c r="N2" s="3" t="s">
        <v>99</v>
      </c>
    </row>
    <row r="3" spans="1:14" x14ac:dyDescent="0.25">
      <c r="A3" s="95">
        <v>1</v>
      </c>
      <c r="B3">
        <v>2</v>
      </c>
      <c r="C3">
        <v>1</v>
      </c>
      <c r="D3" t="s">
        <v>103</v>
      </c>
      <c r="E3">
        <v>2</v>
      </c>
      <c r="F3">
        <v>3</v>
      </c>
      <c r="G3" t="s">
        <v>103</v>
      </c>
      <c r="H3">
        <v>1</v>
      </c>
      <c r="I3" t="s">
        <v>2798</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constants'!$A$5:$D$10001,4,FALSE)</f>
        <v>Glenumbra</v>
      </c>
    </row>
    <row r="4" spans="1:14" x14ac:dyDescent="0.25">
      <c r="A4" s="95">
        <v>2</v>
      </c>
      <c r="B4">
        <v>2</v>
      </c>
      <c r="C4">
        <v>1</v>
      </c>
      <c r="D4" t="s">
        <v>103</v>
      </c>
      <c r="E4">
        <v>2</v>
      </c>
      <c r="F4">
        <v>3</v>
      </c>
      <c r="G4" t="s">
        <v>103</v>
      </c>
      <c r="H4">
        <v>1</v>
      </c>
      <c r="I4" t="s">
        <v>2799</v>
      </c>
      <c r="J4" s="30" t="str">
        <f t="shared" si="0"/>
        <v>[2]=3,</v>
      </c>
      <c r="K4" s="3">
        <f t="shared" si="1"/>
        <v>2</v>
      </c>
      <c r="L4" s="3">
        <f t="shared" si="2"/>
        <v>3</v>
      </c>
      <c r="M4" s="8" t="str">
        <f>VLOOKUP(A4,'ESO wayshrine names'!$A$3:$B$9991,2,)</f>
        <v>Aldcroft Wayshrine</v>
      </c>
      <c r="N4" s="3" t="str">
        <f>VLOOKUP(F4,'ESO zone constants'!$A$5:$D$10001,4,FALSE)</f>
        <v>Glenumbra</v>
      </c>
    </row>
    <row r="5" spans="1:14" x14ac:dyDescent="0.25">
      <c r="A5" s="95">
        <v>3</v>
      </c>
      <c r="B5">
        <v>2</v>
      </c>
      <c r="C5">
        <v>1</v>
      </c>
      <c r="D5" t="s">
        <v>103</v>
      </c>
      <c r="E5">
        <v>2</v>
      </c>
      <c r="F5">
        <v>3</v>
      </c>
      <c r="G5" t="s">
        <v>103</v>
      </c>
      <c r="H5">
        <v>1</v>
      </c>
      <c r="I5" t="s">
        <v>2800</v>
      </c>
      <c r="J5" s="30" t="str">
        <f t="shared" si="0"/>
        <v>[3]=3,</v>
      </c>
      <c r="K5" s="3">
        <f t="shared" si="1"/>
        <v>3</v>
      </c>
      <c r="L5" s="3">
        <f t="shared" si="2"/>
        <v>3</v>
      </c>
      <c r="M5" s="8" t="str">
        <f>VLOOKUP(A5,'ESO wayshrine names'!$A$3:$B$9991,2,)</f>
        <v>Deleyn's Mill Wayshrine</v>
      </c>
      <c r="N5" s="3" t="str">
        <f>VLOOKUP(F5,'ESO zone constants'!$A$5:$D$10001,4,FALSE)</f>
        <v>Glenumbra</v>
      </c>
    </row>
    <row r="6" spans="1:14" x14ac:dyDescent="0.25">
      <c r="A6" s="95">
        <v>4</v>
      </c>
      <c r="B6">
        <v>2</v>
      </c>
      <c r="C6">
        <v>1</v>
      </c>
      <c r="D6" t="s">
        <v>103</v>
      </c>
      <c r="E6">
        <v>2</v>
      </c>
      <c r="F6">
        <v>3</v>
      </c>
      <c r="G6" t="s">
        <v>103</v>
      </c>
      <c r="H6">
        <v>1</v>
      </c>
      <c r="I6" t="s">
        <v>2801</v>
      </c>
      <c r="J6" s="30" t="str">
        <f t="shared" si="0"/>
        <v>[4]=3,</v>
      </c>
      <c r="K6" s="3">
        <f t="shared" si="1"/>
        <v>4</v>
      </c>
      <c r="L6" s="3">
        <f t="shared" si="2"/>
        <v>3</v>
      </c>
      <c r="M6" s="8" t="str">
        <f>VLOOKUP(A6,'ESO wayshrine names'!$A$3:$B$9991,2,)</f>
        <v>Eagle's Brook Wayshrine</v>
      </c>
      <c r="N6" s="3" t="str">
        <f>VLOOKUP(F6,'ESO zone constants'!$A$5:$D$10001,4,FALSE)</f>
        <v>Glenumbra</v>
      </c>
    </row>
    <row r="7" spans="1:14" x14ac:dyDescent="0.25">
      <c r="A7" s="95">
        <v>5</v>
      </c>
      <c r="B7">
        <v>2</v>
      </c>
      <c r="C7">
        <v>1</v>
      </c>
      <c r="D7" t="s">
        <v>103</v>
      </c>
      <c r="E7">
        <v>2</v>
      </c>
      <c r="F7">
        <v>3</v>
      </c>
      <c r="G7" t="s">
        <v>103</v>
      </c>
      <c r="H7">
        <v>1</v>
      </c>
      <c r="I7" t="s">
        <v>3858</v>
      </c>
      <c r="J7" s="30" t="str">
        <f t="shared" si="0"/>
        <v>[5]=3,</v>
      </c>
      <c r="K7" s="3">
        <f t="shared" si="1"/>
        <v>5</v>
      </c>
      <c r="L7" s="3">
        <f t="shared" si="2"/>
        <v>3</v>
      </c>
      <c r="M7" s="8" t="str">
        <f>VLOOKUP(A7,'ESO wayshrine names'!$A$3:$B$9991,2,)</f>
        <v>North Hag Fen Wayshrine</v>
      </c>
      <c r="N7" s="3" t="str">
        <f>VLOOKUP(F7,'ESO zone constants'!$A$5:$D$10001,4,FALSE)</f>
        <v>Glenumbra</v>
      </c>
    </row>
    <row r="8" spans="1:14" x14ac:dyDescent="0.25">
      <c r="A8" s="95">
        <v>6</v>
      </c>
      <c r="B8">
        <v>2</v>
      </c>
      <c r="C8">
        <v>1</v>
      </c>
      <c r="D8" t="s">
        <v>103</v>
      </c>
      <c r="E8">
        <v>2</v>
      </c>
      <c r="F8">
        <v>3</v>
      </c>
      <c r="G8" t="s">
        <v>103</v>
      </c>
      <c r="H8">
        <v>1</v>
      </c>
      <c r="I8" t="s">
        <v>2802</v>
      </c>
      <c r="J8" s="30" t="str">
        <f t="shared" si="0"/>
        <v>[6]=3,</v>
      </c>
      <c r="K8" s="3">
        <f t="shared" si="1"/>
        <v>6</v>
      </c>
      <c r="L8" s="3">
        <f t="shared" si="2"/>
        <v>3</v>
      </c>
      <c r="M8" s="8" t="str">
        <f>VLOOKUP(A8,'ESO wayshrine names'!$A$3:$B$9991,2,)</f>
        <v>Lion Guard Redoubt Wayshrine</v>
      </c>
      <c r="N8" s="3" t="str">
        <f>VLOOKUP(F8,'ESO zone constants'!$A$5:$D$10001,4,FALSE)</f>
        <v>Glenumbra</v>
      </c>
    </row>
    <row r="9" spans="1:14" x14ac:dyDescent="0.25">
      <c r="A9" s="95">
        <v>7</v>
      </c>
      <c r="B9">
        <v>2</v>
      </c>
      <c r="C9">
        <v>1</v>
      </c>
      <c r="D9" t="s">
        <v>103</v>
      </c>
      <c r="E9">
        <v>2</v>
      </c>
      <c r="F9">
        <v>3</v>
      </c>
      <c r="G9" t="s">
        <v>103</v>
      </c>
      <c r="H9">
        <v>1</v>
      </c>
      <c r="I9" t="s">
        <v>2803</v>
      </c>
      <c r="J9" s="30" t="str">
        <f t="shared" si="0"/>
        <v>[7]=3,</v>
      </c>
      <c r="K9" s="3">
        <f t="shared" si="1"/>
        <v>7</v>
      </c>
      <c r="L9" s="3">
        <f t="shared" si="2"/>
        <v>3</v>
      </c>
      <c r="M9" s="8" t="str">
        <f>VLOOKUP(A9,'ESO wayshrine names'!$A$3:$B$9991,2,)</f>
        <v>Crosswych Wayshrine</v>
      </c>
      <c r="N9" s="3" t="str">
        <f>VLOOKUP(F9,'ESO zone constants'!$A$5:$D$10001,4,FALSE)</f>
        <v>Glenumbra</v>
      </c>
    </row>
    <row r="10" spans="1:14" x14ac:dyDescent="0.25">
      <c r="A10" s="95">
        <v>8</v>
      </c>
      <c r="B10">
        <v>2</v>
      </c>
      <c r="C10">
        <v>1</v>
      </c>
      <c r="D10" t="s">
        <v>103</v>
      </c>
      <c r="E10">
        <v>2</v>
      </c>
      <c r="F10">
        <v>3</v>
      </c>
      <c r="G10" t="s">
        <v>103</v>
      </c>
      <c r="H10">
        <v>1</v>
      </c>
      <c r="I10" t="s">
        <v>2804</v>
      </c>
      <c r="J10" s="30" t="str">
        <f t="shared" si="0"/>
        <v>[8]=3,</v>
      </c>
      <c r="K10" s="3">
        <f t="shared" si="1"/>
        <v>8</v>
      </c>
      <c r="L10" s="3">
        <f t="shared" si="2"/>
        <v>3</v>
      </c>
      <c r="M10" s="8" t="str">
        <f>VLOOKUP(A10,'ESO wayshrine names'!$A$3:$B$9991,2,)</f>
        <v>Farwatch Wayshrine</v>
      </c>
      <c r="N10" s="3" t="str">
        <f>VLOOKUP(F10,'ESO zone constants'!$A$5:$D$10001,4,FALSE)</f>
        <v>Glenumbra</v>
      </c>
    </row>
    <row r="11" spans="1:14" x14ac:dyDescent="0.25">
      <c r="A11" s="95">
        <v>9</v>
      </c>
      <c r="B11">
        <v>3</v>
      </c>
      <c r="C11">
        <v>10</v>
      </c>
      <c r="D11" t="s">
        <v>2308</v>
      </c>
      <c r="E11">
        <v>5</v>
      </c>
      <c r="F11">
        <v>20</v>
      </c>
      <c r="G11" t="s">
        <v>2308</v>
      </c>
      <c r="H11">
        <v>1</v>
      </c>
      <c r="I11" t="s">
        <v>2805</v>
      </c>
      <c r="J11" s="30" t="str">
        <f t="shared" si="0"/>
        <v>[9]=20,</v>
      </c>
      <c r="K11" s="3">
        <f t="shared" si="1"/>
        <v>9</v>
      </c>
      <c r="L11" s="3">
        <f t="shared" si="2"/>
        <v>20</v>
      </c>
      <c r="M11" s="8" t="str">
        <f>VLOOKUP(A11,'ESO wayshrine names'!$A$3:$B$9991,2,)</f>
        <v>Oldgate Wayshrine</v>
      </c>
      <c r="N11" s="3" t="str">
        <f>VLOOKUP(F11,'ESO zone constants'!$A$5:$D$10001,4,FALSE)</f>
        <v>Rivenspire</v>
      </c>
    </row>
    <row r="12" spans="1:14" x14ac:dyDescent="0.25">
      <c r="A12" s="95">
        <v>10</v>
      </c>
      <c r="B12">
        <v>3</v>
      </c>
      <c r="C12">
        <v>10</v>
      </c>
      <c r="D12" t="s">
        <v>2308</v>
      </c>
      <c r="E12">
        <v>5</v>
      </c>
      <c r="F12">
        <v>20</v>
      </c>
      <c r="G12" t="s">
        <v>2308</v>
      </c>
      <c r="H12">
        <v>1</v>
      </c>
      <c r="I12" t="s">
        <v>2806</v>
      </c>
      <c r="J12" s="30" t="str">
        <f t="shared" si="0"/>
        <v>[10]=20,</v>
      </c>
      <c r="K12" s="3">
        <f t="shared" si="1"/>
        <v>10</v>
      </c>
      <c r="L12" s="3">
        <f t="shared" si="2"/>
        <v>20</v>
      </c>
      <c r="M12" s="8" t="str">
        <f>VLOOKUP(A12,'ESO wayshrine names'!$A$3:$B$9991,2,)</f>
        <v>Crestshade Wayshrine</v>
      </c>
      <c r="N12" s="3" t="str">
        <f>VLOOKUP(F12,'ESO zone constants'!$A$5:$D$10001,4,FALSE)</f>
        <v>Rivenspire</v>
      </c>
    </row>
    <row r="13" spans="1:14" x14ac:dyDescent="0.25">
      <c r="A13" s="95">
        <v>11</v>
      </c>
      <c r="B13">
        <v>3</v>
      </c>
      <c r="C13">
        <v>10</v>
      </c>
      <c r="D13" t="s">
        <v>2308</v>
      </c>
      <c r="E13">
        <v>5</v>
      </c>
      <c r="F13">
        <v>20</v>
      </c>
      <c r="G13" t="s">
        <v>2308</v>
      </c>
      <c r="H13">
        <v>1</v>
      </c>
      <c r="I13" t="s">
        <v>2807</v>
      </c>
      <c r="J13" s="30" t="str">
        <f t="shared" si="0"/>
        <v>[11]=20,</v>
      </c>
      <c r="K13" s="3">
        <f t="shared" si="1"/>
        <v>11</v>
      </c>
      <c r="L13" s="3">
        <f t="shared" si="2"/>
        <v>20</v>
      </c>
      <c r="M13" s="8" t="str">
        <f>VLOOKUP(A13,'ESO wayshrine names'!$A$3:$B$9991,2,)</f>
        <v>Tamrith Camp Wayshrine</v>
      </c>
      <c r="N13" s="3" t="str">
        <f>VLOOKUP(F13,'ESO zone constants'!$A$5:$D$10001,4,FALSE)</f>
        <v>Rivenspire</v>
      </c>
    </row>
    <row r="14" spans="1:14" x14ac:dyDescent="0.25">
      <c r="A14" s="95">
        <v>12</v>
      </c>
      <c r="B14">
        <v>3</v>
      </c>
      <c r="C14">
        <v>10</v>
      </c>
      <c r="D14" t="s">
        <v>2308</v>
      </c>
      <c r="E14">
        <v>5</v>
      </c>
      <c r="F14">
        <v>20</v>
      </c>
      <c r="G14" t="s">
        <v>2308</v>
      </c>
      <c r="H14">
        <v>1</v>
      </c>
      <c r="I14" t="s">
        <v>2808</v>
      </c>
      <c r="J14" s="30" t="str">
        <f t="shared" si="0"/>
        <v>[12]=20,</v>
      </c>
      <c r="K14" s="3">
        <f t="shared" si="1"/>
        <v>12</v>
      </c>
      <c r="L14" s="3">
        <f t="shared" si="2"/>
        <v>20</v>
      </c>
      <c r="M14" s="8" t="str">
        <f>VLOOKUP(A14,'ESO wayshrine names'!$A$3:$B$9991,2,)</f>
        <v>Boralis Wayshrine</v>
      </c>
      <c r="N14" s="3" t="str">
        <f>VLOOKUP(F14,'ESO zone constants'!$A$5:$D$10001,4,FALSE)</f>
        <v>Rivenspire</v>
      </c>
    </row>
    <row r="15" spans="1:14" x14ac:dyDescent="0.25">
      <c r="A15" s="95">
        <v>13</v>
      </c>
      <c r="B15">
        <v>3</v>
      </c>
      <c r="C15">
        <v>10</v>
      </c>
      <c r="D15" t="s">
        <v>2308</v>
      </c>
      <c r="E15">
        <v>5</v>
      </c>
      <c r="F15">
        <v>20</v>
      </c>
      <c r="G15" t="s">
        <v>2308</v>
      </c>
      <c r="H15">
        <v>1</v>
      </c>
      <c r="I15" t="s">
        <v>2809</v>
      </c>
      <c r="J15" s="30" t="str">
        <f t="shared" si="0"/>
        <v>[13]=20,</v>
      </c>
      <c r="K15" s="3">
        <f t="shared" si="1"/>
        <v>13</v>
      </c>
      <c r="L15" s="3">
        <f t="shared" si="2"/>
        <v>20</v>
      </c>
      <c r="M15" s="8" t="str">
        <f>VLOOKUP(A15,'ESO wayshrine names'!$A$3:$B$9991,2,)</f>
        <v>Staging Grounds Wayshrine</v>
      </c>
      <c r="N15" s="3" t="str">
        <f>VLOOKUP(F15,'ESO zone constants'!$A$5:$D$10001,4,FALSE)</f>
        <v>Rivenspire</v>
      </c>
    </row>
    <row r="16" spans="1:14" x14ac:dyDescent="0.25">
      <c r="A16" s="95">
        <v>14</v>
      </c>
      <c r="B16">
        <v>4</v>
      </c>
      <c r="C16">
        <v>12</v>
      </c>
      <c r="D16" t="s">
        <v>2309</v>
      </c>
      <c r="E16">
        <v>4</v>
      </c>
      <c r="F16">
        <v>19</v>
      </c>
      <c r="G16" t="s">
        <v>2309</v>
      </c>
      <c r="H16">
        <v>1</v>
      </c>
      <c r="I16" t="s">
        <v>3859</v>
      </c>
      <c r="J16" s="30" t="str">
        <f t="shared" si="0"/>
        <v>[14]=19,</v>
      </c>
      <c r="K16" s="3">
        <f t="shared" si="1"/>
        <v>14</v>
      </c>
      <c r="L16" s="3">
        <f t="shared" si="2"/>
        <v>19</v>
      </c>
      <c r="M16" s="8" t="str">
        <f>VLOOKUP(A16,'ESO wayshrine names'!$A$3:$B$9991,2,)</f>
        <v>Koeglin Village Wayshrine</v>
      </c>
      <c r="N16" s="3" t="str">
        <f>VLOOKUP(F16,'ESO zone constants'!$A$5:$D$10001,4,FALSE)</f>
        <v>Stormhaven</v>
      </c>
    </row>
    <row r="17" spans="1:14" x14ac:dyDescent="0.25">
      <c r="A17" s="95">
        <v>15</v>
      </c>
      <c r="B17">
        <v>4</v>
      </c>
      <c r="C17">
        <v>12</v>
      </c>
      <c r="D17" t="s">
        <v>2309</v>
      </c>
      <c r="E17">
        <v>4</v>
      </c>
      <c r="F17">
        <v>19</v>
      </c>
      <c r="G17" t="s">
        <v>2309</v>
      </c>
      <c r="H17">
        <v>1</v>
      </c>
      <c r="I17" t="s">
        <v>3860</v>
      </c>
      <c r="J17" s="30" t="str">
        <f t="shared" si="0"/>
        <v>[15]=19,</v>
      </c>
      <c r="K17" s="3">
        <f t="shared" si="1"/>
        <v>15</v>
      </c>
      <c r="L17" s="3">
        <f t="shared" si="2"/>
        <v>19</v>
      </c>
      <c r="M17" s="8" t="str">
        <f>VLOOKUP(A17,'ESO wayshrine names'!$A$3:$B$9991,2,)</f>
        <v>Alcaire Castle Wayshrine</v>
      </c>
      <c r="N17" s="3" t="str">
        <f>VLOOKUP(F17,'ESO zone constants'!$A$5:$D$10001,4,FALSE)</f>
        <v>Stormhaven</v>
      </c>
    </row>
    <row r="18" spans="1:14" x14ac:dyDescent="0.25">
      <c r="A18" s="95">
        <v>16</v>
      </c>
      <c r="B18">
        <v>4</v>
      </c>
      <c r="C18">
        <v>12</v>
      </c>
      <c r="D18" t="s">
        <v>2309</v>
      </c>
      <c r="E18">
        <v>4</v>
      </c>
      <c r="F18">
        <v>19</v>
      </c>
      <c r="G18" t="s">
        <v>2309</v>
      </c>
      <c r="H18">
        <v>1</v>
      </c>
      <c r="I18" t="s">
        <v>3861</v>
      </c>
      <c r="J18" s="30" t="str">
        <f t="shared" si="0"/>
        <v>[16]=19,</v>
      </c>
      <c r="K18" s="3">
        <f t="shared" si="1"/>
        <v>16</v>
      </c>
      <c r="L18" s="3">
        <f t="shared" si="2"/>
        <v>19</v>
      </c>
      <c r="M18" s="8" t="str">
        <f>VLOOKUP(A18,'ESO wayshrine names'!$A$3:$B$9991,2,)</f>
        <v>Firebrand Keep Wayshrine</v>
      </c>
      <c r="N18" s="3" t="str">
        <f>VLOOKUP(F18,'ESO zone constants'!$A$5:$D$10001,4,FALSE)</f>
        <v>Stormhaven</v>
      </c>
    </row>
    <row r="19" spans="1:14" x14ac:dyDescent="0.25">
      <c r="A19" s="95">
        <v>17</v>
      </c>
      <c r="B19">
        <v>4</v>
      </c>
      <c r="C19">
        <v>12</v>
      </c>
      <c r="D19" t="s">
        <v>2309</v>
      </c>
      <c r="E19">
        <v>4</v>
      </c>
      <c r="F19">
        <v>19</v>
      </c>
      <c r="G19" t="s">
        <v>2309</v>
      </c>
      <c r="H19">
        <v>1</v>
      </c>
      <c r="I19" t="s">
        <v>3862</v>
      </c>
      <c r="J19" s="30" t="str">
        <f t="shared" si="0"/>
        <v>[17]=19,</v>
      </c>
      <c r="K19" s="3">
        <f t="shared" si="1"/>
        <v>17</v>
      </c>
      <c r="L19" s="3">
        <f t="shared" si="2"/>
        <v>19</v>
      </c>
      <c r="M19" s="8" t="str">
        <f>VLOOKUP(A19,'ESO wayshrine names'!$A$3:$B$9991,2,)</f>
        <v>Bonesnap Ruins Wayshrine</v>
      </c>
      <c r="N19" s="3" t="str">
        <f>VLOOKUP(F19,'ESO zone constants'!$A$5:$D$10001,4,FALSE)</f>
        <v>Stormhaven</v>
      </c>
    </row>
    <row r="20" spans="1:14" x14ac:dyDescent="0.25">
      <c r="A20" s="95">
        <v>18</v>
      </c>
      <c r="B20">
        <v>4</v>
      </c>
      <c r="C20">
        <v>12</v>
      </c>
      <c r="D20" t="s">
        <v>2309</v>
      </c>
      <c r="E20">
        <v>4</v>
      </c>
      <c r="F20">
        <v>19</v>
      </c>
      <c r="G20" t="s">
        <v>2309</v>
      </c>
      <c r="H20">
        <v>1</v>
      </c>
      <c r="I20" t="s">
        <v>3863</v>
      </c>
      <c r="J20" s="30" t="str">
        <f t="shared" si="0"/>
        <v>[18]=19,</v>
      </c>
      <c r="K20" s="3">
        <f t="shared" si="1"/>
        <v>18</v>
      </c>
      <c r="L20" s="3">
        <f t="shared" si="2"/>
        <v>19</v>
      </c>
      <c r="M20" s="8" t="str">
        <f>VLOOKUP(A20,'ESO wayshrine names'!$A$3:$B$9991,2,)</f>
        <v>Soulshriven Wayshrine</v>
      </c>
      <c r="N20" s="3" t="str">
        <f>VLOOKUP(F20,'ESO zone constants'!$A$5:$D$10001,4,FALSE)</f>
        <v>Stormhaven</v>
      </c>
    </row>
    <row r="21" spans="1:14" x14ac:dyDescent="0.25">
      <c r="A21" s="95">
        <v>19</v>
      </c>
      <c r="B21">
        <v>4</v>
      </c>
      <c r="C21">
        <v>12</v>
      </c>
      <c r="D21" t="s">
        <v>2309</v>
      </c>
      <c r="E21">
        <v>4</v>
      </c>
      <c r="F21">
        <v>19</v>
      </c>
      <c r="G21" t="s">
        <v>2309</v>
      </c>
      <c r="H21">
        <v>1</v>
      </c>
      <c r="I21" t="s">
        <v>3864</v>
      </c>
      <c r="J21" s="30" t="str">
        <f t="shared" si="0"/>
        <v>[19]=19,</v>
      </c>
      <c r="K21" s="3">
        <f t="shared" si="1"/>
        <v>19</v>
      </c>
      <c r="L21" s="3">
        <f t="shared" si="2"/>
        <v>19</v>
      </c>
      <c r="M21" s="8" t="str">
        <f>VLOOKUP(A21,'ESO wayshrine names'!$A$3:$B$9991,2,)</f>
        <v>Pariah Abbey Wayshrine</v>
      </c>
      <c r="N21" s="3" t="str">
        <f>VLOOKUP(F21,'ESO zone constants'!$A$5:$D$10001,4,FALSE)</f>
        <v>Stormhaven</v>
      </c>
    </row>
    <row r="22" spans="1:14" x14ac:dyDescent="0.25">
      <c r="A22" s="95">
        <v>20</v>
      </c>
      <c r="B22">
        <v>2</v>
      </c>
      <c r="C22">
        <v>1</v>
      </c>
      <c r="D22" t="s">
        <v>103</v>
      </c>
      <c r="E22">
        <v>2</v>
      </c>
      <c r="F22">
        <v>3</v>
      </c>
      <c r="G22" t="s">
        <v>103</v>
      </c>
      <c r="H22">
        <v>1</v>
      </c>
      <c r="I22" t="s">
        <v>2810</v>
      </c>
      <c r="J22" s="30" t="str">
        <f t="shared" si="0"/>
        <v>[20]=3,</v>
      </c>
      <c r="K22" s="3">
        <f t="shared" si="1"/>
        <v>20</v>
      </c>
      <c r="L22" s="3">
        <f t="shared" si="2"/>
        <v>3</v>
      </c>
      <c r="M22" s="8" t="str">
        <f>VLOOKUP(A22,'ESO wayshrine names'!$A$3:$B$9991,2,)</f>
        <v>Baelborne Rock Wayshrine</v>
      </c>
      <c r="N22" s="3" t="str">
        <f>VLOOKUP(F22,'ESO zone constants'!$A$5:$D$10001,4,FALSE)</f>
        <v>Glenumbra</v>
      </c>
    </row>
    <row r="23" spans="1:14" x14ac:dyDescent="0.25">
      <c r="A23" s="95">
        <v>21</v>
      </c>
      <c r="B23">
        <v>7</v>
      </c>
      <c r="C23">
        <v>9</v>
      </c>
      <c r="D23" t="s">
        <v>2292</v>
      </c>
      <c r="E23">
        <v>181</v>
      </c>
      <c r="F23">
        <v>383</v>
      </c>
      <c r="G23" t="s">
        <v>2292</v>
      </c>
      <c r="H23">
        <v>1</v>
      </c>
      <c r="I23" t="s">
        <v>2811</v>
      </c>
      <c r="J23" s="30" t="str">
        <f t="shared" si="0"/>
        <v>[21]=383,</v>
      </c>
      <c r="K23" s="3">
        <f t="shared" si="1"/>
        <v>21</v>
      </c>
      <c r="L23" s="3">
        <f t="shared" si="2"/>
        <v>383</v>
      </c>
      <c r="M23" s="8" t="str">
        <f>VLOOKUP(A23,'ESO wayshrine names'!$A$3:$B$9991,2,)</f>
        <v>Elden Root Temple Wayshrine</v>
      </c>
      <c r="N23" s="3" t="str">
        <f>VLOOKUP(F23,'ESO zone constants'!$A$5:$D$10001,4,FALSE)</f>
        <v>Grahtwood</v>
      </c>
    </row>
    <row r="24" spans="1:14" x14ac:dyDescent="0.25">
      <c r="A24" s="95">
        <v>22</v>
      </c>
      <c r="B24">
        <v>4</v>
      </c>
      <c r="C24">
        <v>12</v>
      </c>
      <c r="D24" t="s">
        <v>2309</v>
      </c>
      <c r="E24">
        <v>4</v>
      </c>
      <c r="F24">
        <v>19</v>
      </c>
      <c r="G24" t="s">
        <v>2309</v>
      </c>
      <c r="H24">
        <v>1</v>
      </c>
      <c r="I24" t="s">
        <v>3865</v>
      </c>
      <c r="J24" s="30" t="str">
        <f t="shared" si="0"/>
        <v>[22]=19,</v>
      </c>
      <c r="K24" s="3">
        <f t="shared" si="1"/>
        <v>22</v>
      </c>
      <c r="L24" s="3">
        <f t="shared" si="2"/>
        <v>19</v>
      </c>
      <c r="M24" s="8" t="str">
        <f>VLOOKUP(A24,'ESO wayshrine names'!$A$3:$B$9991,2,)</f>
        <v>Wind Keep Wayshrine</v>
      </c>
      <c r="N24" s="3" t="str">
        <f>VLOOKUP(F24,'ESO zone constants'!$A$5:$D$10001,4,FALSE)</f>
        <v>Stormhaven</v>
      </c>
    </row>
    <row r="25" spans="1:14" x14ac:dyDescent="0.25">
      <c r="A25" s="95">
        <v>23</v>
      </c>
      <c r="B25">
        <v>4</v>
      </c>
      <c r="C25">
        <v>12</v>
      </c>
      <c r="D25" t="s">
        <v>2309</v>
      </c>
      <c r="E25">
        <v>4</v>
      </c>
      <c r="F25">
        <v>19</v>
      </c>
      <c r="G25" t="s">
        <v>2309</v>
      </c>
      <c r="H25">
        <v>1</v>
      </c>
      <c r="I25" t="s">
        <v>3866</v>
      </c>
      <c r="J25" s="30" t="str">
        <f t="shared" si="0"/>
        <v>[23]=19,</v>
      </c>
      <c r="K25" s="3">
        <f t="shared" si="1"/>
        <v>23</v>
      </c>
      <c r="L25" s="3">
        <f t="shared" si="2"/>
        <v>19</v>
      </c>
      <c r="M25" s="8" t="str">
        <f>VLOOKUP(A25,'ESO wayshrine names'!$A$3:$B$9991,2,)</f>
        <v>Dro-Dara Plantation Wayshrine</v>
      </c>
      <c r="N25" s="3" t="str">
        <f>VLOOKUP(F25,'ESO zone constants'!$A$5:$D$10001,4,FALSE)</f>
        <v>Stormhaven</v>
      </c>
    </row>
    <row r="26" spans="1:14" x14ac:dyDescent="0.25">
      <c r="A26" s="95">
        <v>24</v>
      </c>
      <c r="B26">
        <v>10</v>
      </c>
      <c r="C26">
        <v>13</v>
      </c>
      <c r="D26" t="s">
        <v>107</v>
      </c>
      <c r="E26">
        <v>10</v>
      </c>
      <c r="F26">
        <v>57</v>
      </c>
      <c r="G26" t="s">
        <v>107</v>
      </c>
      <c r="H26">
        <v>1</v>
      </c>
      <c r="I26" t="s">
        <v>2812</v>
      </c>
      <c r="J26" s="30" t="str">
        <f t="shared" si="0"/>
        <v>[24]=57,</v>
      </c>
      <c r="K26" s="3">
        <f t="shared" si="1"/>
        <v>24</v>
      </c>
      <c r="L26" s="3">
        <f t="shared" si="2"/>
        <v>57</v>
      </c>
      <c r="M26" s="8" t="str">
        <f>VLOOKUP(A26,'ESO wayshrine names'!$A$3:$B$9991,2,)</f>
        <v>West Narsis Wayshrine</v>
      </c>
      <c r="N26" s="3" t="str">
        <f>VLOOKUP(F26,'ESO zone constants'!$A$5:$D$10001,4,FALSE)</f>
        <v>Deshaan</v>
      </c>
    </row>
    <row r="27" spans="1:14" x14ac:dyDescent="0.25">
      <c r="A27" s="95">
        <v>25</v>
      </c>
      <c r="B27">
        <v>10</v>
      </c>
      <c r="C27">
        <v>13</v>
      </c>
      <c r="D27" t="s">
        <v>107</v>
      </c>
      <c r="E27">
        <v>10</v>
      </c>
      <c r="F27">
        <v>57</v>
      </c>
      <c r="G27" t="s">
        <v>107</v>
      </c>
      <c r="H27">
        <v>1</v>
      </c>
      <c r="I27" t="s">
        <v>2813</v>
      </c>
      <c r="J27" s="30" t="str">
        <f t="shared" si="0"/>
        <v>[25]=57,</v>
      </c>
      <c r="K27" s="3">
        <f t="shared" si="1"/>
        <v>25</v>
      </c>
      <c r="L27" s="3">
        <f t="shared" si="2"/>
        <v>57</v>
      </c>
      <c r="M27" s="8" t="str">
        <f>VLOOKUP(A27,'ESO wayshrine names'!$A$3:$B$9991,2,)</f>
        <v>Muth Gnaar Hills Wayshrine</v>
      </c>
      <c r="N27" s="3" t="str">
        <f>VLOOKUP(F27,'ESO zone constants'!$A$5:$D$10001,4,FALSE)</f>
        <v>Deshaan</v>
      </c>
    </row>
    <row r="28" spans="1:14" x14ac:dyDescent="0.25">
      <c r="A28" s="95">
        <v>26</v>
      </c>
      <c r="B28">
        <v>10</v>
      </c>
      <c r="C28">
        <v>13</v>
      </c>
      <c r="D28" t="s">
        <v>107</v>
      </c>
      <c r="E28">
        <v>10</v>
      </c>
      <c r="F28">
        <v>57</v>
      </c>
      <c r="G28" t="s">
        <v>107</v>
      </c>
      <c r="H28">
        <v>1</v>
      </c>
      <c r="I28" t="s">
        <v>2814</v>
      </c>
      <c r="J28" s="30" t="str">
        <f t="shared" si="0"/>
        <v>[26]=57,</v>
      </c>
      <c r="K28" s="3">
        <f t="shared" si="1"/>
        <v>26</v>
      </c>
      <c r="L28" s="3">
        <f t="shared" si="2"/>
        <v>57</v>
      </c>
      <c r="M28" s="8" t="str">
        <f>VLOOKUP(A28,'ESO wayshrine names'!$A$3:$B$9991,2,)</f>
        <v>Quarantine Serk Wayshrine</v>
      </c>
      <c r="N28" s="3" t="str">
        <f>VLOOKUP(F28,'ESO zone constants'!$A$5:$D$10001,4,FALSE)</f>
        <v>Deshaan</v>
      </c>
    </row>
    <row r="29" spans="1:14" x14ac:dyDescent="0.25">
      <c r="A29" s="95">
        <v>27</v>
      </c>
      <c r="B29">
        <v>10</v>
      </c>
      <c r="C29">
        <v>13</v>
      </c>
      <c r="D29" t="s">
        <v>107</v>
      </c>
      <c r="E29">
        <v>10</v>
      </c>
      <c r="F29">
        <v>57</v>
      </c>
      <c r="G29" t="s">
        <v>107</v>
      </c>
      <c r="H29">
        <v>1</v>
      </c>
      <c r="I29" t="s">
        <v>2815</v>
      </c>
      <c r="J29" s="30" t="str">
        <f t="shared" si="0"/>
        <v>[27]=57,</v>
      </c>
      <c r="K29" s="3">
        <f t="shared" si="1"/>
        <v>27</v>
      </c>
      <c r="L29" s="3">
        <f t="shared" si="2"/>
        <v>57</v>
      </c>
      <c r="M29" s="8" t="str">
        <f>VLOOKUP(A29,'ESO wayshrine names'!$A$3:$B$9991,2,)</f>
        <v>Ghost Snake Vale Wayshrine</v>
      </c>
      <c r="N29" s="3" t="str">
        <f>VLOOKUP(F29,'ESO zone constants'!$A$5:$D$10001,4,FALSE)</f>
        <v>Deshaan</v>
      </c>
    </row>
    <row r="30" spans="1:14" x14ac:dyDescent="0.25">
      <c r="A30" s="95">
        <v>28</v>
      </c>
      <c r="B30">
        <v>10</v>
      </c>
      <c r="C30">
        <v>13</v>
      </c>
      <c r="D30" t="s">
        <v>107</v>
      </c>
      <c r="E30">
        <v>10</v>
      </c>
      <c r="F30">
        <v>57</v>
      </c>
      <c r="G30" t="s">
        <v>107</v>
      </c>
      <c r="H30">
        <v>1</v>
      </c>
      <c r="I30" t="s">
        <v>2816</v>
      </c>
      <c r="J30" s="30" t="str">
        <f t="shared" si="0"/>
        <v>[28]=57,</v>
      </c>
      <c r="K30" s="3">
        <f t="shared" si="1"/>
        <v>28</v>
      </c>
      <c r="L30" s="3">
        <f t="shared" si="2"/>
        <v>57</v>
      </c>
      <c r="M30" s="8" t="str">
        <f>VLOOKUP(A30,'ESO wayshrine names'!$A$3:$B$9991,2,)</f>
        <v>Mournhold Wayshrine</v>
      </c>
      <c r="N30" s="3" t="str">
        <f>VLOOKUP(F30,'ESO zone constants'!$A$5:$D$10001,4,FALSE)</f>
        <v>Deshaan</v>
      </c>
    </row>
    <row r="31" spans="1:14" x14ac:dyDescent="0.25">
      <c r="A31" s="95">
        <v>29</v>
      </c>
      <c r="B31">
        <v>10</v>
      </c>
      <c r="C31">
        <v>13</v>
      </c>
      <c r="D31" t="s">
        <v>107</v>
      </c>
      <c r="E31">
        <v>10</v>
      </c>
      <c r="F31">
        <v>57</v>
      </c>
      <c r="G31" t="s">
        <v>107</v>
      </c>
      <c r="H31">
        <v>1</v>
      </c>
      <c r="I31" t="s">
        <v>3228</v>
      </c>
      <c r="J31" s="30" t="str">
        <f t="shared" si="0"/>
        <v>[29]=57,</v>
      </c>
      <c r="K31" s="3">
        <f t="shared" si="1"/>
        <v>29</v>
      </c>
      <c r="L31" s="3">
        <f t="shared" si="2"/>
        <v>57</v>
      </c>
      <c r="M31" s="8" t="str">
        <f>VLOOKUP(A31,'ESO wayshrine names'!$A$3:$B$9991,2,)</f>
        <v>Tal'Deic Grounds Wayshrine</v>
      </c>
      <c r="N31" s="3" t="str">
        <f>VLOOKUP(F31,'ESO zone constants'!$A$5:$D$10001,4,FALSE)</f>
        <v>Deshaan</v>
      </c>
    </row>
    <row r="32" spans="1:14" x14ac:dyDescent="0.25">
      <c r="A32" s="95">
        <v>30</v>
      </c>
      <c r="B32">
        <v>10</v>
      </c>
      <c r="C32">
        <v>13</v>
      </c>
      <c r="D32" t="s">
        <v>107</v>
      </c>
      <c r="E32">
        <v>10</v>
      </c>
      <c r="F32">
        <v>57</v>
      </c>
      <c r="G32" t="s">
        <v>107</v>
      </c>
      <c r="H32">
        <v>1</v>
      </c>
      <c r="I32" t="s">
        <v>2817</v>
      </c>
      <c r="J32" s="30" t="str">
        <f t="shared" si="0"/>
        <v>[30]=57,</v>
      </c>
      <c r="K32" s="3">
        <f t="shared" si="1"/>
        <v>30</v>
      </c>
      <c r="L32" s="3">
        <f t="shared" si="2"/>
        <v>57</v>
      </c>
      <c r="M32" s="8" t="str">
        <f>VLOOKUP(A32,'ESO wayshrine names'!$A$3:$B$9991,2,)</f>
        <v>Obsidian Gorge Wayshrine</v>
      </c>
      <c r="N32" s="3" t="str">
        <f>VLOOKUP(F32,'ESO zone constants'!$A$5:$D$10001,4,FALSE)</f>
        <v>Deshaan</v>
      </c>
    </row>
    <row r="33" spans="1:14" x14ac:dyDescent="0.25">
      <c r="A33" s="95">
        <v>31</v>
      </c>
      <c r="B33">
        <v>4</v>
      </c>
      <c r="C33">
        <v>12</v>
      </c>
      <c r="D33" t="s">
        <v>2309</v>
      </c>
      <c r="E33">
        <v>4</v>
      </c>
      <c r="F33">
        <v>19</v>
      </c>
      <c r="G33" t="s">
        <v>2309</v>
      </c>
      <c r="H33">
        <v>1</v>
      </c>
      <c r="I33" t="s">
        <v>3867</v>
      </c>
      <c r="J33" s="30" t="str">
        <f t="shared" si="0"/>
        <v>[31]=19,</v>
      </c>
      <c r="K33" s="3">
        <f t="shared" si="1"/>
        <v>31</v>
      </c>
      <c r="L33" s="3">
        <f t="shared" si="2"/>
        <v>19</v>
      </c>
      <c r="M33" s="8" t="str">
        <f>VLOOKUP(A33,'ESO wayshrine names'!$A$3:$B$9991,2,)</f>
        <v>Weeping Giant Wayshrine</v>
      </c>
      <c r="N33" s="3" t="str">
        <f>VLOOKUP(F33,'ESO zone constants'!$A$5:$D$10001,4,FALSE)</f>
        <v>Stormhaven</v>
      </c>
    </row>
    <row r="34" spans="1:14" x14ac:dyDescent="0.25">
      <c r="A34" s="95">
        <v>32</v>
      </c>
      <c r="B34">
        <v>10</v>
      </c>
      <c r="C34">
        <v>13</v>
      </c>
      <c r="D34" t="s">
        <v>107</v>
      </c>
      <c r="E34">
        <v>10</v>
      </c>
      <c r="F34">
        <v>57</v>
      </c>
      <c r="G34" t="s">
        <v>107</v>
      </c>
      <c r="H34">
        <v>1</v>
      </c>
      <c r="I34" t="s">
        <v>2818</v>
      </c>
      <c r="J34" s="30" t="str">
        <f t="shared" si="0"/>
        <v>[32]=57,</v>
      </c>
      <c r="K34" s="3">
        <f t="shared" si="1"/>
        <v>32</v>
      </c>
      <c r="L34" s="3">
        <f t="shared" si="2"/>
        <v>57</v>
      </c>
      <c r="M34" s="8" t="str">
        <f>VLOOKUP(A34,'ESO wayshrine names'!$A$3:$B$9991,2,)</f>
        <v>Mzithumz Wayshrine</v>
      </c>
      <c r="N34" s="3" t="str">
        <f>VLOOKUP(F34,'ESO zone constants'!$A$5:$D$10001,4,FALSE)</f>
        <v>Deshaan</v>
      </c>
    </row>
    <row r="35" spans="1:14" x14ac:dyDescent="0.25">
      <c r="A35" s="95">
        <v>33</v>
      </c>
      <c r="B35">
        <v>6</v>
      </c>
      <c r="C35">
        <v>20</v>
      </c>
      <c r="D35" t="s">
        <v>109</v>
      </c>
      <c r="E35">
        <v>14</v>
      </c>
      <c r="F35">
        <v>92</v>
      </c>
      <c r="G35" t="s">
        <v>109</v>
      </c>
      <c r="H35">
        <v>1</v>
      </c>
      <c r="I35" t="s">
        <v>2819</v>
      </c>
      <c r="J35" s="30" t="str">
        <f t="shared" si="0"/>
        <v>[33]=92,</v>
      </c>
      <c r="K35" s="3">
        <f t="shared" si="1"/>
        <v>33</v>
      </c>
      <c r="L35" s="3">
        <f t="shared" si="2"/>
        <v>92</v>
      </c>
      <c r="M35" s="8" t="str">
        <f>VLOOKUP(A35,'ESO wayshrine names'!$A$3:$B$9991,2,)</f>
        <v>Evermore Wayshrine</v>
      </c>
      <c r="N35" s="3" t="str">
        <f>VLOOKUP(F35,'ESO zone constants'!$A$5:$D$10001,4,FALSE)</f>
        <v>Bangkorai</v>
      </c>
    </row>
    <row r="36" spans="1:14" x14ac:dyDescent="0.25">
      <c r="A36" s="95">
        <v>34</v>
      </c>
      <c r="B36">
        <v>6</v>
      </c>
      <c r="C36">
        <v>20</v>
      </c>
      <c r="D36" t="s">
        <v>109</v>
      </c>
      <c r="E36">
        <v>14</v>
      </c>
      <c r="F36">
        <v>92</v>
      </c>
      <c r="G36" t="s">
        <v>109</v>
      </c>
      <c r="H36">
        <v>1</v>
      </c>
      <c r="I36" t="s">
        <v>2820</v>
      </c>
      <c r="J36" s="30" t="str">
        <f t="shared" si="0"/>
        <v>[34]=92,</v>
      </c>
      <c r="K36" s="3">
        <f t="shared" si="1"/>
        <v>34</v>
      </c>
      <c r="L36" s="3">
        <f t="shared" si="2"/>
        <v>92</v>
      </c>
      <c r="M36" s="8" t="str">
        <f>VLOOKUP(A36,'ESO wayshrine names'!$A$3:$B$9991,2,)</f>
        <v>Troll's Toothpick Wayshrine</v>
      </c>
      <c r="N36" s="3" t="str">
        <f>VLOOKUP(F36,'ESO zone constants'!$A$5:$D$10001,4,FALSE)</f>
        <v>Bangkorai</v>
      </c>
    </row>
    <row r="37" spans="1:14" x14ac:dyDescent="0.25">
      <c r="A37" s="95">
        <v>35</v>
      </c>
      <c r="B37">
        <v>6</v>
      </c>
      <c r="C37">
        <v>20</v>
      </c>
      <c r="D37" t="s">
        <v>109</v>
      </c>
      <c r="E37">
        <v>14</v>
      </c>
      <c r="F37">
        <v>92</v>
      </c>
      <c r="G37" t="s">
        <v>109</v>
      </c>
      <c r="H37">
        <v>1</v>
      </c>
      <c r="I37" t="s">
        <v>2821</v>
      </c>
      <c r="J37" s="30" t="str">
        <f t="shared" si="0"/>
        <v>[35]=92,</v>
      </c>
      <c r="K37" s="3">
        <f t="shared" si="1"/>
        <v>35</v>
      </c>
      <c r="L37" s="3">
        <f t="shared" si="2"/>
        <v>92</v>
      </c>
      <c r="M37" s="8" t="str">
        <f>VLOOKUP(A37,'ESO wayshrine names'!$A$3:$B$9991,2,)</f>
        <v>Viridian Woods Wayshrine</v>
      </c>
      <c r="N37" s="3" t="str">
        <f>VLOOKUP(F37,'ESO zone constants'!$A$5:$D$10001,4,FALSE)</f>
        <v>Bangkorai</v>
      </c>
    </row>
    <row r="38" spans="1:14" x14ac:dyDescent="0.25">
      <c r="A38" s="95">
        <v>36</v>
      </c>
      <c r="B38">
        <v>6</v>
      </c>
      <c r="C38">
        <v>20</v>
      </c>
      <c r="D38" t="s">
        <v>109</v>
      </c>
      <c r="E38">
        <v>14</v>
      </c>
      <c r="F38">
        <v>92</v>
      </c>
      <c r="G38" t="s">
        <v>109</v>
      </c>
      <c r="H38">
        <v>1</v>
      </c>
      <c r="I38" t="s">
        <v>2822</v>
      </c>
      <c r="J38" s="30" t="str">
        <f t="shared" si="0"/>
        <v>[36]=92,</v>
      </c>
      <c r="K38" s="3">
        <f t="shared" si="1"/>
        <v>36</v>
      </c>
      <c r="L38" s="3">
        <f t="shared" si="2"/>
        <v>92</v>
      </c>
      <c r="M38" s="8" t="str">
        <f>VLOOKUP(A38,'ESO wayshrine names'!$A$3:$B$9991,2,)</f>
        <v>Bangkorai Pass Wayshrine</v>
      </c>
      <c r="N38" s="3" t="str">
        <f>VLOOKUP(F38,'ESO zone constants'!$A$5:$D$10001,4,FALSE)</f>
        <v>Bangkorai</v>
      </c>
    </row>
    <row r="39" spans="1:14" x14ac:dyDescent="0.25">
      <c r="A39" s="95">
        <v>37</v>
      </c>
      <c r="B39">
        <v>6</v>
      </c>
      <c r="C39">
        <v>20</v>
      </c>
      <c r="D39" t="s">
        <v>109</v>
      </c>
      <c r="E39">
        <v>14</v>
      </c>
      <c r="F39">
        <v>92</v>
      </c>
      <c r="G39" t="s">
        <v>109</v>
      </c>
      <c r="H39">
        <v>1</v>
      </c>
      <c r="I39" t="s">
        <v>2823</v>
      </c>
      <c r="J39" s="30" t="str">
        <f t="shared" si="0"/>
        <v>[37]=92,</v>
      </c>
      <c r="K39" s="3">
        <f t="shared" si="1"/>
        <v>37</v>
      </c>
      <c r="L39" s="3">
        <f t="shared" si="2"/>
        <v>92</v>
      </c>
      <c r="M39" s="8" t="str">
        <f>VLOOKUP(A39,'ESO wayshrine names'!$A$3:$B$9991,2,)</f>
        <v>Nilata Ruins Wayshrine</v>
      </c>
      <c r="N39" s="3" t="str">
        <f>VLOOKUP(F39,'ESO zone constants'!$A$5:$D$10001,4,FALSE)</f>
        <v>Bangkorai</v>
      </c>
    </row>
    <row r="40" spans="1:14" x14ac:dyDescent="0.25">
      <c r="A40" s="95">
        <v>38</v>
      </c>
      <c r="B40">
        <v>6</v>
      </c>
      <c r="C40">
        <v>20</v>
      </c>
      <c r="D40" t="s">
        <v>109</v>
      </c>
      <c r="E40">
        <v>14</v>
      </c>
      <c r="F40">
        <v>92</v>
      </c>
      <c r="G40" t="s">
        <v>109</v>
      </c>
      <c r="H40">
        <v>1</v>
      </c>
      <c r="I40" t="s">
        <v>2824</v>
      </c>
      <c r="J40" s="30" t="str">
        <f t="shared" si="0"/>
        <v>[38]=92,</v>
      </c>
      <c r="K40" s="3">
        <f t="shared" si="1"/>
        <v>38</v>
      </c>
      <c r="L40" s="3">
        <f t="shared" si="2"/>
        <v>92</v>
      </c>
      <c r="M40" s="8" t="str">
        <f>VLOOKUP(A40,'ESO wayshrine names'!$A$3:$B$9991,2,)</f>
        <v>Hallin's Stand Wayshrine</v>
      </c>
      <c r="N40" s="3" t="str">
        <f>VLOOKUP(F40,'ESO zone constants'!$A$5:$D$10001,4,FALSE)</f>
        <v>Bangkorai</v>
      </c>
    </row>
    <row r="41" spans="1:14" x14ac:dyDescent="0.25">
      <c r="A41" s="95">
        <v>39</v>
      </c>
      <c r="B41">
        <v>6</v>
      </c>
      <c r="C41">
        <v>20</v>
      </c>
      <c r="D41" t="s">
        <v>109</v>
      </c>
      <c r="E41">
        <v>14</v>
      </c>
      <c r="F41">
        <v>92</v>
      </c>
      <c r="G41" t="s">
        <v>109</v>
      </c>
      <c r="H41">
        <v>1</v>
      </c>
      <c r="I41" t="s">
        <v>2825</v>
      </c>
      <c r="J41" s="30" t="str">
        <f t="shared" si="0"/>
        <v>[39]=92,</v>
      </c>
      <c r="K41" s="3">
        <f t="shared" si="1"/>
        <v>39</v>
      </c>
      <c r="L41" s="3">
        <f t="shared" si="2"/>
        <v>92</v>
      </c>
      <c r="M41" s="8" t="str">
        <f>VLOOKUP(A41,'ESO wayshrine names'!$A$3:$B$9991,2,)</f>
        <v>Old Tower Wayshrine</v>
      </c>
      <c r="N41" s="3" t="str">
        <f>VLOOKUP(F41,'ESO zone constants'!$A$5:$D$10001,4,FALSE)</f>
        <v>Bangkorai</v>
      </c>
    </row>
    <row r="42" spans="1:14" x14ac:dyDescent="0.25">
      <c r="A42" s="95">
        <v>40</v>
      </c>
      <c r="B42">
        <v>6</v>
      </c>
      <c r="C42">
        <v>20</v>
      </c>
      <c r="D42" t="s">
        <v>109</v>
      </c>
      <c r="E42">
        <v>14</v>
      </c>
      <c r="F42">
        <v>92</v>
      </c>
      <c r="G42" t="s">
        <v>109</v>
      </c>
      <c r="H42">
        <v>1</v>
      </c>
      <c r="I42" t="s">
        <v>2826</v>
      </c>
      <c r="J42" s="30" t="str">
        <f t="shared" si="0"/>
        <v>[40]=92,</v>
      </c>
      <c r="K42" s="3">
        <f t="shared" si="1"/>
        <v>40</v>
      </c>
      <c r="L42" s="3">
        <f t="shared" si="2"/>
        <v>92</v>
      </c>
      <c r="M42" s="8" t="str">
        <f>VLOOKUP(A42,'ESO wayshrine names'!$A$3:$B$9991,2,)</f>
        <v>Onsi's Breath Wayshrine</v>
      </c>
      <c r="N42" s="3" t="str">
        <f>VLOOKUP(F42,'ESO zone constants'!$A$5:$D$10001,4,FALSE)</f>
        <v>Bangkorai</v>
      </c>
    </row>
    <row r="43" spans="1:14" x14ac:dyDescent="0.25">
      <c r="A43" s="95">
        <v>41</v>
      </c>
      <c r="B43">
        <v>11</v>
      </c>
      <c r="C43">
        <v>7</v>
      </c>
      <c r="D43" t="s">
        <v>2313</v>
      </c>
      <c r="E43">
        <v>9</v>
      </c>
      <c r="F43">
        <v>41</v>
      </c>
      <c r="G43" t="s">
        <v>2313</v>
      </c>
      <c r="H43">
        <v>1</v>
      </c>
      <c r="I43" t="s">
        <v>2827</v>
      </c>
      <c r="J43" s="30" t="str">
        <f t="shared" si="0"/>
        <v>[41]=41,</v>
      </c>
      <c r="K43" s="3">
        <f t="shared" si="1"/>
        <v>41</v>
      </c>
      <c r="L43" s="3">
        <f t="shared" si="2"/>
        <v>41</v>
      </c>
      <c r="M43" s="8" t="str">
        <f>VLOOKUP(A43,'ESO wayshrine names'!$A$3:$B$9991,2,)</f>
        <v>Fort Arand Wayshrine</v>
      </c>
      <c r="N43" s="3" t="str">
        <f>VLOOKUP(F43,'ESO zone constants'!$A$5:$D$10001,4,FALSE)</f>
        <v>Stonefalls</v>
      </c>
    </row>
    <row r="44" spans="1:14" x14ac:dyDescent="0.25">
      <c r="A44" s="95">
        <v>42</v>
      </c>
      <c r="B44">
        <v>5</v>
      </c>
      <c r="C44">
        <v>30</v>
      </c>
      <c r="D44" t="s">
        <v>3229</v>
      </c>
      <c r="E44">
        <v>17</v>
      </c>
      <c r="F44">
        <v>104</v>
      </c>
      <c r="G44" t="s">
        <v>2307</v>
      </c>
      <c r="H44">
        <v>1</v>
      </c>
      <c r="I44" t="s">
        <v>2828</v>
      </c>
      <c r="J44" s="30" t="str">
        <f t="shared" si="0"/>
        <v>[42]=104,</v>
      </c>
      <c r="K44" s="3">
        <f t="shared" si="1"/>
        <v>42</v>
      </c>
      <c r="L44" s="3">
        <f t="shared" si="2"/>
        <v>104</v>
      </c>
      <c r="M44" s="8" t="str">
        <f>VLOOKUP(A44,'ESO wayshrine names'!$A$3:$B$9991,2,)</f>
        <v>Morwha's Bounty Wayshrine</v>
      </c>
      <c r="N44" s="3" t="str">
        <f>VLOOKUP(F44,'ESO zone constants'!$A$5:$D$10001,4,FALSE)</f>
        <v>Alik'r Desert</v>
      </c>
    </row>
    <row r="45" spans="1:14" x14ac:dyDescent="0.25">
      <c r="A45" s="95">
        <v>43</v>
      </c>
      <c r="B45">
        <v>5</v>
      </c>
      <c r="C45">
        <v>30</v>
      </c>
      <c r="D45" t="s">
        <v>3229</v>
      </c>
      <c r="E45">
        <v>17</v>
      </c>
      <c r="F45">
        <v>104</v>
      </c>
      <c r="G45" t="s">
        <v>2307</v>
      </c>
      <c r="H45">
        <v>1</v>
      </c>
      <c r="I45" t="s">
        <v>2829</v>
      </c>
      <c r="J45" s="30" t="str">
        <f t="shared" si="0"/>
        <v>[43]=104,</v>
      </c>
      <c r="K45" s="3">
        <f t="shared" si="1"/>
        <v>43</v>
      </c>
      <c r="L45" s="3">
        <f t="shared" si="2"/>
        <v>104</v>
      </c>
      <c r="M45" s="8" t="str">
        <f>VLOOKUP(A45,'ESO wayshrine names'!$A$3:$B$9991,2,)</f>
        <v>Sentinel Wayshrine</v>
      </c>
      <c r="N45" s="3" t="str">
        <f>VLOOKUP(F45,'ESO zone constants'!$A$5:$D$10001,4,FALSE)</f>
        <v>Alik'r Desert</v>
      </c>
    </row>
    <row r="46" spans="1:14" x14ac:dyDescent="0.25">
      <c r="A46" s="95">
        <v>44</v>
      </c>
      <c r="B46">
        <v>5</v>
      </c>
      <c r="C46">
        <v>30</v>
      </c>
      <c r="D46" t="s">
        <v>3229</v>
      </c>
      <c r="E46">
        <v>17</v>
      </c>
      <c r="F46">
        <v>104</v>
      </c>
      <c r="G46" t="s">
        <v>2307</v>
      </c>
      <c r="H46">
        <v>1</v>
      </c>
      <c r="I46" t="s">
        <v>2830</v>
      </c>
      <c r="J46" s="30" t="str">
        <f t="shared" si="0"/>
        <v>[44]=104,</v>
      </c>
      <c r="K46" s="3">
        <f t="shared" si="1"/>
        <v>44</v>
      </c>
      <c r="L46" s="3">
        <f t="shared" si="2"/>
        <v>104</v>
      </c>
      <c r="M46" s="8" t="str">
        <f>VLOOKUP(A46,'ESO wayshrine names'!$A$3:$B$9991,2,)</f>
        <v>Bergama Wayshrine</v>
      </c>
      <c r="N46" s="3" t="str">
        <f>VLOOKUP(F46,'ESO zone constants'!$A$5:$D$10001,4,FALSE)</f>
        <v>Alik'r Desert</v>
      </c>
    </row>
    <row r="47" spans="1:14" x14ac:dyDescent="0.25">
      <c r="A47" s="95">
        <v>45</v>
      </c>
      <c r="B47">
        <v>5</v>
      </c>
      <c r="C47">
        <v>30</v>
      </c>
      <c r="D47" t="s">
        <v>3229</v>
      </c>
      <c r="E47">
        <v>17</v>
      </c>
      <c r="F47">
        <v>104</v>
      </c>
      <c r="G47" t="s">
        <v>2307</v>
      </c>
      <c r="H47">
        <v>1</v>
      </c>
      <c r="I47" t="s">
        <v>2831</v>
      </c>
      <c r="J47" s="30" t="str">
        <f t="shared" si="0"/>
        <v>[45]=104,</v>
      </c>
      <c r="K47" s="3">
        <f t="shared" si="1"/>
        <v>45</v>
      </c>
      <c r="L47" s="3">
        <f t="shared" si="2"/>
        <v>104</v>
      </c>
      <c r="M47" s="8" t="str">
        <f>VLOOKUP(A47,'ESO wayshrine names'!$A$3:$B$9991,2,)</f>
        <v>Leki's Blade Wayshrine</v>
      </c>
      <c r="N47" s="3" t="str">
        <f>VLOOKUP(F47,'ESO zone constants'!$A$5:$D$10001,4,FALSE)</f>
        <v>Alik'r Desert</v>
      </c>
    </row>
    <row r="48" spans="1:14" x14ac:dyDescent="0.25">
      <c r="A48" s="95">
        <v>46</v>
      </c>
      <c r="B48">
        <v>5</v>
      </c>
      <c r="C48">
        <v>30</v>
      </c>
      <c r="D48" t="s">
        <v>3229</v>
      </c>
      <c r="E48">
        <v>17</v>
      </c>
      <c r="F48">
        <v>104</v>
      </c>
      <c r="G48" t="s">
        <v>2307</v>
      </c>
      <c r="H48">
        <v>1</v>
      </c>
      <c r="I48" t="s">
        <v>2832</v>
      </c>
      <c r="J48" s="30" t="str">
        <f t="shared" si="0"/>
        <v>[46]=104,</v>
      </c>
      <c r="K48" s="3">
        <f t="shared" si="1"/>
        <v>46</v>
      </c>
      <c r="L48" s="3">
        <f t="shared" si="2"/>
        <v>104</v>
      </c>
      <c r="M48" s="8" t="str">
        <f>VLOOKUP(A48,'ESO wayshrine names'!$A$3:$B$9991,2,)</f>
        <v>Satakalaam Wayshrine</v>
      </c>
      <c r="N48" s="3" t="str">
        <f>VLOOKUP(F48,'ESO zone constants'!$A$5:$D$10001,4,FALSE)</f>
        <v>Alik'r Desert</v>
      </c>
    </row>
    <row r="49" spans="1:14" x14ac:dyDescent="0.25">
      <c r="A49" s="95">
        <v>47</v>
      </c>
      <c r="B49">
        <v>9</v>
      </c>
      <c r="C49">
        <v>26</v>
      </c>
      <c r="D49" t="s">
        <v>2312</v>
      </c>
      <c r="E49">
        <v>19</v>
      </c>
      <c r="F49">
        <v>117</v>
      </c>
      <c r="G49" t="s">
        <v>2312</v>
      </c>
      <c r="H49">
        <v>1</v>
      </c>
      <c r="I49" t="s">
        <v>2833</v>
      </c>
      <c r="J49" s="30" t="str">
        <f t="shared" si="0"/>
        <v>[47]=117,</v>
      </c>
      <c r="K49" s="3">
        <f t="shared" si="1"/>
        <v>47</v>
      </c>
      <c r="L49" s="3">
        <f t="shared" si="2"/>
        <v>117</v>
      </c>
      <c r="M49" s="8" t="str">
        <f>VLOOKUP(A49,'ESO wayshrine names'!$A$3:$B$9991,2,)</f>
        <v>Stillrise Wayshrine</v>
      </c>
      <c r="N49" s="3" t="str">
        <f>VLOOKUP(F49,'ESO zone constants'!$A$5:$D$10001,4,FALSE)</f>
        <v>Shadowfen</v>
      </c>
    </row>
    <row r="50" spans="1:14" x14ac:dyDescent="0.25">
      <c r="A50" s="95">
        <v>48</v>
      </c>
      <c r="B50">
        <v>9</v>
      </c>
      <c r="C50">
        <v>26</v>
      </c>
      <c r="D50" t="s">
        <v>2312</v>
      </c>
      <c r="E50">
        <v>19</v>
      </c>
      <c r="F50">
        <v>117</v>
      </c>
      <c r="G50" t="s">
        <v>2312</v>
      </c>
      <c r="H50">
        <v>1</v>
      </c>
      <c r="I50" t="s">
        <v>2834</v>
      </c>
      <c r="J50" s="30" t="str">
        <f t="shared" si="0"/>
        <v>[48]=117,</v>
      </c>
      <c r="K50" s="3">
        <f t="shared" si="1"/>
        <v>48</v>
      </c>
      <c r="L50" s="3">
        <f t="shared" si="2"/>
        <v>117</v>
      </c>
      <c r="M50" s="8" t="str">
        <f>VLOOKUP(A50,'ESO wayshrine names'!$A$3:$B$9991,2,)</f>
        <v>Stormhold Wayshrine</v>
      </c>
      <c r="N50" s="3" t="str">
        <f>VLOOKUP(F50,'ESO zone constants'!$A$5:$D$10001,4,FALSE)</f>
        <v>Shadowfen</v>
      </c>
    </row>
    <row r="51" spans="1:14" x14ac:dyDescent="0.25">
      <c r="A51" s="95">
        <v>49</v>
      </c>
      <c r="B51">
        <v>9</v>
      </c>
      <c r="C51">
        <v>26</v>
      </c>
      <c r="D51" t="s">
        <v>2312</v>
      </c>
      <c r="E51">
        <v>19</v>
      </c>
      <c r="F51">
        <v>117</v>
      </c>
      <c r="G51" t="s">
        <v>2312</v>
      </c>
      <c r="H51">
        <v>1</v>
      </c>
      <c r="I51" t="s">
        <v>2835</v>
      </c>
      <c r="J51" s="30" t="str">
        <f t="shared" si="0"/>
        <v>[49]=117,</v>
      </c>
      <c r="K51" s="3">
        <f t="shared" si="1"/>
        <v>49</v>
      </c>
      <c r="L51" s="3">
        <f t="shared" si="2"/>
        <v>117</v>
      </c>
      <c r="M51" s="8" t="str">
        <f>VLOOKUP(A51,'ESO wayshrine names'!$A$3:$B$9991,2,)</f>
        <v>Hatching Pools Wayshrine</v>
      </c>
      <c r="N51" s="3" t="str">
        <f>VLOOKUP(F51,'ESO zone constants'!$A$5:$D$10001,4,FALSE)</f>
        <v>Shadowfen</v>
      </c>
    </row>
    <row r="52" spans="1:14" x14ac:dyDescent="0.25">
      <c r="A52" s="95">
        <v>50</v>
      </c>
      <c r="B52">
        <v>9</v>
      </c>
      <c r="C52">
        <v>26</v>
      </c>
      <c r="D52" t="s">
        <v>2312</v>
      </c>
      <c r="E52">
        <v>19</v>
      </c>
      <c r="F52">
        <v>117</v>
      </c>
      <c r="G52" t="s">
        <v>2312</v>
      </c>
      <c r="H52">
        <v>1</v>
      </c>
      <c r="I52" t="s">
        <v>2836</v>
      </c>
      <c r="J52" s="30" t="str">
        <f t="shared" si="0"/>
        <v>[50]=117,</v>
      </c>
      <c r="K52" s="3">
        <f t="shared" si="1"/>
        <v>50</v>
      </c>
      <c r="L52" s="3">
        <f t="shared" si="2"/>
        <v>117</v>
      </c>
      <c r="M52" s="8" t="str">
        <f>VLOOKUP(A52,'ESO wayshrine names'!$A$3:$B$9991,2,)</f>
        <v>Alten Corimont Wayshrine</v>
      </c>
      <c r="N52" s="3" t="str">
        <f>VLOOKUP(F52,'ESO zone constants'!$A$5:$D$10001,4,FALSE)</f>
        <v>Shadowfen</v>
      </c>
    </row>
    <row r="53" spans="1:14" x14ac:dyDescent="0.25">
      <c r="A53" s="95">
        <v>51</v>
      </c>
      <c r="B53">
        <v>9</v>
      </c>
      <c r="C53">
        <v>26</v>
      </c>
      <c r="D53" t="s">
        <v>2312</v>
      </c>
      <c r="E53">
        <v>19</v>
      </c>
      <c r="F53">
        <v>117</v>
      </c>
      <c r="G53" t="s">
        <v>2312</v>
      </c>
      <c r="H53">
        <v>1</v>
      </c>
      <c r="I53" t="s">
        <v>2837</v>
      </c>
      <c r="J53" s="30" t="str">
        <f t="shared" si="0"/>
        <v>[51]=117,</v>
      </c>
      <c r="K53" s="3">
        <f t="shared" si="1"/>
        <v>51</v>
      </c>
      <c r="L53" s="3">
        <f t="shared" si="2"/>
        <v>117</v>
      </c>
      <c r="M53" s="8" t="str">
        <f>VLOOKUP(A53,'ESO wayshrine names'!$A$3:$B$9991,2,)</f>
        <v>Percolating Mire Wayshrine</v>
      </c>
      <c r="N53" s="3" t="str">
        <f>VLOOKUP(F53,'ESO zone constants'!$A$5:$D$10001,4,FALSE)</f>
        <v>Shadowfen</v>
      </c>
    </row>
    <row r="54" spans="1:14" x14ac:dyDescent="0.25">
      <c r="A54" s="95">
        <v>52</v>
      </c>
      <c r="B54">
        <v>9</v>
      </c>
      <c r="C54">
        <v>26</v>
      </c>
      <c r="D54" t="s">
        <v>2312</v>
      </c>
      <c r="E54">
        <v>19</v>
      </c>
      <c r="F54">
        <v>117</v>
      </c>
      <c r="G54" t="s">
        <v>2312</v>
      </c>
      <c r="H54">
        <v>1</v>
      </c>
      <c r="I54" t="s">
        <v>2838</v>
      </c>
      <c r="J54" s="30" t="str">
        <f t="shared" si="0"/>
        <v>[52]=117,</v>
      </c>
      <c r="K54" s="3">
        <f t="shared" si="1"/>
        <v>52</v>
      </c>
      <c r="L54" s="3">
        <f t="shared" si="2"/>
        <v>117</v>
      </c>
      <c r="M54" s="8" t="str">
        <f>VLOOKUP(A54,'ESO wayshrine names'!$A$3:$B$9991,2,)</f>
        <v>Hissmir Wayshrine</v>
      </c>
      <c r="N54" s="3" t="str">
        <f>VLOOKUP(F54,'ESO zone constants'!$A$5:$D$10001,4,FALSE)</f>
        <v>Shadowfen</v>
      </c>
    </row>
    <row r="55" spans="1:14" x14ac:dyDescent="0.25">
      <c r="A55" s="95">
        <v>53</v>
      </c>
      <c r="B55">
        <v>9</v>
      </c>
      <c r="C55">
        <v>26</v>
      </c>
      <c r="D55" t="s">
        <v>2312</v>
      </c>
      <c r="E55">
        <v>19</v>
      </c>
      <c r="F55">
        <v>117</v>
      </c>
      <c r="G55" t="s">
        <v>2312</v>
      </c>
      <c r="H55">
        <v>1</v>
      </c>
      <c r="I55" t="s">
        <v>2839</v>
      </c>
      <c r="J55" s="30" t="str">
        <f t="shared" si="0"/>
        <v>[53]=117,</v>
      </c>
      <c r="K55" s="3">
        <f t="shared" si="1"/>
        <v>53</v>
      </c>
      <c r="L55" s="3">
        <f t="shared" si="2"/>
        <v>117</v>
      </c>
      <c r="M55" s="8" t="str">
        <f>VLOOKUP(A55,'ESO wayshrine names'!$A$3:$B$9991,2,)</f>
        <v>Loriasel Wayshrine</v>
      </c>
      <c r="N55" s="3" t="str">
        <f>VLOOKUP(F55,'ESO zone constants'!$A$5:$D$10001,4,FALSE)</f>
        <v>Shadowfen</v>
      </c>
    </row>
    <row r="56" spans="1:14" x14ac:dyDescent="0.25">
      <c r="A56" s="95">
        <v>55</v>
      </c>
      <c r="B56">
        <v>3</v>
      </c>
      <c r="C56">
        <v>10</v>
      </c>
      <c r="D56" t="s">
        <v>2308</v>
      </c>
      <c r="E56">
        <v>5</v>
      </c>
      <c r="F56">
        <v>20</v>
      </c>
      <c r="G56" t="s">
        <v>2308</v>
      </c>
      <c r="H56">
        <v>1</v>
      </c>
      <c r="I56" t="s">
        <v>2840</v>
      </c>
      <c r="J56" s="30" t="str">
        <f t="shared" si="0"/>
        <v>[55]=20,</v>
      </c>
      <c r="K56" s="3">
        <f t="shared" si="1"/>
        <v>55</v>
      </c>
      <c r="L56" s="3">
        <f t="shared" si="2"/>
        <v>20</v>
      </c>
      <c r="M56" s="8" t="str">
        <f>VLOOKUP(A56,'ESO wayshrine names'!$A$3:$B$9991,2,)</f>
        <v>Shornhelm Wayshrine</v>
      </c>
      <c r="N56" s="3" t="str">
        <f>VLOOKUP(F56,'ESO zone constants'!$A$5:$D$10001,4,FALSE)</f>
        <v>Rivenspire</v>
      </c>
    </row>
    <row r="57" spans="1:14" x14ac:dyDescent="0.25">
      <c r="A57" s="95">
        <v>56</v>
      </c>
      <c r="B57">
        <v>4</v>
      </c>
      <c r="C57">
        <v>12</v>
      </c>
      <c r="D57" t="s">
        <v>2309</v>
      </c>
      <c r="E57">
        <v>4</v>
      </c>
      <c r="F57">
        <v>19</v>
      </c>
      <c r="G57" t="s">
        <v>2309</v>
      </c>
      <c r="H57">
        <v>1</v>
      </c>
      <c r="I57" t="s">
        <v>3868</v>
      </c>
      <c r="J57" s="30" t="str">
        <f t="shared" si="0"/>
        <v>[56]=19,</v>
      </c>
      <c r="K57" s="3">
        <f t="shared" si="1"/>
        <v>56</v>
      </c>
      <c r="L57" s="3">
        <f t="shared" si="2"/>
        <v>19</v>
      </c>
      <c r="M57" s="8" t="str">
        <f>VLOOKUP(A57,'ESO wayshrine names'!$A$3:$B$9991,2,)</f>
        <v>Wayrest Wayshrine</v>
      </c>
      <c r="N57" s="3" t="str">
        <f>VLOOKUP(F57,'ESO zone constants'!$A$5:$D$10001,4,FALSE)</f>
        <v>Stormhaven</v>
      </c>
    </row>
    <row r="58" spans="1:14" x14ac:dyDescent="0.25">
      <c r="A58" s="95">
        <v>57</v>
      </c>
      <c r="B58">
        <v>5</v>
      </c>
      <c r="C58">
        <v>30</v>
      </c>
      <c r="D58" t="s">
        <v>3229</v>
      </c>
      <c r="E58">
        <v>17</v>
      </c>
      <c r="F58">
        <v>104</v>
      </c>
      <c r="G58" t="s">
        <v>2307</v>
      </c>
      <c r="H58">
        <v>1</v>
      </c>
      <c r="I58" t="s">
        <v>2841</v>
      </c>
      <c r="J58" s="30" t="str">
        <f t="shared" si="0"/>
        <v>[57]=104,</v>
      </c>
      <c r="K58" s="3">
        <f t="shared" si="1"/>
        <v>57</v>
      </c>
      <c r="L58" s="3">
        <f t="shared" si="2"/>
        <v>104</v>
      </c>
      <c r="M58" s="8" t="str">
        <f>VLOOKUP(A58,'ESO wayshrine names'!$A$3:$B$9991,2,)</f>
        <v>Divad's Chagrin Mine Wayshrine</v>
      </c>
      <c r="N58" s="3" t="str">
        <f>VLOOKUP(F58,'ESO zone constants'!$A$5:$D$10001,4,FALSE)</f>
        <v>Alik'r Desert</v>
      </c>
    </row>
    <row r="59" spans="1:14" x14ac:dyDescent="0.25">
      <c r="A59" s="95">
        <v>58</v>
      </c>
      <c r="B59">
        <v>5</v>
      </c>
      <c r="C59">
        <v>30</v>
      </c>
      <c r="D59" t="s">
        <v>3229</v>
      </c>
      <c r="E59">
        <v>17</v>
      </c>
      <c r="F59">
        <v>104</v>
      </c>
      <c r="G59" t="s">
        <v>2307</v>
      </c>
      <c r="H59">
        <v>1</v>
      </c>
      <c r="I59" t="s">
        <v>2842</v>
      </c>
      <c r="J59" s="30" t="str">
        <f t="shared" si="0"/>
        <v>[58]=104,</v>
      </c>
      <c r="K59" s="3">
        <f t="shared" si="1"/>
        <v>58</v>
      </c>
      <c r="L59" s="3">
        <f t="shared" si="2"/>
        <v>104</v>
      </c>
      <c r="M59" s="8" t="str">
        <f>VLOOKUP(A59,'ESO wayshrine names'!$A$3:$B$9991,2,)</f>
        <v>Kulati Mines Wayshrine</v>
      </c>
      <c r="N59" s="3" t="str">
        <f>VLOOKUP(F59,'ESO zone constants'!$A$5:$D$10001,4,FALSE)</f>
        <v>Alik'r Desert</v>
      </c>
    </row>
    <row r="60" spans="1:14" x14ac:dyDescent="0.25">
      <c r="A60" s="95">
        <v>59</v>
      </c>
      <c r="B60">
        <v>5</v>
      </c>
      <c r="C60">
        <v>30</v>
      </c>
      <c r="D60" t="s">
        <v>3229</v>
      </c>
      <c r="E60">
        <v>17</v>
      </c>
      <c r="F60">
        <v>104</v>
      </c>
      <c r="G60" t="s">
        <v>2307</v>
      </c>
      <c r="H60">
        <v>1</v>
      </c>
      <c r="I60" t="s">
        <v>2843</v>
      </c>
      <c r="J60" s="30" t="str">
        <f t="shared" si="0"/>
        <v>[59]=104,</v>
      </c>
      <c r="K60" s="3">
        <f t="shared" si="1"/>
        <v>59</v>
      </c>
      <c r="L60" s="3">
        <f t="shared" si="2"/>
        <v>104</v>
      </c>
      <c r="M60" s="8" t="str">
        <f>VLOOKUP(A60,'ESO wayshrine names'!$A$3:$B$9991,2,)</f>
        <v>Aswala Stables Wayshrine</v>
      </c>
      <c r="N60" s="3" t="str">
        <f>VLOOKUP(F60,'ESO zone constants'!$A$5:$D$10001,4,FALSE)</f>
        <v>Alik'r Desert</v>
      </c>
    </row>
    <row r="61" spans="1:14" x14ac:dyDescent="0.25">
      <c r="A61" s="95">
        <v>60</v>
      </c>
      <c r="B61">
        <v>5</v>
      </c>
      <c r="C61">
        <v>30</v>
      </c>
      <c r="D61" t="s">
        <v>3229</v>
      </c>
      <c r="E61">
        <v>17</v>
      </c>
      <c r="F61">
        <v>104</v>
      </c>
      <c r="G61" t="s">
        <v>2307</v>
      </c>
      <c r="H61">
        <v>1</v>
      </c>
      <c r="I61" t="s">
        <v>2844</v>
      </c>
      <c r="J61" s="30" t="str">
        <f t="shared" si="0"/>
        <v>[60]=104,</v>
      </c>
      <c r="K61" s="3">
        <f t="shared" si="1"/>
        <v>60</v>
      </c>
      <c r="L61" s="3">
        <f t="shared" si="2"/>
        <v>104</v>
      </c>
      <c r="M61" s="8" t="str">
        <f>VLOOKUP(A61,'ESO wayshrine names'!$A$3:$B$9991,2,)</f>
        <v>Shrikes' Aerie Wayshrine</v>
      </c>
      <c r="N61" s="3" t="str">
        <f>VLOOKUP(F61,'ESO zone constants'!$A$5:$D$10001,4,FALSE)</f>
        <v>Alik'r Desert</v>
      </c>
    </row>
    <row r="62" spans="1:14" x14ac:dyDescent="0.25">
      <c r="A62" s="95">
        <v>61</v>
      </c>
      <c r="B62">
        <v>5</v>
      </c>
      <c r="C62">
        <v>30</v>
      </c>
      <c r="D62" t="s">
        <v>3229</v>
      </c>
      <c r="E62">
        <v>17</v>
      </c>
      <c r="F62">
        <v>104</v>
      </c>
      <c r="G62" t="s">
        <v>2307</v>
      </c>
      <c r="H62">
        <v>1</v>
      </c>
      <c r="I62" t="s">
        <v>2845</v>
      </c>
      <c r="J62" s="30" t="str">
        <f t="shared" si="0"/>
        <v>[61]=104,</v>
      </c>
      <c r="K62" s="3">
        <f t="shared" si="1"/>
        <v>61</v>
      </c>
      <c r="L62" s="3">
        <f t="shared" si="2"/>
        <v>104</v>
      </c>
      <c r="M62" s="8" t="str">
        <f>VLOOKUP(A62,'ESO wayshrine names'!$A$3:$B$9991,2,)</f>
        <v>HoonDing's Watch Wayshrine</v>
      </c>
      <c r="N62" s="3" t="str">
        <f>VLOOKUP(F62,'ESO zone constants'!$A$5:$D$10001,4,FALSE)</f>
        <v>Alik'r Desert</v>
      </c>
    </row>
    <row r="63" spans="1:14" x14ac:dyDescent="0.25">
      <c r="A63" s="95">
        <v>62</v>
      </c>
      <c r="B63">
        <v>2</v>
      </c>
      <c r="C63">
        <v>1</v>
      </c>
      <c r="D63" t="s">
        <v>103</v>
      </c>
      <c r="E63">
        <v>2</v>
      </c>
      <c r="F63">
        <v>3</v>
      </c>
      <c r="G63" t="s">
        <v>103</v>
      </c>
      <c r="H63">
        <v>1</v>
      </c>
      <c r="I63" t="s">
        <v>2846</v>
      </c>
      <c r="J63" s="30" t="str">
        <f t="shared" si="0"/>
        <v>[62]=3,</v>
      </c>
      <c r="K63" s="3">
        <f t="shared" si="1"/>
        <v>62</v>
      </c>
      <c r="L63" s="3">
        <f t="shared" si="2"/>
        <v>3</v>
      </c>
      <c r="M63" s="8" t="str">
        <f>VLOOKUP(A63,'ESO wayshrine names'!$A$3:$B$9991,2,)</f>
        <v>Daggerfall Wayshrine</v>
      </c>
      <c r="N63" s="3" t="str">
        <f>VLOOKUP(F63,'ESO zone constants'!$A$5:$D$10001,4,FALSE)</f>
        <v>Glenumbra</v>
      </c>
    </row>
    <row r="64" spans="1:14" x14ac:dyDescent="0.25">
      <c r="A64" s="95">
        <v>63</v>
      </c>
      <c r="B64">
        <v>6</v>
      </c>
      <c r="C64">
        <v>20</v>
      </c>
      <c r="D64" t="s">
        <v>109</v>
      </c>
      <c r="E64">
        <v>14</v>
      </c>
      <c r="F64">
        <v>92</v>
      </c>
      <c r="G64" t="s">
        <v>109</v>
      </c>
      <c r="H64">
        <v>1</v>
      </c>
      <c r="I64" t="s">
        <v>2847</v>
      </c>
      <c r="J64" s="30" t="str">
        <f t="shared" si="0"/>
        <v>[63]=92,</v>
      </c>
      <c r="K64" s="3">
        <f t="shared" si="1"/>
        <v>63</v>
      </c>
      <c r="L64" s="3">
        <f t="shared" si="2"/>
        <v>92</v>
      </c>
      <c r="M64" s="8" t="str">
        <f>VLOOKUP(A64,'ESO wayshrine names'!$A$3:$B$9991,2,)</f>
        <v>Sunken Road Wayshrine</v>
      </c>
      <c r="N64" s="3" t="str">
        <f>VLOOKUP(F64,'ESO zone constants'!$A$5:$D$10001,4,FALSE)</f>
        <v>Bangkorai</v>
      </c>
    </row>
    <row r="65" spans="1:14" x14ac:dyDescent="0.25">
      <c r="A65" s="95">
        <v>64</v>
      </c>
      <c r="B65">
        <v>2</v>
      </c>
      <c r="C65">
        <v>1</v>
      </c>
      <c r="D65" t="s">
        <v>103</v>
      </c>
      <c r="E65">
        <v>2</v>
      </c>
      <c r="F65">
        <v>3</v>
      </c>
      <c r="G65" t="s">
        <v>103</v>
      </c>
      <c r="H65">
        <v>1</v>
      </c>
      <c r="I65" t="s">
        <v>2848</v>
      </c>
      <c r="J65" s="30" t="str">
        <f t="shared" si="0"/>
        <v>[64]=3,</v>
      </c>
      <c r="K65" s="3">
        <f t="shared" si="1"/>
        <v>64</v>
      </c>
      <c r="L65" s="3">
        <f t="shared" si="2"/>
        <v>3</v>
      </c>
      <c r="M65" s="8" t="str">
        <f>VLOOKUP(A65,'ESO wayshrine names'!$A$3:$B$9991,2,)</f>
        <v>Burial Tombs Wayshrine</v>
      </c>
      <c r="N65" s="3" t="str">
        <f>VLOOKUP(F65,'ESO zone constants'!$A$5:$D$10001,4,FALSE)</f>
        <v>Glenumbra</v>
      </c>
    </row>
    <row r="66" spans="1:14" x14ac:dyDescent="0.25">
      <c r="A66" s="95">
        <v>65</v>
      </c>
      <c r="B66">
        <v>11</v>
      </c>
      <c r="C66">
        <v>7</v>
      </c>
      <c r="D66" t="s">
        <v>2313</v>
      </c>
      <c r="E66">
        <v>9</v>
      </c>
      <c r="F66">
        <v>41</v>
      </c>
      <c r="G66" t="s">
        <v>2313</v>
      </c>
      <c r="H66">
        <v>1</v>
      </c>
      <c r="I66" t="s">
        <v>2849</v>
      </c>
      <c r="J66" s="30" t="str">
        <f t="shared" si="0"/>
        <v>[65]=41,</v>
      </c>
      <c r="K66" s="3">
        <f t="shared" si="1"/>
        <v>65</v>
      </c>
      <c r="L66" s="3">
        <f t="shared" si="2"/>
        <v>41</v>
      </c>
      <c r="M66" s="8" t="str">
        <f>VLOOKUP(A66,'ESO wayshrine names'!$A$3:$B$9991,2,)</f>
        <v>Davon's Watch Wayshrine</v>
      </c>
      <c r="N66" s="3" t="str">
        <f>VLOOKUP(F66,'ESO zone constants'!$A$5:$D$10001,4,FALSE)</f>
        <v>Stonefalls</v>
      </c>
    </row>
    <row r="67" spans="1:14" x14ac:dyDescent="0.25">
      <c r="A67" s="95">
        <v>66</v>
      </c>
      <c r="B67">
        <v>11</v>
      </c>
      <c r="C67">
        <v>7</v>
      </c>
      <c r="D67" t="s">
        <v>2313</v>
      </c>
      <c r="E67">
        <v>9</v>
      </c>
      <c r="F67">
        <v>41</v>
      </c>
      <c r="G67" t="s">
        <v>2313</v>
      </c>
      <c r="H67">
        <v>1</v>
      </c>
      <c r="I67" t="s">
        <v>2850</v>
      </c>
      <c r="J67" s="30" t="str">
        <f t="shared" ref="J67:J130" si="3">IF(A67&lt;&gt;"",IF(F67&lt;&gt;"",IF(OR(ISNA(A67),ISNA(F67)),"","["&amp;A67&amp;"]="&amp;F67&amp;","),""),"")</f>
        <v>[66]=41,</v>
      </c>
      <c r="K67" s="3">
        <f t="shared" ref="K67:K130" si="4">A67</f>
        <v>66</v>
      </c>
      <c r="L67" s="3">
        <f t="shared" ref="L67:L130" si="5">F67</f>
        <v>41</v>
      </c>
      <c r="M67" s="8" t="str">
        <f>VLOOKUP(A67,'ESO wayshrine names'!$A$3:$B$9991,2,)</f>
        <v>Othrenis Wayshrine</v>
      </c>
      <c r="N67" s="3" t="str">
        <f>VLOOKUP(F67,'ESO zone constants'!$A$5:$D$10001,4,FALSE)</f>
        <v>Stonefalls</v>
      </c>
    </row>
    <row r="68" spans="1:14" x14ac:dyDescent="0.25">
      <c r="A68" s="95">
        <v>67</v>
      </c>
      <c r="B68">
        <v>11</v>
      </c>
      <c r="C68">
        <v>7</v>
      </c>
      <c r="D68" t="s">
        <v>2313</v>
      </c>
      <c r="E68">
        <v>9</v>
      </c>
      <c r="F68">
        <v>41</v>
      </c>
      <c r="G68" t="s">
        <v>2313</v>
      </c>
      <c r="H68">
        <v>1</v>
      </c>
      <c r="I68" t="s">
        <v>2851</v>
      </c>
      <c r="J68" s="30" t="str">
        <f t="shared" si="3"/>
        <v>[67]=41,</v>
      </c>
      <c r="K68" s="3">
        <f t="shared" si="4"/>
        <v>67</v>
      </c>
      <c r="L68" s="3">
        <f t="shared" si="5"/>
        <v>41</v>
      </c>
      <c r="M68" s="8" t="str">
        <f>VLOOKUP(A68,'ESO wayshrine names'!$A$3:$B$9991,2,)</f>
        <v>Ebonheart Wayshrine</v>
      </c>
      <c r="N68" s="3" t="str">
        <f>VLOOKUP(F68,'ESO zone constants'!$A$5:$D$10001,4,FALSE)</f>
        <v>Stonefalls</v>
      </c>
    </row>
    <row r="69" spans="1:14" x14ac:dyDescent="0.25">
      <c r="A69" s="95">
        <v>68</v>
      </c>
      <c r="B69">
        <v>11</v>
      </c>
      <c r="C69">
        <v>7</v>
      </c>
      <c r="D69" t="s">
        <v>2313</v>
      </c>
      <c r="E69">
        <v>9</v>
      </c>
      <c r="F69">
        <v>41</v>
      </c>
      <c r="G69" t="s">
        <v>2313</v>
      </c>
      <c r="H69">
        <v>1</v>
      </c>
      <c r="I69" t="s">
        <v>2852</v>
      </c>
      <c r="J69" s="30" t="str">
        <f t="shared" si="3"/>
        <v>[68]=41,</v>
      </c>
      <c r="K69" s="3">
        <f t="shared" si="4"/>
        <v>68</v>
      </c>
      <c r="L69" s="3">
        <f t="shared" si="5"/>
        <v>41</v>
      </c>
      <c r="M69" s="8" t="str">
        <f>VLOOKUP(A69,'ESO wayshrine names'!$A$3:$B$9991,2,)</f>
        <v>Vivec's Antlers Wayshrine</v>
      </c>
      <c r="N69" s="3" t="str">
        <f>VLOOKUP(F69,'ESO zone constants'!$A$5:$D$10001,4,FALSE)</f>
        <v>Stonefalls</v>
      </c>
    </row>
    <row r="70" spans="1:14" x14ac:dyDescent="0.25">
      <c r="A70" s="95">
        <v>69</v>
      </c>
      <c r="B70">
        <v>11</v>
      </c>
      <c r="C70">
        <v>7</v>
      </c>
      <c r="D70" t="s">
        <v>2313</v>
      </c>
      <c r="E70">
        <v>9</v>
      </c>
      <c r="F70">
        <v>41</v>
      </c>
      <c r="G70" t="s">
        <v>2313</v>
      </c>
      <c r="H70">
        <v>1</v>
      </c>
      <c r="I70" t="s">
        <v>2853</v>
      </c>
      <c r="J70" s="30" t="str">
        <f t="shared" si="3"/>
        <v>[69]=41,</v>
      </c>
      <c r="K70" s="3">
        <f t="shared" si="4"/>
        <v>69</v>
      </c>
      <c r="L70" s="3">
        <f t="shared" si="5"/>
        <v>41</v>
      </c>
      <c r="M70" s="8" t="str">
        <f>VLOOKUP(A70,'ESO wayshrine names'!$A$3:$B$9991,2,)</f>
        <v>Sulfur Pools Wayshrine</v>
      </c>
      <c r="N70" s="3" t="str">
        <f>VLOOKUP(F70,'ESO zone constants'!$A$5:$D$10001,4,FALSE)</f>
        <v>Stonefalls</v>
      </c>
    </row>
    <row r="71" spans="1:14" x14ac:dyDescent="0.25">
      <c r="A71" s="95">
        <v>71</v>
      </c>
      <c r="B71">
        <v>11</v>
      </c>
      <c r="C71">
        <v>7</v>
      </c>
      <c r="D71" t="s">
        <v>2313</v>
      </c>
      <c r="E71">
        <v>9</v>
      </c>
      <c r="F71">
        <v>41</v>
      </c>
      <c r="G71" t="s">
        <v>2313</v>
      </c>
      <c r="H71">
        <v>1</v>
      </c>
      <c r="I71" t="s">
        <v>2854</v>
      </c>
      <c r="J71" s="30" t="str">
        <f t="shared" si="3"/>
        <v>[71]=41,</v>
      </c>
      <c r="K71" s="3">
        <f t="shared" si="4"/>
        <v>71</v>
      </c>
      <c r="L71" s="3">
        <f t="shared" si="5"/>
        <v>41</v>
      </c>
      <c r="M71" s="8" t="str">
        <f>VLOOKUP(A71,'ESO wayshrine names'!$A$3:$B$9991,2,)</f>
        <v>Brothers of Strife Wayshrine</v>
      </c>
      <c r="N71" s="3" t="str">
        <f>VLOOKUP(F71,'ESO zone constants'!$A$5:$D$10001,4,FALSE)</f>
        <v>Stonefalls</v>
      </c>
    </row>
    <row r="72" spans="1:14" x14ac:dyDescent="0.25">
      <c r="A72" s="95">
        <v>72</v>
      </c>
      <c r="B72">
        <v>11</v>
      </c>
      <c r="C72">
        <v>7</v>
      </c>
      <c r="D72" t="s">
        <v>2313</v>
      </c>
      <c r="E72">
        <v>9</v>
      </c>
      <c r="F72">
        <v>41</v>
      </c>
      <c r="G72" t="s">
        <v>2313</v>
      </c>
      <c r="H72">
        <v>1</v>
      </c>
      <c r="I72" t="s">
        <v>2855</v>
      </c>
      <c r="J72" s="30" t="str">
        <f t="shared" si="3"/>
        <v>[72]=41,</v>
      </c>
      <c r="K72" s="3">
        <f t="shared" si="4"/>
        <v>72</v>
      </c>
      <c r="L72" s="3">
        <f t="shared" si="5"/>
        <v>41</v>
      </c>
      <c r="M72" s="8" t="str">
        <f>VLOOKUP(A72,'ESO wayshrine names'!$A$3:$B$9991,2,)</f>
        <v>Hrogar's Hold Wayshrine</v>
      </c>
      <c r="N72" s="3" t="str">
        <f>VLOOKUP(F72,'ESO zone constants'!$A$5:$D$10001,4,FALSE)</f>
        <v>Stonefalls</v>
      </c>
    </row>
    <row r="73" spans="1:14" x14ac:dyDescent="0.25">
      <c r="A73" s="95">
        <v>73</v>
      </c>
      <c r="B73">
        <v>11</v>
      </c>
      <c r="C73">
        <v>7</v>
      </c>
      <c r="D73" t="s">
        <v>2313</v>
      </c>
      <c r="E73">
        <v>9</v>
      </c>
      <c r="F73">
        <v>41</v>
      </c>
      <c r="G73" t="s">
        <v>2313</v>
      </c>
      <c r="H73">
        <v>1</v>
      </c>
      <c r="I73" t="s">
        <v>2856</v>
      </c>
      <c r="J73" s="30" t="str">
        <f t="shared" si="3"/>
        <v>[73]=41,</v>
      </c>
      <c r="K73" s="3">
        <f t="shared" si="4"/>
        <v>73</v>
      </c>
      <c r="L73" s="3">
        <f t="shared" si="5"/>
        <v>41</v>
      </c>
      <c r="M73" s="8" t="str">
        <f>VLOOKUP(A73,'ESO wayshrine names'!$A$3:$B$9991,2,)</f>
        <v>Fort Virak Wayshrine</v>
      </c>
      <c r="N73" s="3" t="str">
        <f>VLOOKUP(F73,'ESO zone constants'!$A$5:$D$10001,4,FALSE)</f>
        <v>Stonefalls</v>
      </c>
    </row>
    <row r="74" spans="1:14" x14ac:dyDescent="0.25">
      <c r="A74" s="95">
        <v>74</v>
      </c>
      <c r="B74">
        <v>11</v>
      </c>
      <c r="C74">
        <v>7</v>
      </c>
      <c r="D74" t="s">
        <v>2313</v>
      </c>
      <c r="E74">
        <v>9</v>
      </c>
      <c r="F74">
        <v>41</v>
      </c>
      <c r="G74" t="s">
        <v>2313</v>
      </c>
      <c r="H74">
        <v>1</v>
      </c>
      <c r="I74" t="s">
        <v>2857</v>
      </c>
      <c r="J74" s="30" t="str">
        <f t="shared" si="3"/>
        <v>[74]=41,</v>
      </c>
      <c r="K74" s="3">
        <f t="shared" si="4"/>
        <v>74</v>
      </c>
      <c r="L74" s="3">
        <f t="shared" si="5"/>
        <v>41</v>
      </c>
      <c r="M74" s="8" t="str">
        <f>VLOOKUP(A74,'ESO wayshrine names'!$A$3:$B$9991,2,)</f>
        <v>Iliath Temple Wayshrine</v>
      </c>
      <c r="N74" s="3" t="str">
        <f>VLOOKUP(F74,'ESO zone constants'!$A$5:$D$10001,4,FALSE)</f>
        <v>Stonefalls</v>
      </c>
    </row>
    <row r="75" spans="1:14" x14ac:dyDescent="0.25">
      <c r="A75" s="95">
        <v>75</v>
      </c>
      <c r="B75">
        <v>11</v>
      </c>
      <c r="C75">
        <v>7</v>
      </c>
      <c r="D75" t="s">
        <v>2313</v>
      </c>
      <c r="E75">
        <v>9</v>
      </c>
      <c r="F75">
        <v>41</v>
      </c>
      <c r="G75" t="s">
        <v>2313</v>
      </c>
      <c r="H75">
        <v>1</v>
      </c>
      <c r="I75" t="s">
        <v>2858</v>
      </c>
      <c r="J75" s="30" t="str">
        <f t="shared" si="3"/>
        <v>[75]=41,</v>
      </c>
      <c r="K75" s="3">
        <f t="shared" si="4"/>
        <v>75</v>
      </c>
      <c r="L75" s="3">
        <f t="shared" si="5"/>
        <v>41</v>
      </c>
      <c r="M75" s="8" t="str">
        <f>VLOOKUP(A75,'ESO wayshrine names'!$A$3:$B$9991,2,)</f>
        <v>Sathram Plantation Wayshrine</v>
      </c>
      <c r="N75" s="3" t="str">
        <f>VLOOKUP(F75,'ESO zone constants'!$A$5:$D$10001,4,FALSE)</f>
        <v>Stonefalls</v>
      </c>
    </row>
    <row r="76" spans="1:14" x14ac:dyDescent="0.25">
      <c r="A76" s="95">
        <v>76</v>
      </c>
      <c r="B76">
        <v>11</v>
      </c>
      <c r="C76">
        <v>7</v>
      </c>
      <c r="D76" t="s">
        <v>2313</v>
      </c>
      <c r="E76">
        <v>9</v>
      </c>
      <c r="F76">
        <v>41</v>
      </c>
      <c r="G76" t="s">
        <v>2313</v>
      </c>
      <c r="H76">
        <v>1</v>
      </c>
      <c r="I76" t="s">
        <v>2859</v>
      </c>
      <c r="J76" s="30" t="str">
        <f t="shared" si="3"/>
        <v>[76]=41,</v>
      </c>
      <c r="K76" s="3">
        <f t="shared" si="4"/>
        <v>76</v>
      </c>
      <c r="L76" s="3">
        <f t="shared" si="5"/>
        <v>41</v>
      </c>
      <c r="M76" s="8" t="str">
        <f>VLOOKUP(A76,'ESO wayshrine names'!$A$3:$B$9991,2,)</f>
        <v>Kragenmoor Wayshrine</v>
      </c>
      <c r="N76" s="3" t="str">
        <f>VLOOKUP(F76,'ESO zone constants'!$A$5:$D$10001,4,FALSE)</f>
        <v>Stonefalls</v>
      </c>
    </row>
    <row r="77" spans="1:14" x14ac:dyDescent="0.25">
      <c r="A77" s="95">
        <v>77</v>
      </c>
      <c r="B77">
        <v>11</v>
      </c>
      <c r="C77">
        <v>7</v>
      </c>
      <c r="D77" t="s">
        <v>2313</v>
      </c>
      <c r="E77">
        <v>9</v>
      </c>
      <c r="F77">
        <v>41</v>
      </c>
      <c r="G77" t="s">
        <v>2313</v>
      </c>
      <c r="H77">
        <v>1</v>
      </c>
      <c r="I77" t="s">
        <v>2860</v>
      </c>
      <c r="J77" s="30" t="str">
        <f t="shared" si="3"/>
        <v>[77]=41,</v>
      </c>
      <c r="K77" s="3">
        <f t="shared" si="4"/>
        <v>77</v>
      </c>
      <c r="L77" s="3">
        <f t="shared" si="5"/>
        <v>41</v>
      </c>
      <c r="M77" s="8" t="str">
        <f>VLOOKUP(A77,'ESO wayshrine names'!$A$3:$B$9991,2,)</f>
        <v>Ashen Road Wayshrine</v>
      </c>
      <c r="N77" s="3" t="str">
        <f>VLOOKUP(F77,'ESO zone constants'!$A$5:$D$10001,4,FALSE)</f>
        <v>Stonefalls</v>
      </c>
    </row>
    <row r="78" spans="1:14" x14ac:dyDescent="0.25">
      <c r="A78" s="95">
        <v>78</v>
      </c>
      <c r="B78">
        <v>9</v>
      </c>
      <c r="C78">
        <v>26</v>
      </c>
      <c r="D78" t="s">
        <v>2312</v>
      </c>
      <c r="E78">
        <v>19</v>
      </c>
      <c r="F78">
        <v>117</v>
      </c>
      <c r="G78" t="s">
        <v>2312</v>
      </c>
      <c r="H78">
        <v>1</v>
      </c>
      <c r="I78" t="s">
        <v>2861</v>
      </c>
      <c r="J78" s="30" t="str">
        <f t="shared" si="3"/>
        <v>[78]=117,</v>
      </c>
      <c r="K78" s="3">
        <f t="shared" si="4"/>
        <v>78</v>
      </c>
      <c r="L78" s="3">
        <f t="shared" si="5"/>
        <v>117</v>
      </c>
      <c r="M78" s="8" t="str">
        <f>VLOOKUP(A78,'ESO wayshrine names'!$A$3:$B$9991,2,)</f>
        <v>Venomous Fens Wayshrine</v>
      </c>
      <c r="N78" s="3" t="str">
        <f>VLOOKUP(F78,'ESO zone constants'!$A$5:$D$10001,4,FALSE)</f>
        <v>Shadowfen</v>
      </c>
    </row>
    <row r="79" spans="1:14" x14ac:dyDescent="0.25">
      <c r="A79" s="95">
        <v>79</v>
      </c>
      <c r="B79">
        <v>10</v>
      </c>
      <c r="C79">
        <v>13</v>
      </c>
      <c r="D79" t="s">
        <v>107</v>
      </c>
      <c r="E79">
        <v>10</v>
      </c>
      <c r="F79">
        <v>57</v>
      </c>
      <c r="G79" t="s">
        <v>107</v>
      </c>
      <c r="H79">
        <v>1</v>
      </c>
      <c r="I79" t="s">
        <v>2862</v>
      </c>
      <c r="J79" s="30" t="str">
        <f t="shared" si="3"/>
        <v>[79]=57,</v>
      </c>
      <c r="K79" s="3">
        <f t="shared" si="4"/>
        <v>79</v>
      </c>
      <c r="L79" s="3">
        <f t="shared" si="5"/>
        <v>57</v>
      </c>
      <c r="M79" s="8" t="str">
        <f>VLOOKUP(A79,'ESO wayshrine names'!$A$3:$B$9991,2,)</f>
        <v>Selfora Wayshrine</v>
      </c>
      <c r="N79" s="3" t="str">
        <f>VLOOKUP(F79,'ESO zone constants'!$A$5:$D$10001,4,FALSE)</f>
        <v>Deshaan</v>
      </c>
    </row>
    <row r="80" spans="1:14" x14ac:dyDescent="0.25">
      <c r="A80" s="95">
        <v>80</v>
      </c>
      <c r="B80">
        <v>10</v>
      </c>
      <c r="C80">
        <v>13</v>
      </c>
      <c r="D80" t="s">
        <v>107</v>
      </c>
      <c r="E80">
        <v>10</v>
      </c>
      <c r="F80">
        <v>57</v>
      </c>
      <c r="G80" t="s">
        <v>107</v>
      </c>
      <c r="H80">
        <v>1</v>
      </c>
      <c r="I80" t="s">
        <v>2863</v>
      </c>
      <c r="J80" s="30" t="str">
        <f t="shared" si="3"/>
        <v>[80]=57,</v>
      </c>
      <c r="K80" s="3">
        <f t="shared" si="4"/>
        <v>80</v>
      </c>
      <c r="L80" s="3">
        <f t="shared" si="5"/>
        <v>57</v>
      </c>
      <c r="M80" s="8" t="str">
        <f>VLOOKUP(A80,'ESO wayshrine names'!$A$3:$B$9991,2,)</f>
        <v>Silent Mire Wayshrine</v>
      </c>
      <c r="N80" s="3" t="str">
        <f>VLOOKUP(F80,'ESO zone constants'!$A$5:$D$10001,4,FALSE)</f>
        <v>Deshaan</v>
      </c>
    </row>
    <row r="81" spans="1:14" x14ac:dyDescent="0.25">
      <c r="A81" s="95">
        <v>81</v>
      </c>
      <c r="B81">
        <v>10</v>
      </c>
      <c r="C81">
        <v>13</v>
      </c>
      <c r="D81" t="s">
        <v>107</v>
      </c>
      <c r="E81">
        <v>10</v>
      </c>
      <c r="F81">
        <v>57</v>
      </c>
      <c r="G81" t="s">
        <v>107</v>
      </c>
      <c r="H81">
        <v>1</v>
      </c>
      <c r="I81" t="s">
        <v>2864</v>
      </c>
      <c r="J81" s="30" t="str">
        <f t="shared" si="3"/>
        <v>[81]=57,</v>
      </c>
      <c r="K81" s="3">
        <f t="shared" si="4"/>
        <v>81</v>
      </c>
      <c r="L81" s="3">
        <f t="shared" si="5"/>
        <v>57</v>
      </c>
      <c r="M81" s="8" t="str">
        <f>VLOOKUP(A81,'ESO wayshrine names'!$A$3:$B$9991,2,)</f>
        <v>Eidolon's Hollow Wayshrine</v>
      </c>
      <c r="N81" s="3" t="str">
        <f>VLOOKUP(F81,'ESO zone constants'!$A$5:$D$10001,4,FALSE)</f>
        <v>Deshaan</v>
      </c>
    </row>
    <row r="82" spans="1:14" x14ac:dyDescent="0.25">
      <c r="A82" s="95">
        <v>82</v>
      </c>
      <c r="B82">
        <v>3</v>
      </c>
      <c r="C82">
        <v>10</v>
      </c>
      <c r="D82" t="s">
        <v>2308</v>
      </c>
      <c r="E82">
        <v>5</v>
      </c>
      <c r="F82">
        <v>20</v>
      </c>
      <c r="G82" t="s">
        <v>2308</v>
      </c>
      <c r="H82">
        <v>1</v>
      </c>
      <c r="I82" t="s">
        <v>2865</v>
      </c>
      <c r="J82" s="30" t="str">
        <f t="shared" si="3"/>
        <v>[82]=20,</v>
      </c>
      <c r="K82" s="3">
        <f t="shared" si="4"/>
        <v>82</v>
      </c>
      <c r="L82" s="3">
        <f t="shared" si="5"/>
        <v>20</v>
      </c>
      <c r="M82" s="8" t="str">
        <f>VLOOKUP(A82,'ESO wayshrine names'!$A$3:$B$9991,2,)</f>
        <v>Northpoint Wayshrine</v>
      </c>
      <c r="N82" s="3" t="str">
        <f>VLOOKUP(F82,'ESO zone constants'!$A$5:$D$10001,4,FALSE)</f>
        <v>Rivenspire</v>
      </c>
    </row>
    <row r="83" spans="1:14" x14ac:dyDescent="0.25">
      <c r="A83" s="95">
        <v>83</v>
      </c>
      <c r="B83">
        <v>3</v>
      </c>
      <c r="C83">
        <v>10</v>
      </c>
      <c r="D83" t="s">
        <v>2308</v>
      </c>
      <c r="E83">
        <v>5</v>
      </c>
      <c r="F83">
        <v>20</v>
      </c>
      <c r="G83" t="s">
        <v>2308</v>
      </c>
      <c r="H83">
        <v>1</v>
      </c>
      <c r="I83" t="s">
        <v>2866</v>
      </c>
      <c r="J83" s="30" t="str">
        <f t="shared" si="3"/>
        <v>[83]=20,</v>
      </c>
      <c r="K83" s="3">
        <f t="shared" si="4"/>
        <v>83</v>
      </c>
      <c r="L83" s="3">
        <f t="shared" si="5"/>
        <v>20</v>
      </c>
      <c r="M83" s="8" t="str">
        <f>VLOOKUP(A83,'ESO wayshrine names'!$A$3:$B$9991,2,)</f>
        <v>Fell's Run Wayshrine</v>
      </c>
      <c r="N83" s="3" t="str">
        <f>VLOOKUP(F83,'ESO zone constants'!$A$5:$D$10001,4,FALSE)</f>
        <v>Rivenspire</v>
      </c>
    </row>
    <row r="84" spans="1:14" x14ac:dyDescent="0.25">
      <c r="A84" s="95">
        <v>84</v>
      </c>
      <c r="B84">
        <v>3</v>
      </c>
      <c r="C84">
        <v>10</v>
      </c>
      <c r="D84" t="s">
        <v>2308</v>
      </c>
      <c r="E84">
        <v>5</v>
      </c>
      <c r="F84">
        <v>20</v>
      </c>
      <c r="G84" t="s">
        <v>2308</v>
      </c>
      <c r="H84">
        <v>1</v>
      </c>
      <c r="I84" t="s">
        <v>2867</v>
      </c>
      <c r="J84" s="30" t="str">
        <f t="shared" si="3"/>
        <v>[84]=20,</v>
      </c>
      <c r="K84" s="3">
        <f t="shared" si="4"/>
        <v>84</v>
      </c>
      <c r="L84" s="3">
        <f t="shared" si="5"/>
        <v>20</v>
      </c>
      <c r="M84" s="8" t="str">
        <f>VLOOKUP(A84,'ESO wayshrine names'!$A$3:$B$9991,2,)</f>
        <v>Hoarfrost Downs Wayshrine</v>
      </c>
      <c r="N84" s="3" t="str">
        <f>VLOOKUP(F84,'ESO zone constants'!$A$5:$D$10001,4,FALSE)</f>
        <v>Rivenspire</v>
      </c>
    </row>
    <row r="85" spans="1:14" x14ac:dyDescent="0.25">
      <c r="A85" s="95">
        <v>85</v>
      </c>
      <c r="B85">
        <v>9</v>
      </c>
      <c r="C85">
        <v>26</v>
      </c>
      <c r="D85" t="s">
        <v>2312</v>
      </c>
      <c r="E85">
        <v>19</v>
      </c>
      <c r="F85">
        <v>117</v>
      </c>
      <c r="G85" t="s">
        <v>2312</v>
      </c>
      <c r="H85">
        <v>1</v>
      </c>
      <c r="I85" t="s">
        <v>2868</v>
      </c>
      <c r="J85" s="30" t="str">
        <f t="shared" si="3"/>
        <v>[85]=117,</v>
      </c>
      <c r="K85" s="3">
        <f t="shared" si="4"/>
        <v>85</v>
      </c>
      <c r="L85" s="3">
        <f t="shared" si="5"/>
        <v>117</v>
      </c>
      <c r="M85" s="8" t="str">
        <f>VLOOKUP(A85,'ESO wayshrine names'!$A$3:$B$9991,2,)</f>
        <v>Forsaken Hamlet Wayshrine</v>
      </c>
      <c r="N85" s="3" t="str">
        <f>VLOOKUP(F85,'ESO zone constants'!$A$5:$D$10001,4,FALSE)</f>
        <v>Shadowfen</v>
      </c>
    </row>
    <row r="86" spans="1:14" x14ac:dyDescent="0.25">
      <c r="A86" s="95">
        <v>86</v>
      </c>
      <c r="B86">
        <v>3</v>
      </c>
      <c r="C86">
        <v>10</v>
      </c>
      <c r="D86" t="s">
        <v>2308</v>
      </c>
      <c r="E86">
        <v>5</v>
      </c>
      <c r="F86">
        <v>20</v>
      </c>
      <c r="G86" t="s">
        <v>2308</v>
      </c>
      <c r="H86">
        <v>1</v>
      </c>
      <c r="I86" t="s">
        <v>2869</v>
      </c>
      <c r="J86" s="30" t="str">
        <f t="shared" si="3"/>
        <v>[86]=20,</v>
      </c>
      <c r="K86" s="3">
        <f t="shared" si="4"/>
        <v>86</v>
      </c>
      <c r="L86" s="3">
        <f t="shared" si="5"/>
        <v>20</v>
      </c>
      <c r="M86" s="8" t="str">
        <f>VLOOKUP(A86,'ESO wayshrine names'!$A$3:$B$9991,2,)</f>
        <v>Sanguine Barrows Wayshrine</v>
      </c>
      <c r="N86" s="3" t="str">
        <f>VLOOKUP(F86,'ESO zone constants'!$A$5:$D$10001,4,FALSE)</f>
        <v>Rivenspire</v>
      </c>
    </row>
    <row r="87" spans="1:14" x14ac:dyDescent="0.25">
      <c r="A87" s="95">
        <v>87</v>
      </c>
      <c r="B87">
        <v>13</v>
      </c>
      <c r="C87">
        <v>61</v>
      </c>
      <c r="D87" t="s">
        <v>2310</v>
      </c>
      <c r="E87">
        <v>15</v>
      </c>
      <c r="F87">
        <v>101</v>
      </c>
      <c r="G87" t="s">
        <v>2310</v>
      </c>
      <c r="H87">
        <v>1</v>
      </c>
      <c r="I87" t="s">
        <v>3304</v>
      </c>
      <c r="J87" s="30" t="str">
        <f t="shared" si="3"/>
        <v>[87]=101,</v>
      </c>
      <c r="K87" s="3">
        <f t="shared" si="4"/>
        <v>87</v>
      </c>
      <c r="L87" s="3">
        <f t="shared" si="5"/>
        <v>101</v>
      </c>
      <c r="M87" s="8" t="str">
        <f>VLOOKUP(A87,'ESO wayshrine names'!$A$3:$B$9991,2,)</f>
        <v>Windhelm Wayshrine</v>
      </c>
      <c r="N87" s="3" t="str">
        <f>VLOOKUP(F87,'ESO zone constants'!$A$5:$D$10001,4,FALSE)</f>
        <v>Eastmarch</v>
      </c>
    </row>
    <row r="88" spans="1:14" x14ac:dyDescent="0.25">
      <c r="A88" s="95">
        <v>88</v>
      </c>
      <c r="B88">
        <v>13</v>
      </c>
      <c r="C88">
        <v>61</v>
      </c>
      <c r="D88" t="s">
        <v>2310</v>
      </c>
      <c r="E88">
        <v>15</v>
      </c>
      <c r="F88">
        <v>101</v>
      </c>
      <c r="G88" t="s">
        <v>2310</v>
      </c>
      <c r="H88">
        <v>1</v>
      </c>
      <c r="I88" t="s">
        <v>3301</v>
      </c>
      <c r="J88" s="30" t="str">
        <f t="shared" si="3"/>
        <v>[88]=101,</v>
      </c>
      <c r="K88" s="3">
        <f t="shared" si="4"/>
        <v>88</v>
      </c>
      <c r="L88" s="3">
        <f t="shared" si="5"/>
        <v>101</v>
      </c>
      <c r="M88" s="8" t="str">
        <f>VLOOKUP(A88,'ESO wayshrine names'!$A$3:$B$9991,2,)</f>
        <v>Fort Morvunskar Wayshrine</v>
      </c>
      <c r="N88" s="3" t="str">
        <f>VLOOKUP(F88,'ESO zone constants'!$A$5:$D$10001,4,FALSE)</f>
        <v>Eastmarch</v>
      </c>
    </row>
    <row r="89" spans="1:14" x14ac:dyDescent="0.25">
      <c r="A89" s="95">
        <v>89</v>
      </c>
      <c r="B89">
        <v>13</v>
      </c>
      <c r="C89">
        <v>61</v>
      </c>
      <c r="D89" t="s">
        <v>2310</v>
      </c>
      <c r="E89">
        <v>15</v>
      </c>
      <c r="F89">
        <v>101</v>
      </c>
      <c r="G89" t="s">
        <v>2310</v>
      </c>
      <c r="H89">
        <v>1</v>
      </c>
      <c r="I89" t="s">
        <v>3306</v>
      </c>
      <c r="J89" s="30" t="str">
        <f t="shared" si="3"/>
        <v>[89]=101,</v>
      </c>
      <c r="K89" s="3">
        <f t="shared" si="4"/>
        <v>89</v>
      </c>
      <c r="L89" s="3">
        <f t="shared" si="5"/>
        <v>101</v>
      </c>
      <c r="M89" s="8" t="str">
        <f>VLOOKUP(A89,'ESO wayshrine names'!$A$3:$B$9991,2,)</f>
        <v>Kynesgrove Wayshrine</v>
      </c>
      <c r="N89" s="3" t="str">
        <f>VLOOKUP(F89,'ESO zone constants'!$A$5:$D$10001,4,FALSE)</f>
        <v>Eastmarch</v>
      </c>
    </row>
    <row r="90" spans="1:14" x14ac:dyDescent="0.25">
      <c r="A90" s="95">
        <v>90</v>
      </c>
      <c r="B90">
        <v>13</v>
      </c>
      <c r="C90">
        <v>61</v>
      </c>
      <c r="D90" t="s">
        <v>2310</v>
      </c>
      <c r="E90">
        <v>15</v>
      </c>
      <c r="F90">
        <v>101</v>
      </c>
      <c r="G90" t="s">
        <v>2310</v>
      </c>
      <c r="H90">
        <v>1</v>
      </c>
      <c r="I90" t="s">
        <v>3307</v>
      </c>
      <c r="J90" s="30" t="str">
        <f t="shared" si="3"/>
        <v>[90]=101,</v>
      </c>
      <c r="K90" s="3">
        <f t="shared" si="4"/>
        <v>90</v>
      </c>
      <c r="L90" s="3">
        <f t="shared" si="5"/>
        <v>101</v>
      </c>
      <c r="M90" s="8" t="str">
        <f>VLOOKUP(A90,'ESO wayshrine names'!$A$3:$B$9991,2,)</f>
        <v>Voljar Meadery Wayshrine</v>
      </c>
      <c r="N90" s="3" t="str">
        <f>VLOOKUP(F90,'ESO zone constants'!$A$5:$D$10001,4,FALSE)</f>
        <v>Eastmarch</v>
      </c>
    </row>
    <row r="91" spans="1:14" x14ac:dyDescent="0.25">
      <c r="A91" s="95">
        <v>91</v>
      </c>
      <c r="B91">
        <v>13</v>
      </c>
      <c r="C91">
        <v>61</v>
      </c>
      <c r="D91" t="s">
        <v>2310</v>
      </c>
      <c r="E91">
        <v>15</v>
      </c>
      <c r="F91">
        <v>101</v>
      </c>
      <c r="G91" t="s">
        <v>2310</v>
      </c>
      <c r="H91">
        <v>1</v>
      </c>
      <c r="I91" t="s">
        <v>3308</v>
      </c>
      <c r="J91" s="30" t="str">
        <f t="shared" si="3"/>
        <v>[91]=101,</v>
      </c>
      <c r="K91" s="3">
        <f t="shared" si="4"/>
        <v>91</v>
      </c>
      <c r="L91" s="3">
        <f t="shared" si="5"/>
        <v>101</v>
      </c>
      <c r="M91" s="8" t="str">
        <f>VLOOKUP(A91,'ESO wayshrine names'!$A$3:$B$9991,2,)</f>
        <v>Cradlecrush Wayshrine</v>
      </c>
      <c r="N91" s="3" t="str">
        <f>VLOOKUP(F91,'ESO zone constants'!$A$5:$D$10001,4,FALSE)</f>
        <v>Eastmarch</v>
      </c>
    </row>
    <row r="92" spans="1:14" x14ac:dyDescent="0.25">
      <c r="A92" s="95">
        <v>92</v>
      </c>
      <c r="B92">
        <v>13</v>
      </c>
      <c r="C92">
        <v>61</v>
      </c>
      <c r="D92" t="s">
        <v>2310</v>
      </c>
      <c r="E92">
        <v>15</v>
      </c>
      <c r="F92">
        <v>101</v>
      </c>
      <c r="G92" t="s">
        <v>2310</v>
      </c>
      <c r="H92">
        <v>1</v>
      </c>
      <c r="I92" t="s">
        <v>3303</v>
      </c>
      <c r="J92" s="30" t="str">
        <f t="shared" si="3"/>
        <v>[92]=101,</v>
      </c>
      <c r="K92" s="3">
        <f t="shared" si="4"/>
        <v>92</v>
      </c>
      <c r="L92" s="3">
        <f t="shared" si="5"/>
        <v>101</v>
      </c>
      <c r="M92" s="8" t="str">
        <f>VLOOKUP(A92,'ESO wayshrine names'!$A$3:$B$9991,2,)</f>
        <v>Fort Amol Wayshrine</v>
      </c>
      <c r="N92" s="3" t="str">
        <f>VLOOKUP(F92,'ESO zone constants'!$A$5:$D$10001,4,FALSE)</f>
        <v>Eastmarch</v>
      </c>
    </row>
    <row r="93" spans="1:14" x14ac:dyDescent="0.25">
      <c r="A93" s="95">
        <v>93</v>
      </c>
      <c r="B93">
        <v>13</v>
      </c>
      <c r="C93">
        <v>61</v>
      </c>
      <c r="D93" t="s">
        <v>2310</v>
      </c>
      <c r="E93">
        <v>15</v>
      </c>
      <c r="F93">
        <v>101</v>
      </c>
      <c r="G93" t="s">
        <v>2310</v>
      </c>
      <c r="H93">
        <v>1</v>
      </c>
      <c r="I93" t="s">
        <v>3310</v>
      </c>
      <c r="J93" s="30" t="str">
        <f t="shared" si="3"/>
        <v>[93]=101,</v>
      </c>
      <c r="K93" s="3">
        <f t="shared" si="4"/>
        <v>93</v>
      </c>
      <c r="L93" s="3">
        <f t="shared" si="5"/>
        <v>101</v>
      </c>
      <c r="M93" s="8" t="str">
        <f>VLOOKUP(A93,'ESO wayshrine names'!$A$3:$B$9991,2,)</f>
        <v>Wittestadr Wayshrine</v>
      </c>
      <c r="N93" s="3" t="str">
        <f>VLOOKUP(F93,'ESO zone constants'!$A$5:$D$10001,4,FALSE)</f>
        <v>Eastmarch</v>
      </c>
    </row>
    <row r="94" spans="1:14" x14ac:dyDescent="0.25">
      <c r="A94" s="95">
        <v>94</v>
      </c>
      <c r="B94">
        <v>13</v>
      </c>
      <c r="C94">
        <v>61</v>
      </c>
      <c r="D94" t="s">
        <v>2310</v>
      </c>
      <c r="E94">
        <v>15</v>
      </c>
      <c r="F94">
        <v>101</v>
      </c>
      <c r="G94" t="s">
        <v>2310</v>
      </c>
      <c r="H94">
        <v>1</v>
      </c>
      <c r="I94" t="s">
        <v>3311</v>
      </c>
      <c r="J94" s="30" t="str">
        <f t="shared" si="3"/>
        <v>[94]=101,</v>
      </c>
      <c r="K94" s="3">
        <f t="shared" si="4"/>
        <v>94</v>
      </c>
      <c r="L94" s="3">
        <f t="shared" si="5"/>
        <v>101</v>
      </c>
      <c r="M94" s="8" t="str">
        <f>VLOOKUP(A94,'ESO wayshrine names'!$A$3:$B$9991,2,)</f>
        <v>Mistwatch Wayshrine</v>
      </c>
      <c r="N94" s="3" t="str">
        <f>VLOOKUP(F94,'ESO zone constants'!$A$5:$D$10001,4,FALSE)</f>
        <v>Eastmarch</v>
      </c>
    </row>
    <row r="95" spans="1:14" x14ac:dyDescent="0.25">
      <c r="A95" s="95">
        <v>95</v>
      </c>
      <c r="B95">
        <v>13</v>
      </c>
      <c r="C95">
        <v>61</v>
      </c>
      <c r="D95" t="s">
        <v>2310</v>
      </c>
      <c r="E95">
        <v>15</v>
      </c>
      <c r="F95">
        <v>101</v>
      </c>
      <c r="G95" t="s">
        <v>2310</v>
      </c>
      <c r="H95">
        <v>1</v>
      </c>
      <c r="I95" t="s">
        <v>3312</v>
      </c>
      <c r="J95" s="30" t="str">
        <f t="shared" si="3"/>
        <v>[95]=101,</v>
      </c>
      <c r="K95" s="3">
        <f t="shared" si="4"/>
        <v>95</v>
      </c>
      <c r="L95" s="3">
        <f t="shared" si="5"/>
        <v>101</v>
      </c>
      <c r="M95" s="8" t="str">
        <f>VLOOKUP(A95,'ESO wayshrine names'!$A$3:$B$9991,2,)</f>
        <v>Jorunn's Stand Wayshrine</v>
      </c>
      <c r="N95" s="3" t="str">
        <f>VLOOKUP(F95,'ESO zone constants'!$A$5:$D$10001,4,FALSE)</f>
        <v>Eastmarch</v>
      </c>
    </row>
    <row r="96" spans="1:14" x14ac:dyDescent="0.25">
      <c r="A96" s="95">
        <v>96</v>
      </c>
      <c r="B96">
        <v>13</v>
      </c>
      <c r="C96">
        <v>61</v>
      </c>
      <c r="D96" t="s">
        <v>2310</v>
      </c>
      <c r="E96">
        <v>15</v>
      </c>
      <c r="F96">
        <v>101</v>
      </c>
      <c r="G96" t="s">
        <v>2310</v>
      </c>
      <c r="H96">
        <v>1</v>
      </c>
      <c r="I96" t="s">
        <v>3297</v>
      </c>
      <c r="J96" s="30" t="str">
        <f t="shared" si="3"/>
        <v>[96]=101,</v>
      </c>
      <c r="K96" s="3">
        <f t="shared" si="4"/>
        <v>96</v>
      </c>
      <c r="L96" s="3">
        <f t="shared" si="5"/>
        <v>101</v>
      </c>
      <c r="M96" s="8" t="str">
        <f>VLOOKUP(A96,'ESO wayshrine names'!$A$3:$B$9991,2,)</f>
        <v>Logging Camp Wayshrine</v>
      </c>
      <c r="N96" s="3" t="str">
        <f>VLOOKUP(F96,'ESO zone constants'!$A$5:$D$10001,4,FALSE)</f>
        <v>Eastmarch</v>
      </c>
    </row>
    <row r="97" spans="1:14" x14ac:dyDescent="0.25">
      <c r="A97" s="95">
        <v>97</v>
      </c>
      <c r="B97">
        <v>13</v>
      </c>
      <c r="C97">
        <v>61</v>
      </c>
      <c r="D97" t="s">
        <v>2310</v>
      </c>
      <c r="E97">
        <v>15</v>
      </c>
      <c r="F97">
        <v>101</v>
      </c>
      <c r="G97" t="s">
        <v>2310</v>
      </c>
      <c r="H97">
        <v>1</v>
      </c>
      <c r="I97" t="s">
        <v>3298</v>
      </c>
      <c r="J97" s="30" t="str">
        <f t="shared" si="3"/>
        <v>[97]=101,</v>
      </c>
      <c r="K97" s="3">
        <f t="shared" si="4"/>
        <v>97</v>
      </c>
      <c r="L97" s="3">
        <f t="shared" si="5"/>
        <v>101</v>
      </c>
      <c r="M97" s="8" t="str">
        <f>VLOOKUP(A97,'ESO wayshrine names'!$A$3:$B$9991,2,)</f>
        <v>Skuldafn Wayshrine</v>
      </c>
      <c r="N97" s="3" t="str">
        <f>VLOOKUP(F97,'ESO zone constants'!$A$5:$D$10001,4,FALSE)</f>
        <v>Eastmarch</v>
      </c>
    </row>
    <row r="98" spans="1:14" x14ac:dyDescent="0.25">
      <c r="A98" s="95">
        <v>98</v>
      </c>
      <c r="B98">
        <v>11</v>
      </c>
      <c r="C98">
        <v>7</v>
      </c>
      <c r="D98" t="s">
        <v>2313</v>
      </c>
      <c r="E98">
        <v>9</v>
      </c>
      <c r="F98">
        <v>41</v>
      </c>
      <c r="G98" t="s">
        <v>2313</v>
      </c>
      <c r="H98">
        <v>6</v>
      </c>
      <c r="I98" t="s">
        <v>2870</v>
      </c>
      <c r="J98" s="30" t="str">
        <f t="shared" si="3"/>
        <v>[98]=41,</v>
      </c>
      <c r="K98" s="3">
        <f t="shared" si="4"/>
        <v>98</v>
      </c>
      <c r="L98" s="3">
        <f t="shared" si="5"/>
        <v>41</v>
      </c>
      <c r="M98" s="8" t="str">
        <f>VLOOKUP(A98,'ESO wayshrine names'!$A$3:$B$9991,2,)</f>
        <v>Dungeon: Fungal Grotto I</v>
      </c>
      <c r="N98" s="3" t="str">
        <f>VLOOKUP(F98,'ESO zone constants'!$A$5:$D$10001,4,FALSE)</f>
        <v>Stonefalls</v>
      </c>
    </row>
    <row r="99" spans="1:14" x14ac:dyDescent="0.25">
      <c r="A99" s="95">
        <v>99</v>
      </c>
      <c r="B99">
        <v>8</v>
      </c>
      <c r="C99">
        <v>22</v>
      </c>
      <c r="D99" t="s">
        <v>108</v>
      </c>
      <c r="E99">
        <v>11</v>
      </c>
      <c r="F99">
        <v>58</v>
      </c>
      <c r="G99" t="s">
        <v>108</v>
      </c>
      <c r="H99">
        <v>1</v>
      </c>
      <c r="I99" t="s">
        <v>2871</v>
      </c>
      <c r="J99" s="30" t="str">
        <f t="shared" si="3"/>
        <v>[99]=58,</v>
      </c>
      <c r="K99" s="3">
        <f t="shared" si="4"/>
        <v>99</v>
      </c>
      <c r="L99" s="3">
        <f t="shared" si="5"/>
        <v>58</v>
      </c>
      <c r="M99" s="8" t="str">
        <f>VLOOKUP(A99,'ESO wayshrine names'!$A$3:$B$9991,2,)</f>
        <v>Ilayas Ruins Wayshrine</v>
      </c>
      <c r="N99" s="3" t="str">
        <f>VLOOKUP(F99,'ESO zone constants'!$A$5:$D$10001,4,FALSE)</f>
        <v>Malabal Tor</v>
      </c>
    </row>
    <row r="100" spans="1:14" x14ac:dyDescent="0.25">
      <c r="A100" s="95">
        <v>100</v>
      </c>
      <c r="B100">
        <v>8</v>
      </c>
      <c r="C100">
        <v>22</v>
      </c>
      <c r="D100" t="s">
        <v>108</v>
      </c>
      <c r="E100">
        <v>11</v>
      </c>
      <c r="F100">
        <v>58</v>
      </c>
      <c r="G100" t="s">
        <v>108</v>
      </c>
      <c r="H100">
        <v>1</v>
      </c>
      <c r="I100" t="s">
        <v>2872</v>
      </c>
      <c r="J100" s="30" t="str">
        <f t="shared" si="3"/>
        <v>[100]=58,</v>
      </c>
      <c r="K100" s="3">
        <f t="shared" si="4"/>
        <v>100</v>
      </c>
      <c r="L100" s="3">
        <f t="shared" si="5"/>
        <v>58</v>
      </c>
      <c r="M100" s="8" t="str">
        <f>VLOOKUP(A100,'ESO wayshrine names'!$A$3:$B$9991,2,)</f>
        <v>Vulkwasten Wayshrine</v>
      </c>
      <c r="N100" s="3" t="str">
        <f>VLOOKUP(F100,'ESO zone constants'!$A$5:$D$10001,4,FALSE)</f>
        <v>Malabal Tor</v>
      </c>
    </row>
    <row r="101" spans="1:14" x14ac:dyDescent="0.25">
      <c r="A101" s="95">
        <v>101</v>
      </c>
      <c r="B101">
        <v>8</v>
      </c>
      <c r="C101">
        <v>22</v>
      </c>
      <c r="D101" t="s">
        <v>108</v>
      </c>
      <c r="E101">
        <v>11</v>
      </c>
      <c r="F101">
        <v>58</v>
      </c>
      <c r="G101" t="s">
        <v>108</v>
      </c>
      <c r="H101">
        <v>1</v>
      </c>
      <c r="I101" t="s">
        <v>3230</v>
      </c>
      <c r="J101" s="30" t="str">
        <f t="shared" si="3"/>
        <v>[101]=58,</v>
      </c>
      <c r="K101" s="3">
        <f t="shared" si="4"/>
        <v>101</v>
      </c>
      <c r="L101" s="3">
        <f t="shared" si="5"/>
        <v>58</v>
      </c>
      <c r="M101" s="8" t="str">
        <f>VLOOKUP(A101,'ESO wayshrine names'!$A$3:$B$9991,2,)</f>
        <v>Dra'bul Wayshrine</v>
      </c>
      <c r="N101" s="3" t="str">
        <f>VLOOKUP(F101,'ESO zone constants'!$A$5:$D$10001,4,FALSE)</f>
        <v>Malabal Tor</v>
      </c>
    </row>
    <row r="102" spans="1:14" x14ac:dyDescent="0.25">
      <c r="A102" s="95">
        <v>102</v>
      </c>
      <c r="B102">
        <v>8</v>
      </c>
      <c r="C102">
        <v>22</v>
      </c>
      <c r="D102" t="s">
        <v>108</v>
      </c>
      <c r="E102">
        <v>11</v>
      </c>
      <c r="F102">
        <v>58</v>
      </c>
      <c r="G102" t="s">
        <v>108</v>
      </c>
      <c r="H102">
        <v>1</v>
      </c>
      <c r="I102" t="s">
        <v>2873</v>
      </c>
      <c r="J102" s="30" t="str">
        <f t="shared" si="3"/>
        <v>[102]=58,</v>
      </c>
      <c r="K102" s="3">
        <f t="shared" si="4"/>
        <v>102</v>
      </c>
      <c r="L102" s="3">
        <f t="shared" si="5"/>
        <v>58</v>
      </c>
      <c r="M102" s="8" t="str">
        <f>VLOOKUP(A102,'ESO wayshrine names'!$A$3:$B$9991,2,)</f>
        <v>Velyn Harbor Wayshrine</v>
      </c>
      <c r="N102" s="3" t="str">
        <f>VLOOKUP(F102,'ESO zone constants'!$A$5:$D$10001,4,FALSE)</f>
        <v>Malabal Tor</v>
      </c>
    </row>
    <row r="103" spans="1:14" x14ac:dyDescent="0.25">
      <c r="A103" s="95">
        <v>103</v>
      </c>
      <c r="B103">
        <v>8</v>
      </c>
      <c r="C103">
        <v>22</v>
      </c>
      <c r="D103" t="s">
        <v>108</v>
      </c>
      <c r="E103">
        <v>11</v>
      </c>
      <c r="F103">
        <v>58</v>
      </c>
      <c r="G103" t="s">
        <v>108</v>
      </c>
      <c r="H103">
        <v>1</v>
      </c>
      <c r="I103" t="s">
        <v>2874</v>
      </c>
      <c r="J103" s="30" t="str">
        <f t="shared" si="3"/>
        <v>[103]=58,</v>
      </c>
      <c r="K103" s="3">
        <f t="shared" si="4"/>
        <v>103</v>
      </c>
      <c r="L103" s="3">
        <f t="shared" si="5"/>
        <v>58</v>
      </c>
      <c r="M103" s="8" t="str">
        <f>VLOOKUP(A103,'ESO wayshrine names'!$A$3:$B$9991,2,)</f>
        <v>Bloodtoil Wayshrine</v>
      </c>
      <c r="N103" s="3" t="str">
        <f>VLOOKUP(F103,'ESO zone constants'!$A$5:$D$10001,4,FALSE)</f>
        <v>Malabal Tor</v>
      </c>
    </row>
    <row r="104" spans="1:14" x14ac:dyDescent="0.25">
      <c r="A104" s="95">
        <v>104</v>
      </c>
      <c r="B104">
        <v>8</v>
      </c>
      <c r="C104">
        <v>22</v>
      </c>
      <c r="D104" t="s">
        <v>108</v>
      </c>
      <c r="E104">
        <v>11</v>
      </c>
      <c r="F104">
        <v>58</v>
      </c>
      <c r="G104" t="s">
        <v>108</v>
      </c>
      <c r="H104">
        <v>1</v>
      </c>
      <c r="I104" t="s">
        <v>2875</v>
      </c>
      <c r="J104" s="30" t="str">
        <f t="shared" si="3"/>
        <v>[104]=58,</v>
      </c>
      <c r="K104" s="3">
        <f t="shared" si="4"/>
        <v>104</v>
      </c>
      <c r="L104" s="3">
        <f t="shared" si="5"/>
        <v>58</v>
      </c>
      <c r="M104" s="8" t="str">
        <f>VLOOKUP(A104,'ESO wayshrine names'!$A$3:$B$9991,2,)</f>
        <v>Abamath Wayshrine</v>
      </c>
      <c r="N104" s="3" t="str">
        <f>VLOOKUP(F104,'ESO zone constants'!$A$5:$D$10001,4,FALSE)</f>
        <v>Malabal Tor</v>
      </c>
    </row>
    <row r="105" spans="1:14" x14ac:dyDescent="0.25">
      <c r="A105" s="95">
        <v>105</v>
      </c>
      <c r="B105">
        <v>8</v>
      </c>
      <c r="C105">
        <v>22</v>
      </c>
      <c r="D105" t="s">
        <v>108</v>
      </c>
      <c r="E105">
        <v>11</v>
      </c>
      <c r="F105">
        <v>58</v>
      </c>
      <c r="G105" t="s">
        <v>108</v>
      </c>
      <c r="H105">
        <v>1</v>
      </c>
      <c r="I105" t="s">
        <v>2876</v>
      </c>
      <c r="J105" s="30" t="str">
        <f t="shared" si="3"/>
        <v>[105]=58,</v>
      </c>
      <c r="K105" s="3">
        <f t="shared" si="4"/>
        <v>105</v>
      </c>
      <c r="L105" s="3">
        <f t="shared" si="5"/>
        <v>58</v>
      </c>
      <c r="M105" s="8" t="str">
        <f>VLOOKUP(A105,'ESO wayshrine names'!$A$3:$B$9991,2,)</f>
        <v>Wilding Run Wayshrine</v>
      </c>
      <c r="N105" s="3" t="str">
        <f>VLOOKUP(F105,'ESO zone constants'!$A$5:$D$10001,4,FALSE)</f>
        <v>Malabal Tor</v>
      </c>
    </row>
    <row r="106" spans="1:14" x14ac:dyDescent="0.25">
      <c r="A106" s="95">
        <v>106</v>
      </c>
      <c r="B106">
        <v>8</v>
      </c>
      <c r="C106">
        <v>22</v>
      </c>
      <c r="D106" t="s">
        <v>108</v>
      </c>
      <c r="E106">
        <v>11</v>
      </c>
      <c r="F106">
        <v>58</v>
      </c>
      <c r="G106" t="s">
        <v>108</v>
      </c>
      <c r="H106">
        <v>1</v>
      </c>
      <c r="I106" t="s">
        <v>3869</v>
      </c>
      <c r="J106" s="30" t="str">
        <f t="shared" si="3"/>
        <v>[106]=58,</v>
      </c>
      <c r="K106" s="3">
        <f t="shared" si="4"/>
        <v>106</v>
      </c>
      <c r="L106" s="3">
        <f t="shared" si="5"/>
        <v>58</v>
      </c>
      <c r="M106" s="8" t="str">
        <f>VLOOKUP(A106,'ESO wayshrine names'!$A$3:$B$9991,2,)</f>
        <v>Baandari TradingPost Wayshrine</v>
      </c>
      <c r="N106" s="3" t="str">
        <f>VLOOKUP(F106,'ESO zone constants'!$A$5:$D$10001,4,FALSE)</f>
        <v>Malabal Tor</v>
      </c>
    </row>
    <row r="107" spans="1:14" x14ac:dyDescent="0.25">
      <c r="A107" s="95">
        <v>107</v>
      </c>
      <c r="B107">
        <v>8</v>
      </c>
      <c r="C107">
        <v>22</v>
      </c>
      <c r="D107" t="s">
        <v>108</v>
      </c>
      <c r="E107">
        <v>11</v>
      </c>
      <c r="F107">
        <v>58</v>
      </c>
      <c r="G107" t="s">
        <v>108</v>
      </c>
      <c r="H107">
        <v>1</v>
      </c>
      <c r="I107" t="s">
        <v>2877</v>
      </c>
      <c r="J107" s="30" t="str">
        <f t="shared" si="3"/>
        <v>[107]=58,</v>
      </c>
      <c r="K107" s="3">
        <f t="shared" si="4"/>
        <v>107</v>
      </c>
      <c r="L107" s="3">
        <f t="shared" si="5"/>
        <v>58</v>
      </c>
      <c r="M107" s="8" t="str">
        <f>VLOOKUP(A107,'ESO wayshrine names'!$A$3:$B$9991,2,)</f>
        <v>Valeguard Wayshrine</v>
      </c>
      <c r="N107" s="3" t="str">
        <f>VLOOKUP(F107,'ESO zone constants'!$A$5:$D$10001,4,FALSE)</f>
        <v>Malabal Tor</v>
      </c>
    </row>
    <row r="108" spans="1:14" x14ac:dyDescent="0.25">
      <c r="A108" s="95">
        <v>108</v>
      </c>
      <c r="B108">
        <v>11</v>
      </c>
      <c r="C108">
        <v>7</v>
      </c>
      <c r="D108" t="s">
        <v>2313</v>
      </c>
      <c r="E108">
        <v>9</v>
      </c>
      <c r="F108">
        <v>41</v>
      </c>
      <c r="G108" t="s">
        <v>2313</v>
      </c>
      <c r="H108">
        <v>1</v>
      </c>
      <c r="I108" t="s">
        <v>2878</v>
      </c>
      <c r="J108" s="30" t="str">
        <f t="shared" si="3"/>
        <v>[108]=41,</v>
      </c>
      <c r="K108" s="3">
        <f t="shared" si="4"/>
        <v>108</v>
      </c>
      <c r="L108" s="3">
        <f t="shared" si="5"/>
        <v>41</v>
      </c>
      <c r="M108" s="8" t="str">
        <f>VLOOKUP(A108,'ESO wayshrine names'!$A$3:$B$9991,2,)</f>
        <v>Senie Wayshrine</v>
      </c>
      <c r="N108" s="3" t="str">
        <f>VLOOKUP(F108,'ESO zone constants'!$A$5:$D$10001,4,FALSE)</f>
        <v>Stonefalls</v>
      </c>
    </row>
    <row r="109" spans="1:14" x14ac:dyDescent="0.25">
      <c r="A109" s="95">
        <v>109</v>
      </c>
      <c r="B109">
        <v>12</v>
      </c>
      <c r="C109">
        <v>125</v>
      </c>
      <c r="D109" t="s">
        <v>2311</v>
      </c>
      <c r="E109">
        <v>16</v>
      </c>
      <c r="F109">
        <v>103</v>
      </c>
      <c r="G109" t="s">
        <v>2311</v>
      </c>
      <c r="H109">
        <v>1</v>
      </c>
      <c r="I109" t="s">
        <v>2879</v>
      </c>
      <c r="J109" s="30" t="str">
        <f t="shared" si="3"/>
        <v>[109]=103,</v>
      </c>
      <c r="K109" s="3">
        <f t="shared" si="4"/>
        <v>109</v>
      </c>
      <c r="L109" s="3">
        <f t="shared" si="5"/>
        <v>103</v>
      </c>
      <c r="M109" s="8" t="str">
        <f>VLOOKUP(A109,'ESO wayshrine names'!$A$3:$B$9991,2,)</f>
        <v>Riften Wayshrine</v>
      </c>
      <c r="N109" s="3" t="str">
        <f>VLOOKUP(F109,'ESO zone constants'!$A$5:$D$10001,4,FALSE)</f>
        <v>The Rift</v>
      </c>
    </row>
    <row r="110" spans="1:14" x14ac:dyDescent="0.25">
      <c r="A110" s="95">
        <v>110</v>
      </c>
      <c r="B110">
        <v>12</v>
      </c>
      <c r="C110">
        <v>125</v>
      </c>
      <c r="D110" t="s">
        <v>2311</v>
      </c>
      <c r="E110">
        <v>16</v>
      </c>
      <c r="F110">
        <v>103</v>
      </c>
      <c r="G110" t="s">
        <v>2311</v>
      </c>
      <c r="H110">
        <v>1</v>
      </c>
      <c r="I110" t="s">
        <v>2880</v>
      </c>
      <c r="J110" s="30" t="str">
        <f t="shared" si="3"/>
        <v>[110]=103,</v>
      </c>
      <c r="K110" s="3">
        <f t="shared" si="4"/>
        <v>110</v>
      </c>
      <c r="L110" s="3">
        <f t="shared" si="5"/>
        <v>103</v>
      </c>
      <c r="M110" s="8" t="str">
        <f>VLOOKUP(A110,'ESO wayshrine names'!$A$3:$B$9991,2,)</f>
        <v>Skald's Retreat Wayshrine</v>
      </c>
      <c r="N110" s="3" t="str">
        <f>VLOOKUP(F110,'ESO zone constants'!$A$5:$D$10001,4,FALSE)</f>
        <v>The Rift</v>
      </c>
    </row>
    <row r="111" spans="1:14" x14ac:dyDescent="0.25">
      <c r="A111" s="95">
        <v>111</v>
      </c>
      <c r="B111">
        <v>12</v>
      </c>
      <c r="C111">
        <v>125</v>
      </c>
      <c r="D111" t="s">
        <v>2311</v>
      </c>
      <c r="E111">
        <v>16</v>
      </c>
      <c r="F111">
        <v>103</v>
      </c>
      <c r="G111" t="s">
        <v>2311</v>
      </c>
      <c r="H111">
        <v>1</v>
      </c>
      <c r="I111" t="s">
        <v>2881</v>
      </c>
      <c r="J111" s="30" t="str">
        <f t="shared" si="3"/>
        <v>[111]=103,</v>
      </c>
      <c r="K111" s="3">
        <f t="shared" si="4"/>
        <v>111</v>
      </c>
      <c r="L111" s="3">
        <f t="shared" si="5"/>
        <v>103</v>
      </c>
      <c r="M111" s="8" t="str">
        <f>VLOOKUP(A111,'ESO wayshrine names'!$A$3:$B$9991,2,)</f>
        <v>Trolhetta Wayshrine</v>
      </c>
      <c r="N111" s="3" t="str">
        <f>VLOOKUP(F111,'ESO zone constants'!$A$5:$D$10001,4,FALSE)</f>
        <v>The Rift</v>
      </c>
    </row>
    <row r="112" spans="1:14" x14ac:dyDescent="0.25">
      <c r="A112" s="95">
        <v>112</v>
      </c>
      <c r="B112">
        <v>12</v>
      </c>
      <c r="C112">
        <v>125</v>
      </c>
      <c r="D112" t="s">
        <v>2311</v>
      </c>
      <c r="E112">
        <v>16</v>
      </c>
      <c r="F112">
        <v>103</v>
      </c>
      <c r="G112" t="s">
        <v>2311</v>
      </c>
      <c r="H112">
        <v>1</v>
      </c>
      <c r="I112" t="s">
        <v>2882</v>
      </c>
      <c r="J112" s="30" t="str">
        <f t="shared" si="3"/>
        <v>[112]=103,</v>
      </c>
      <c r="K112" s="3">
        <f t="shared" si="4"/>
        <v>112</v>
      </c>
      <c r="L112" s="3">
        <f t="shared" si="5"/>
        <v>103</v>
      </c>
      <c r="M112" s="8" t="str">
        <f>VLOOKUP(A112,'ESO wayshrine names'!$A$3:$B$9991,2,)</f>
        <v>Trolhetta Summit Wayshrine</v>
      </c>
      <c r="N112" s="3" t="str">
        <f>VLOOKUP(F112,'ESO zone constants'!$A$5:$D$10001,4,FALSE)</f>
        <v>The Rift</v>
      </c>
    </row>
    <row r="113" spans="1:14" x14ac:dyDescent="0.25">
      <c r="A113" s="95">
        <v>113</v>
      </c>
      <c r="B113">
        <v>12</v>
      </c>
      <c r="C113">
        <v>125</v>
      </c>
      <c r="D113" t="s">
        <v>2311</v>
      </c>
      <c r="E113">
        <v>16</v>
      </c>
      <c r="F113">
        <v>103</v>
      </c>
      <c r="G113" t="s">
        <v>2311</v>
      </c>
      <c r="H113">
        <v>1</v>
      </c>
      <c r="I113" t="s">
        <v>2883</v>
      </c>
      <c r="J113" s="30" t="str">
        <f t="shared" si="3"/>
        <v>[113]=103,</v>
      </c>
      <c r="K113" s="3">
        <f t="shared" si="4"/>
        <v>113</v>
      </c>
      <c r="L113" s="3">
        <f t="shared" si="5"/>
        <v>103</v>
      </c>
      <c r="M113" s="8" t="str">
        <f>VLOOKUP(A113,'ESO wayshrine names'!$A$3:$B$9991,2,)</f>
        <v>Honrich Tower Wayshrine</v>
      </c>
      <c r="N113" s="3" t="str">
        <f>VLOOKUP(F113,'ESO zone constants'!$A$5:$D$10001,4,FALSE)</f>
        <v>The Rift</v>
      </c>
    </row>
    <row r="114" spans="1:14" x14ac:dyDescent="0.25">
      <c r="A114" s="95">
        <v>114</v>
      </c>
      <c r="B114">
        <v>12</v>
      </c>
      <c r="C114">
        <v>125</v>
      </c>
      <c r="D114" t="s">
        <v>2311</v>
      </c>
      <c r="E114">
        <v>16</v>
      </c>
      <c r="F114">
        <v>103</v>
      </c>
      <c r="G114" t="s">
        <v>2311</v>
      </c>
      <c r="H114">
        <v>1</v>
      </c>
      <c r="I114" t="s">
        <v>2884</v>
      </c>
      <c r="J114" s="30" t="str">
        <f t="shared" si="3"/>
        <v>[114]=103,</v>
      </c>
      <c r="K114" s="3">
        <f t="shared" si="4"/>
        <v>114</v>
      </c>
      <c r="L114" s="3">
        <f t="shared" si="5"/>
        <v>103</v>
      </c>
      <c r="M114" s="8" t="str">
        <f>VLOOKUP(A114,'ESO wayshrine names'!$A$3:$B$9991,2,)</f>
        <v>Fallowstone Hall Wayshrine</v>
      </c>
      <c r="N114" s="3" t="str">
        <f>VLOOKUP(F114,'ESO zone constants'!$A$5:$D$10001,4,FALSE)</f>
        <v>The Rift</v>
      </c>
    </row>
    <row r="115" spans="1:14" x14ac:dyDescent="0.25">
      <c r="A115" s="95">
        <v>115</v>
      </c>
      <c r="B115">
        <v>12</v>
      </c>
      <c r="C115">
        <v>125</v>
      </c>
      <c r="D115" t="s">
        <v>2311</v>
      </c>
      <c r="E115">
        <v>16</v>
      </c>
      <c r="F115">
        <v>103</v>
      </c>
      <c r="G115" t="s">
        <v>2311</v>
      </c>
      <c r="H115">
        <v>1</v>
      </c>
      <c r="I115" t="s">
        <v>2885</v>
      </c>
      <c r="J115" s="30" t="str">
        <f t="shared" si="3"/>
        <v>[115]=103,</v>
      </c>
      <c r="K115" s="3">
        <f t="shared" si="4"/>
        <v>115</v>
      </c>
      <c r="L115" s="3">
        <f t="shared" si="5"/>
        <v>103</v>
      </c>
      <c r="M115" s="8" t="str">
        <f>VLOOKUP(A115,'ESO wayshrine names'!$A$3:$B$9991,2,)</f>
        <v>Northwind Mine Wayshrine</v>
      </c>
      <c r="N115" s="3" t="str">
        <f>VLOOKUP(F115,'ESO zone constants'!$A$5:$D$10001,4,FALSE)</f>
        <v>The Rift</v>
      </c>
    </row>
    <row r="116" spans="1:14" x14ac:dyDescent="0.25">
      <c r="A116" s="95">
        <v>116</v>
      </c>
      <c r="B116">
        <v>12</v>
      </c>
      <c r="C116">
        <v>125</v>
      </c>
      <c r="D116" t="s">
        <v>2311</v>
      </c>
      <c r="E116">
        <v>16</v>
      </c>
      <c r="F116">
        <v>103</v>
      </c>
      <c r="G116" t="s">
        <v>2311</v>
      </c>
      <c r="H116">
        <v>1</v>
      </c>
      <c r="I116" t="s">
        <v>2886</v>
      </c>
      <c r="J116" s="30" t="str">
        <f t="shared" si="3"/>
        <v>[116]=103,</v>
      </c>
      <c r="K116" s="3">
        <f t="shared" si="4"/>
        <v>116</v>
      </c>
      <c r="L116" s="3">
        <f t="shared" si="5"/>
        <v>103</v>
      </c>
      <c r="M116" s="8" t="str">
        <f>VLOOKUP(A116,'ESO wayshrine names'!$A$3:$B$9991,2,)</f>
        <v>Geirmund's Hall Wayshrine</v>
      </c>
      <c r="N116" s="3" t="str">
        <f>VLOOKUP(F116,'ESO zone constants'!$A$5:$D$10001,4,FALSE)</f>
        <v>The Rift</v>
      </c>
    </row>
    <row r="117" spans="1:14" x14ac:dyDescent="0.25">
      <c r="A117" s="95">
        <v>117</v>
      </c>
      <c r="B117">
        <v>12</v>
      </c>
      <c r="C117">
        <v>125</v>
      </c>
      <c r="D117" t="s">
        <v>2311</v>
      </c>
      <c r="E117">
        <v>16</v>
      </c>
      <c r="F117">
        <v>103</v>
      </c>
      <c r="G117" t="s">
        <v>2311</v>
      </c>
      <c r="H117">
        <v>1</v>
      </c>
      <c r="I117" t="s">
        <v>2887</v>
      </c>
      <c r="J117" s="30" t="str">
        <f t="shared" si="3"/>
        <v>[117]=103,</v>
      </c>
      <c r="K117" s="3">
        <f t="shared" si="4"/>
        <v>117</v>
      </c>
      <c r="L117" s="3">
        <f t="shared" si="5"/>
        <v>103</v>
      </c>
      <c r="M117" s="8" t="str">
        <f>VLOOKUP(A117,'ESO wayshrine names'!$A$3:$B$9991,2,)</f>
        <v>Taarengrav Wayshrine</v>
      </c>
      <c r="N117" s="3" t="str">
        <f>VLOOKUP(F117,'ESO zone constants'!$A$5:$D$10001,4,FALSE)</f>
        <v>The Rift</v>
      </c>
    </row>
    <row r="118" spans="1:14" x14ac:dyDescent="0.25">
      <c r="A118" s="95">
        <v>118</v>
      </c>
      <c r="B118">
        <v>12</v>
      </c>
      <c r="C118">
        <v>125</v>
      </c>
      <c r="D118" t="s">
        <v>2311</v>
      </c>
      <c r="E118">
        <v>16</v>
      </c>
      <c r="F118">
        <v>103</v>
      </c>
      <c r="G118" t="s">
        <v>2311</v>
      </c>
      <c r="H118">
        <v>1</v>
      </c>
      <c r="I118" t="s">
        <v>2888</v>
      </c>
      <c r="J118" s="30" t="str">
        <f t="shared" si="3"/>
        <v>[118]=103,</v>
      </c>
      <c r="K118" s="3">
        <f t="shared" si="4"/>
        <v>118</v>
      </c>
      <c r="L118" s="3">
        <f t="shared" si="5"/>
        <v>103</v>
      </c>
      <c r="M118" s="8" t="str">
        <f>VLOOKUP(A118,'ESO wayshrine names'!$A$3:$B$9991,2,)</f>
        <v>Nimalten Wayshrine</v>
      </c>
      <c r="N118" s="3" t="str">
        <f>VLOOKUP(F118,'ESO zone constants'!$A$5:$D$10001,4,FALSE)</f>
        <v>The Rift</v>
      </c>
    </row>
    <row r="119" spans="1:14" x14ac:dyDescent="0.25">
      <c r="A119" s="95">
        <v>119</v>
      </c>
      <c r="B119">
        <v>12</v>
      </c>
      <c r="C119">
        <v>125</v>
      </c>
      <c r="D119" t="s">
        <v>2311</v>
      </c>
      <c r="E119">
        <v>16</v>
      </c>
      <c r="F119">
        <v>103</v>
      </c>
      <c r="G119" t="s">
        <v>2311</v>
      </c>
      <c r="H119">
        <v>1</v>
      </c>
      <c r="I119" t="s">
        <v>2889</v>
      </c>
      <c r="J119" s="30" t="str">
        <f t="shared" si="3"/>
        <v>[119]=103,</v>
      </c>
      <c r="K119" s="3">
        <f t="shared" si="4"/>
        <v>119</v>
      </c>
      <c r="L119" s="3">
        <f t="shared" si="5"/>
        <v>103</v>
      </c>
      <c r="M119" s="8" t="str">
        <f>VLOOKUP(A119,'ESO wayshrine names'!$A$3:$B$9991,2,)</f>
        <v>Ragged Hills Wayshrine</v>
      </c>
      <c r="N119" s="3" t="str">
        <f>VLOOKUP(F119,'ESO zone constants'!$A$5:$D$10001,4,FALSE)</f>
        <v>The Rift</v>
      </c>
    </row>
    <row r="120" spans="1:14" x14ac:dyDescent="0.25">
      <c r="A120" s="95">
        <v>120</v>
      </c>
      <c r="B120">
        <v>12</v>
      </c>
      <c r="C120">
        <v>125</v>
      </c>
      <c r="D120" t="s">
        <v>2311</v>
      </c>
      <c r="E120">
        <v>16</v>
      </c>
      <c r="F120">
        <v>103</v>
      </c>
      <c r="G120" t="s">
        <v>2311</v>
      </c>
      <c r="H120">
        <v>1</v>
      </c>
      <c r="I120" t="s">
        <v>2890</v>
      </c>
      <c r="J120" s="30" t="str">
        <f t="shared" si="3"/>
        <v>[120]=103,</v>
      </c>
      <c r="K120" s="3">
        <f t="shared" si="4"/>
        <v>120</v>
      </c>
      <c r="L120" s="3">
        <f t="shared" si="5"/>
        <v>103</v>
      </c>
      <c r="M120" s="8" t="str">
        <f>VLOOKUP(A120,'ESO wayshrine names'!$A$3:$B$9991,2,)</f>
        <v>Fullhelm Fort Wayshrine</v>
      </c>
      <c r="N120" s="3" t="str">
        <f>VLOOKUP(F120,'ESO zone constants'!$A$5:$D$10001,4,FALSE)</f>
        <v>The Rift</v>
      </c>
    </row>
    <row r="121" spans="1:14" x14ac:dyDescent="0.25">
      <c r="A121" s="95">
        <v>121</v>
      </c>
      <c r="B121">
        <v>15</v>
      </c>
      <c r="C121">
        <v>143</v>
      </c>
      <c r="D121" t="s">
        <v>264</v>
      </c>
      <c r="E121">
        <v>179</v>
      </c>
      <c r="F121">
        <v>381</v>
      </c>
      <c r="G121" t="s">
        <v>264</v>
      </c>
      <c r="H121">
        <v>1</v>
      </c>
      <c r="I121" t="s">
        <v>2891</v>
      </c>
      <c r="J121" s="30" t="str">
        <f t="shared" si="3"/>
        <v>[121]=381,</v>
      </c>
      <c r="K121" s="3">
        <f t="shared" si="4"/>
        <v>121</v>
      </c>
      <c r="L121" s="3">
        <f t="shared" si="5"/>
        <v>381</v>
      </c>
      <c r="M121" s="8" t="str">
        <f>VLOOKUP(A121,'ESO wayshrine names'!$A$3:$B$9991,2,)</f>
        <v>Skywatch Wayshrine</v>
      </c>
      <c r="N121" s="3" t="str">
        <f>VLOOKUP(F121,'ESO zone constants'!$A$5:$D$10001,4,FALSE)</f>
        <v>Auridon</v>
      </c>
    </row>
    <row r="122" spans="1:14" x14ac:dyDescent="0.25">
      <c r="A122" s="95">
        <v>122</v>
      </c>
      <c r="B122">
        <v>15</v>
      </c>
      <c r="C122">
        <v>143</v>
      </c>
      <c r="D122" t="s">
        <v>264</v>
      </c>
      <c r="E122">
        <v>179</v>
      </c>
      <c r="F122">
        <v>381</v>
      </c>
      <c r="G122" t="s">
        <v>264</v>
      </c>
      <c r="H122">
        <v>1</v>
      </c>
      <c r="I122" t="s">
        <v>2892</v>
      </c>
      <c r="J122" s="30" t="str">
        <f t="shared" si="3"/>
        <v>[122]=381,</v>
      </c>
      <c r="K122" s="3">
        <f t="shared" si="4"/>
        <v>122</v>
      </c>
      <c r="L122" s="3">
        <f t="shared" si="5"/>
        <v>381</v>
      </c>
      <c r="M122" s="8" t="str">
        <f>VLOOKUP(A122,'ESO wayshrine names'!$A$3:$B$9991,2,)</f>
        <v>Quendeluun Wayshrine</v>
      </c>
      <c r="N122" s="3" t="str">
        <f>VLOOKUP(F122,'ESO zone constants'!$A$5:$D$10001,4,FALSE)</f>
        <v>Auridon</v>
      </c>
    </row>
    <row r="123" spans="1:14" x14ac:dyDescent="0.25">
      <c r="A123" s="95">
        <v>123</v>
      </c>
      <c r="B123">
        <v>15</v>
      </c>
      <c r="C123">
        <v>143</v>
      </c>
      <c r="D123" t="s">
        <v>264</v>
      </c>
      <c r="E123">
        <v>179</v>
      </c>
      <c r="F123">
        <v>381</v>
      </c>
      <c r="G123" t="s">
        <v>264</v>
      </c>
      <c r="H123">
        <v>1</v>
      </c>
      <c r="I123" t="s">
        <v>2893</v>
      </c>
      <c r="J123" s="30" t="str">
        <f t="shared" si="3"/>
        <v>[123]=381,</v>
      </c>
      <c r="K123" s="3">
        <f t="shared" si="4"/>
        <v>123</v>
      </c>
      <c r="L123" s="3">
        <f t="shared" si="5"/>
        <v>381</v>
      </c>
      <c r="M123" s="8" t="str">
        <f>VLOOKUP(A123,'ESO wayshrine names'!$A$3:$B$9991,2,)</f>
        <v>College Wayshrine</v>
      </c>
      <c r="N123" s="3" t="str">
        <f>VLOOKUP(F123,'ESO zone constants'!$A$5:$D$10001,4,FALSE)</f>
        <v>Auridon</v>
      </c>
    </row>
    <row r="124" spans="1:14" x14ac:dyDescent="0.25">
      <c r="A124" s="95">
        <v>124</v>
      </c>
      <c r="B124">
        <v>15</v>
      </c>
      <c r="C124">
        <v>143</v>
      </c>
      <c r="D124" t="s">
        <v>264</v>
      </c>
      <c r="E124">
        <v>179</v>
      </c>
      <c r="F124">
        <v>381</v>
      </c>
      <c r="G124" t="s">
        <v>264</v>
      </c>
      <c r="H124">
        <v>1</v>
      </c>
      <c r="I124" t="s">
        <v>2894</v>
      </c>
      <c r="J124" s="30" t="str">
        <f t="shared" si="3"/>
        <v>[124]=381,</v>
      </c>
      <c r="K124" s="3">
        <f t="shared" si="4"/>
        <v>124</v>
      </c>
      <c r="L124" s="3">
        <f t="shared" si="5"/>
        <v>381</v>
      </c>
      <c r="M124" s="8" t="str">
        <f>VLOOKUP(A124,'ESO wayshrine names'!$A$3:$B$9991,2,)</f>
        <v>Greenwater Wayshrine</v>
      </c>
      <c r="N124" s="3" t="str">
        <f>VLOOKUP(F124,'ESO zone constants'!$A$5:$D$10001,4,FALSE)</f>
        <v>Auridon</v>
      </c>
    </row>
    <row r="125" spans="1:14" x14ac:dyDescent="0.25">
      <c r="A125" s="95">
        <v>125</v>
      </c>
      <c r="B125">
        <v>18</v>
      </c>
      <c r="C125">
        <v>75</v>
      </c>
      <c r="D125" t="s">
        <v>198</v>
      </c>
      <c r="E125">
        <v>111</v>
      </c>
      <c r="F125">
        <v>281</v>
      </c>
      <c r="G125" t="s">
        <v>198</v>
      </c>
      <c r="H125">
        <v>1</v>
      </c>
      <c r="I125" t="s">
        <v>2895</v>
      </c>
      <c r="J125" s="30" t="str">
        <f t="shared" si="3"/>
        <v>[125]=281,</v>
      </c>
      <c r="K125" s="3">
        <f t="shared" si="4"/>
        <v>125</v>
      </c>
      <c r="L125" s="3">
        <f t="shared" si="5"/>
        <v>281</v>
      </c>
      <c r="M125" s="8" t="str">
        <f>VLOOKUP(A125,'ESO wayshrine names'!$A$3:$B$9991,2,)</f>
        <v>Fort Zeren Wayshrine</v>
      </c>
      <c r="N125" s="3" t="str">
        <f>VLOOKUP(F125,'ESO zone constants'!$A$5:$D$10001,4,FALSE)</f>
        <v>Bal Foyen</v>
      </c>
    </row>
    <row r="126" spans="1:14" x14ac:dyDescent="0.25">
      <c r="A126" s="95">
        <v>126</v>
      </c>
      <c r="B126">
        <v>18</v>
      </c>
      <c r="C126">
        <v>75</v>
      </c>
      <c r="D126" t="s">
        <v>198</v>
      </c>
      <c r="E126">
        <v>111</v>
      </c>
      <c r="F126">
        <v>281</v>
      </c>
      <c r="G126" t="s">
        <v>198</v>
      </c>
      <c r="H126">
        <v>1</v>
      </c>
      <c r="I126" t="s">
        <v>2896</v>
      </c>
      <c r="J126" s="30" t="str">
        <f t="shared" si="3"/>
        <v>[126]=281,</v>
      </c>
      <c r="K126" s="3">
        <f t="shared" si="4"/>
        <v>126</v>
      </c>
      <c r="L126" s="3">
        <f t="shared" si="5"/>
        <v>281</v>
      </c>
      <c r="M126" s="8" t="str">
        <f>VLOOKUP(A126,'ESO wayshrine names'!$A$3:$B$9991,2,)</f>
        <v>Foyen Docks Wayshrine</v>
      </c>
      <c r="N126" s="3" t="str">
        <f>VLOOKUP(F126,'ESO zone constants'!$A$5:$D$10001,4,FALSE)</f>
        <v>Bal Foyen</v>
      </c>
    </row>
    <row r="127" spans="1:14" x14ac:dyDescent="0.25">
      <c r="A127" s="95">
        <v>127</v>
      </c>
      <c r="B127">
        <v>15</v>
      </c>
      <c r="C127">
        <v>143</v>
      </c>
      <c r="D127" t="s">
        <v>264</v>
      </c>
      <c r="E127">
        <v>179</v>
      </c>
      <c r="F127">
        <v>381</v>
      </c>
      <c r="G127" t="s">
        <v>264</v>
      </c>
      <c r="H127">
        <v>1</v>
      </c>
      <c r="I127" t="s">
        <v>2897</v>
      </c>
      <c r="J127" s="30" t="str">
        <f t="shared" si="3"/>
        <v>[127]=381,</v>
      </c>
      <c r="K127" s="3">
        <f t="shared" si="4"/>
        <v>127</v>
      </c>
      <c r="L127" s="3">
        <f t="shared" si="5"/>
        <v>381</v>
      </c>
      <c r="M127" s="8" t="str">
        <f>VLOOKUP(A127,'ESO wayshrine names'!$A$3:$B$9991,2,)</f>
        <v>Windy Glade Wayshrine</v>
      </c>
      <c r="N127" s="3" t="str">
        <f>VLOOKUP(F127,'ESO zone constants'!$A$5:$D$10001,4,FALSE)</f>
        <v>Auridon</v>
      </c>
    </row>
    <row r="128" spans="1:14" x14ac:dyDescent="0.25">
      <c r="A128" s="95">
        <v>128</v>
      </c>
      <c r="B128">
        <v>23</v>
      </c>
      <c r="C128">
        <v>255</v>
      </c>
      <c r="D128" t="s">
        <v>2370</v>
      </c>
      <c r="E128">
        <v>155</v>
      </c>
      <c r="F128">
        <v>347</v>
      </c>
      <c r="G128" t="s">
        <v>2370</v>
      </c>
      <c r="H128">
        <v>1</v>
      </c>
      <c r="I128" t="s">
        <v>2898</v>
      </c>
      <c r="J128" s="30" t="str">
        <f t="shared" si="3"/>
        <v>[128]=347,</v>
      </c>
      <c r="K128" s="3">
        <f t="shared" si="4"/>
        <v>128</v>
      </c>
      <c r="L128" s="3">
        <f t="shared" si="5"/>
        <v>347</v>
      </c>
      <c r="M128" s="8" t="str">
        <f>VLOOKUP(A128,'ESO wayshrine names'!$A$3:$B$9991,2,)</f>
        <v>Library of Dusk Wayshrine</v>
      </c>
      <c r="N128" s="3" t="str">
        <f>VLOOKUP(F128,'ESO zone constants'!$A$5:$D$10001,4,FALSE)</f>
        <v>Coldharbour</v>
      </c>
    </row>
    <row r="129" spans="1:14" x14ac:dyDescent="0.25">
      <c r="A129" s="95">
        <v>129</v>
      </c>
      <c r="B129">
        <v>23</v>
      </c>
      <c r="C129">
        <v>255</v>
      </c>
      <c r="D129" t="s">
        <v>2370</v>
      </c>
      <c r="E129">
        <v>155</v>
      </c>
      <c r="F129">
        <v>347</v>
      </c>
      <c r="G129" t="s">
        <v>2370</v>
      </c>
      <c r="H129">
        <v>1</v>
      </c>
      <c r="I129" t="s">
        <v>2899</v>
      </c>
      <c r="J129" s="30" t="str">
        <f t="shared" si="3"/>
        <v>[129]=347,</v>
      </c>
      <c r="K129" s="3">
        <f t="shared" si="4"/>
        <v>129</v>
      </c>
      <c r="L129" s="3">
        <f t="shared" si="5"/>
        <v>347</v>
      </c>
      <c r="M129" s="8" t="str">
        <f>VLOOKUP(A129,'ESO wayshrine names'!$A$3:$B$9991,2,)</f>
        <v>Great Shackle Wayshrine</v>
      </c>
      <c r="N129" s="3" t="str">
        <f>VLOOKUP(F129,'ESO zone constants'!$A$5:$D$10001,4,FALSE)</f>
        <v>Coldharbour</v>
      </c>
    </row>
    <row r="130" spans="1:14" x14ac:dyDescent="0.25">
      <c r="A130" s="95">
        <v>130</v>
      </c>
      <c r="B130">
        <v>23</v>
      </c>
      <c r="C130">
        <v>255</v>
      </c>
      <c r="D130" t="s">
        <v>2370</v>
      </c>
      <c r="E130">
        <v>155</v>
      </c>
      <c r="F130">
        <v>347</v>
      </c>
      <c r="G130" t="s">
        <v>2370</v>
      </c>
      <c r="H130">
        <v>1</v>
      </c>
      <c r="I130" t="s">
        <v>2900</v>
      </c>
      <c r="J130" s="30" t="str">
        <f t="shared" si="3"/>
        <v>[130]=347,</v>
      </c>
      <c r="K130" s="3">
        <f t="shared" si="4"/>
        <v>130</v>
      </c>
      <c r="L130" s="3">
        <f t="shared" si="5"/>
        <v>347</v>
      </c>
      <c r="M130" s="8" t="str">
        <f>VLOOKUP(A130,'ESO wayshrine names'!$A$3:$B$9991,2,)</f>
        <v>The Chasm Wayshrine</v>
      </c>
      <c r="N130" s="3" t="str">
        <f>VLOOKUP(F130,'ESO zone constants'!$A$5:$D$10001,4,FALSE)</f>
        <v>Coldharbour</v>
      </c>
    </row>
    <row r="131" spans="1:14" x14ac:dyDescent="0.25">
      <c r="A131" s="95">
        <v>131</v>
      </c>
      <c r="B131">
        <v>23</v>
      </c>
      <c r="C131">
        <v>255</v>
      </c>
      <c r="D131" t="s">
        <v>2370</v>
      </c>
      <c r="E131">
        <v>155</v>
      </c>
      <c r="F131">
        <v>347</v>
      </c>
      <c r="G131" t="s">
        <v>2370</v>
      </c>
      <c r="H131">
        <v>1</v>
      </c>
      <c r="I131" t="s">
        <v>2901</v>
      </c>
      <c r="J131" s="30" t="str">
        <f t="shared" ref="J131:J194" si="6">IF(A131&lt;&gt;"",IF(F131&lt;&gt;"",IF(OR(ISNA(A131),ISNA(F131)),"","["&amp;A131&amp;"]="&amp;F131&amp;","),""),"")</f>
        <v>[131]=347,</v>
      </c>
      <c r="K131" s="3">
        <f t="shared" ref="K131:K194" si="7">A131</f>
        <v>131</v>
      </c>
      <c r="L131" s="3">
        <f t="shared" ref="L131:L194" si="8">F131</f>
        <v>347</v>
      </c>
      <c r="M131" s="8" t="str">
        <f>VLOOKUP(A131,'ESO wayshrine names'!$A$3:$B$9991,2,)</f>
        <v>Hollow City Wayshrine</v>
      </c>
      <c r="N131" s="3" t="str">
        <f>VLOOKUP(F131,'ESO zone constants'!$A$5:$D$10001,4,FALSE)</f>
        <v>Coldharbour</v>
      </c>
    </row>
    <row r="132" spans="1:14" x14ac:dyDescent="0.25">
      <c r="A132" s="95">
        <v>132</v>
      </c>
      <c r="B132">
        <v>23</v>
      </c>
      <c r="C132">
        <v>255</v>
      </c>
      <c r="D132" t="s">
        <v>2370</v>
      </c>
      <c r="E132">
        <v>155</v>
      </c>
      <c r="F132">
        <v>347</v>
      </c>
      <c r="G132" t="s">
        <v>2370</v>
      </c>
      <c r="H132">
        <v>1</v>
      </c>
      <c r="I132" t="s">
        <v>2902</v>
      </c>
      <c r="J132" s="30" t="str">
        <f t="shared" si="6"/>
        <v>[132]=347,</v>
      </c>
      <c r="K132" s="3">
        <f t="shared" si="7"/>
        <v>132</v>
      </c>
      <c r="L132" s="3">
        <f t="shared" si="8"/>
        <v>347</v>
      </c>
      <c r="M132" s="8" t="str">
        <f>VLOOKUP(A132,'ESO wayshrine names'!$A$3:$B$9991,2,)</f>
        <v>Endless Stair Wayshrine</v>
      </c>
      <c r="N132" s="3" t="str">
        <f>VLOOKUP(F132,'ESO zone constants'!$A$5:$D$10001,4,FALSE)</f>
        <v>Coldharbour</v>
      </c>
    </row>
    <row r="133" spans="1:14" x14ac:dyDescent="0.25">
      <c r="A133" s="95">
        <v>133</v>
      </c>
      <c r="B133">
        <v>23</v>
      </c>
      <c r="C133">
        <v>255</v>
      </c>
      <c r="D133" t="s">
        <v>2370</v>
      </c>
      <c r="E133">
        <v>155</v>
      </c>
      <c r="F133">
        <v>347</v>
      </c>
      <c r="G133" t="s">
        <v>2370</v>
      </c>
      <c r="H133">
        <v>1</v>
      </c>
      <c r="I133" t="s">
        <v>2903</v>
      </c>
      <c r="J133" s="30" t="str">
        <f t="shared" si="6"/>
        <v>[133]=347,</v>
      </c>
      <c r="K133" s="3">
        <f t="shared" si="7"/>
        <v>133</v>
      </c>
      <c r="L133" s="3">
        <f t="shared" si="8"/>
        <v>347</v>
      </c>
      <c r="M133" s="8" t="str">
        <f>VLOOKUP(A133,'ESO wayshrine names'!$A$3:$B$9991,2,)</f>
        <v>Everfull Flagon Wayshrine</v>
      </c>
      <c r="N133" s="3" t="str">
        <f>VLOOKUP(F133,'ESO zone constants'!$A$5:$D$10001,4,FALSE)</f>
        <v>Coldharbour</v>
      </c>
    </row>
    <row r="134" spans="1:14" x14ac:dyDescent="0.25">
      <c r="A134" s="95">
        <v>134</v>
      </c>
      <c r="B134">
        <v>23</v>
      </c>
      <c r="C134">
        <v>255</v>
      </c>
      <c r="D134" t="s">
        <v>2370</v>
      </c>
      <c r="E134">
        <v>155</v>
      </c>
      <c r="F134">
        <v>347</v>
      </c>
      <c r="G134" t="s">
        <v>2370</v>
      </c>
      <c r="H134">
        <v>1</v>
      </c>
      <c r="I134" t="s">
        <v>2904</v>
      </c>
      <c r="J134" s="30" t="str">
        <f t="shared" si="6"/>
        <v>[134]=347,</v>
      </c>
      <c r="K134" s="3">
        <f t="shared" si="7"/>
        <v>134</v>
      </c>
      <c r="L134" s="3">
        <f t="shared" si="8"/>
        <v>347</v>
      </c>
      <c r="M134" s="8" t="str">
        <f>VLOOKUP(A134,'ESO wayshrine names'!$A$3:$B$9991,2,)</f>
        <v>Moonless Walk Wayshrine</v>
      </c>
      <c r="N134" s="3" t="str">
        <f>VLOOKUP(F134,'ESO zone constants'!$A$5:$D$10001,4,FALSE)</f>
        <v>Coldharbour</v>
      </c>
    </row>
    <row r="135" spans="1:14" x14ac:dyDescent="0.25">
      <c r="A135" s="95">
        <v>135</v>
      </c>
      <c r="B135">
        <v>23</v>
      </c>
      <c r="C135">
        <v>255</v>
      </c>
      <c r="D135" t="s">
        <v>2370</v>
      </c>
      <c r="E135">
        <v>155</v>
      </c>
      <c r="F135">
        <v>347</v>
      </c>
      <c r="G135" t="s">
        <v>2370</v>
      </c>
      <c r="H135">
        <v>1</v>
      </c>
      <c r="I135" t="s">
        <v>2905</v>
      </c>
      <c r="J135" s="30" t="str">
        <f t="shared" si="6"/>
        <v>[135]=347,</v>
      </c>
      <c r="K135" s="3">
        <f t="shared" si="7"/>
        <v>135</v>
      </c>
      <c r="L135" s="3">
        <f t="shared" si="8"/>
        <v>347</v>
      </c>
      <c r="M135" s="8" t="str">
        <f>VLOOKUP(A135,'ESO wayshrine names'!$A$3:$B$9991,2,)</f>
        <v>Haj Uxith Wayshrine</v>
      </c>
      <c r="N135" s="3" t="str">
        <f>VLOOKUP(F135,'ESO zone constants'!$A$5:$D$10001,4,FALSE)</f>
        <v>Coldharbour</v>
      </c>
    </row>
    <row r="136" spans="1:14" x14ac:dyDescent="0.25">
      <c r="A136" s="95">
        <v>136</v>
      </c>
      <c r="B136">
        <v>23</v>
      </c>
      <c r="C136">
        <v>255</v>
      </c>
      <c r="D136" t="s">
        <v>2370</v>
      </c>
      <c r="E136">
        <v>155</v>
      </c>
      <c r="F136">
        <v>347</v>
      </c>
      <c r="G136" t="s">
        <v>2370</v>
      </c>
      <c r="H136">
        <v>1</v>
      </c>
      <c r="I136" t="s">
        <v>2906</v>
      </c>
      <c r="J136" s="30" t="str">
        <f t="shared" si="6"/>
        <v>[136]=347,</v>
      </c>
      <c r="K136" s="3">
        <f t="shared" si="7"/>
        <v>136</v>
      </c>
      <c r="L136" s="3">
        <f t="shared" si="8"/>
        <v>347</v>
      </c>
      <c r="M136" s="8" t="str">
        <f>VLOOKUP(A136,'ESO wayshrine names'!$A$3:$B$9991,2,)</f>
        <v>Manor of Revelry Wayshrine</v>
      </c>
      <c r="N136" s="3" t="str">
        <f>VLOOKUP(F136,'ESO zone constants'!$A$5:$D$10001,4,FALSE)</f>
        <v>Coldharbour</v>
      </c>
    </row>
    <row r="137" spans="1:14" x14ac:dyDescent="0.25">
      <c r="A137" s="95">
        <v>137</v>
      </c>
      <c r="B137">
        <v>5</v>
      </c>
      <c r="C137">
        <v>30</v>
      </c>
      <c r="D137" t="s">
        <v>3229</v>
      </c>
      <c r="E137">
        <v>17</v>
      </c>
      <c r="F137">
        <v>104</v>
      </c>
      <c r="G137" t="s">
        <v>2307</v>
      </c>
      <c r="H137">
        <v>1</v>
      </c>
      <c r="I137" t="s">
        <v>2907</v>
      </c>
      <c r="J137" s="30" t="str">
        <f t="shared" si="6"/>
        <v>[137]=104,</v>
      </c>
      <c r="K137" s="3">
        <f t="shared" si="7"/>
        <v>137</v>
      </c>
      <c r="L137" s="3">
        <f t="shared" si="8"/>
        <v>104</v>
      </c>
      <c r="M137" s="8" t="str">
        <f>VLOOKUP(A137,'ESO wayshrine names'!$A$3:$B$9991,2,)</f>
        <v>Sep's Spine Wayshrine</v>
      </c>
      <c r="N137" s="3" t="str">
        <f>VLOOKUP(F137,'ESO zone constants'!$A$5:$D$10001,4,FALSE)</f>
        <v>Alik'r Desert</v>
      </c>
    </row>
    <row r="138" spans="1:14" x14ac:dyDescent="0.25">
      <c r="A138" s="95">
        <v>138</v>
      </c>
      <c r="B138">
        <v>19</v>
      </c>
      <c r="C138">
        <v>201</v>
      </c>
      <c r="D138" t="s">
        <v>385</v>
      </c>
      <c r="E138">
        <v>305</v>
      </c>
      <c r="F138">
        <v>534</v>
      </c>
      <c r="G138" t="s">
        <v>385</v>
      </c>
      <c r="H138">
        <v>1</v>
      </c>
      <c r="I138" t="s">
        <v>2908</v>
      </c>
      <c r="J138" s="30" t="str">
        <f t="shared" si="6"/>
        <v>[138]=534,</v>
      </c>
      <c r="K138" s="3">
        <f t="shared" si="7"/>
        <v>138</v>
      </c>
      <c r="L138" s="3">
        <f t="shared" si="8"/>
        <v>534</v>
      </c>
      <c r="M138" s="8" t="str">
        <f>VLOOKUP(A138,'ESO wayshrine names'!$A$3:$B$9991,2,)</f>
        <v>Port Hunding Wayshrine</v>
      </c>
      <c r="N138" s="3" t="str">
        <f>VLOOKUP(F138,'ESO zone constants'!$A$5:$D$10001,4,FALSE)</f>
        <v>Stros M'Kai</v>
      </c>
    </row>
    <row r="139" spans="1:14" x14ac:dyDescent="0.25">
      <c r="A139" s="95">
        <v>139</v>
      </c>
      <c r="B139">
        <v>23</v>
      </c>
      <c r="C139">
        <v>255</v>
      </c>
      <c r="D139" t="s">
        <v>2370</v>
      </c>
      <c r="E139">
        <v>155</v>
      </c>
      <c r="F139">
        <v>347</v>
      </c>
      <c r="G139" t="s">
        <v>2370</v>
      </c>
      <c r="H139">
        <v>1</v>
      </c>
      <c r="I139" t="s">
        <v>2909</v>
      </c>
      <c r="J139" s="30" t="str">
        <f t="shared" si="6"/>
        <v>[139]=347,</v>
      </c>
      <c r="K139" s="3">
        <f t="shared" si="7"/>
        <v>139</v>
      </c>
      <c r="L139" s="3">
        <f t="shared" si="8"/>
        <v>347</v>
      </c>
      <c r="M139" s="8" t="str">
        <f>VLOOKUP(A139,'ESO wayshrine names'!$A$3:$B$9991,2,)</f>
        <v>Reaver Citadel Wayshrine</v>
      </c>
      <c r="N139" s="3" t="str">
        <f>VLOOKUP(F139,'ESO zone constants'!$A$5:$D$10001,4,FALSE)</f>
        <v>Coldharbour</v>
      </c>
    </row>
    <row r="140" spans="1:14" x14ac:dyDescent="0.25">
      <c r="A140" s="95">
        <v>140</v>
      </c>
      <c r="B140">
        <v>23</v>
      </c>
      <c r="C140">
        <v>255</v>
      </c>
      <c r="D140" t="s">
        <v>2370</v>
      </c>
      <c r="E140">
        <v>155</v>
      </c>
      <c r="F140">
        <v>347</v>
      </c>
      <c r="G140" t="s">
        <v>2370</v>
      </c>
      <c r="H140">
        <v>1</v>
      </c>
      <c r="I140" t="s">
        <v>2910</v>
      </c>
      <c r="J140" s="30" t="str">
        <f t="shared" si="6"/>
        <v>[140]=347,</v>
      </c>
      <c r="K140" s="3">
        <f t="shared" si="7"/>
        <v>140</v>
      </c>
      <c r="L140" s="3">
        <f t="shared" si="8"/>
        <v>347</v>
      </c>
      <c r="M140" s="8" t="str">
        <f>VLOOKUP(A140,'ESO wayshrine names'!$A$3:$B$9991,2,)</f>
        <v>The Orchard Wayshrine</v>
      </c>
      <c r="N140" s="3" t="str">
        <f>VLOOKUP(F140,'ESO zone constants'!$A$5:$D$10001,4,FALSE)</f>
        <v>Coldharbour</v>
      </c>
    </row>
    <row r="141" spans="1:14" x14ac:dyDescent="0.25">
      <c r="A141" s="95">
        <v>141</v>
      </c>
      <c r="B141">
        <v>21</v>
      </c>
      <c r="C141">
        <v>258</v>
      </c>
      <c r="D141" t="s">
        <v>2911</v>
      </c>
      <c r="E141">
        <v>307</v>
      </c>
      <c r="F141">
        <v>537</v>
      </c>
      <c r="G141" t="s">
        <v>2911</v>
      </c>
      <c r="H141">
        <v>1</v>
      </c>
      <c r="I141" t="s">
        <v>2912</v>
      </c>
      <c r="J141" s="30" t="str">
        <f t="shared" si="6"/>
        <v>[141]=537,</v>
      </c>
      <c r="K141" s="3">
        <f t="shared" si="7"/>
        <v>141</v>
      </c>
      <c r="L141" s="3">
        <f t="shared" si="8"/>
        <v>537</v>
      </c>
      <c r="M141" s="8" t="str">
        <f>VLOOKUP(A141,'ESO wayshrine names'!$A$3:$B$9991,2,)</f>
        <v>Khenarthi's Roost Wayshrine</v>
      </c>
      <c r="N141" s="3" t="str">
        <f>VLOOKUP(F141,'ESO zone constants'!$A$5:$D$10001,4,FALSE)</f>
        <v>Khenarthi's Roost</v>
      </c>
    </row>
    <row r="142" spans="1:14" x14ac:dyDescent="0.25">
      <c r="A142" s="95">
        <v>142</v>
      </c>
      <c r="B142">
        <v>21</v>
      </c>
      <c r="C142">
        <v>258</v>
      </c>
      <c r="D142" t="s">
        <v>2911</v>
      </c>
      <c r="E142">
        <v>307</v>
      </c>
      <c r="F142">
        <v>537</v>
      </c>
      <c r="G142" t="s">
        <v>2911</v>
      </c>
      <c r="H142">
        <v>1</v>
      </c>
      <c r="I142" t="s">
        <v>2913</v>
      </c>
      <c r="J142" s="30" t="str">
        <f t="shared" si="6"/>
        <v>[142]=537,</v>
      </c>
      <c r="K142" s="3">
        <f t="shared" si="7"/>
        <v>142</v>
      </c>
      <c r="L142" s="3">
        <f t="shared" si="8"/>
        <v>537</v>
      </c>
      <c r="M142" s="8" t="str">
        <f>VLOOKUP(A142,'ESO wayshrine names'!$A$3:$B$9991,2,)</f>
        <v>Mistral Wayshrine</v>
      </c>
      <c r="N142" s="3" t="str">
        <f>VLOOKUP(F142,'ESO zone constants'!$A$5:$D$10001,4,FALSE)</f>
        <v>Khenarthi's Roost</v>
      </c>
    </row>
    <row r="143" spans="1:14" x14ac:dyDescent="0.25">
      <c r="A143" s="95">
        <v>143</v>
      </c>
      <c r="B143">
        <v>16</v>
      </c>
      <c r="C143">
        <v>300</v>
      </c>
      <c r="D143" t="s">
        <v>2294</v>
      </c>
      <c r="E143">
        <v>18</v>
      </c>
      <c r="F143">
        <v>108</v>
      </c>
      <c r="G143" t="s">
        <v>2294</v>
      </c>
      <c r="H143">
        <v>1</v>
      </c>
      <c r="I143" t="s">
        <v>2914</v>
      </c>
      <c r="J143" s="30" t="str">
        <f t="shared" si="6"/>
        <v>[143]=108,</v>
      </c>
      <c r="K143" s="3">
        <f t="shared" si="7"/>
        <v>143</v>
      </c>
      <c r="L143" s="3">
        <f t="shared" si="8"/>
        <v>108</v>
      </c>
      <c r="M143" s="8" t="str">
        <f>VLOOKUP(A143,'ESO wayshrine names'!$A$3:$B$9991,2,)</f>
        <v>Marbruk Wayshrine</v>
      </c>
      <c r="N143" s="3" t="str">
        <f>VLOOKUP(F143,'ESO zone constants'!$A$5:$D$10001,4,FALSE)</f>
        <v>Greenshade</v>
      </c>
    </row>
    <row r="144" spans="1:14" x14ac:dyDescent="0.25">
      <c r="A144" s="95">
        <v>144</v>
      </c>
      <c r="B144">
        <v>17</v>
      </c>
      <c r="C144">
        <v>256</v>
      </c>
      <c r="D144" t="s">
        <v>2295</v>
      </c>
      <c r="E144">
        <v>180</v>
      </c>
      <c r="F144">
        <v>382</v>
      </c>
      <c r="G144" t="s">
        <v>2295</v>
      </c>
      <c r="H144">
        <v>1</v>
      </c>
      <c r="I144" t="s">
        <v>2915</v>
      </c>
      <c r="J144" s="30" t="str">
        <f t="shared" si="6"/>
        <v>[144]=382,</v>
      </c>
      <c r="K144" s="3">
        <f t="shared" si="7"/>
        <v>144</v>
      </c>
      <c r="L144" s="3">
        <f t="shared" si="8"/>
        <v>382</v>
      </c>
      <c r="M144" s="8" t="str">
        <f>VLOOKUP(A144,'ESO wayshrine names'!$A$3:$B$9991,2,)</f>
        <v>Vinedusk Wayshrine</v>
      </c>
      <c r="N144" s="3" t="str">
        <f>VLOOKUP(F144,'ESO zone constants'!$A$5:$D$10001,4,FALSE)</f>
        <v>Reaper's March</v>
      </c>
    </row>
    <row r="145" spans="1:14" x14ac:dyDescent="0.25">
      <c r="A145" s="95">
        <v>145</v>
      </c>
      <c r="B145">
        <v>23</v>
      </c>
      <c r="C145">
        <v>255</v>
      </c>
      <c r="D145" t="s">
        <v>2370</v>
      </c>
      <c r="E145">
        <v>155</v>
      </c>
      <c r="F145">
        <v>347</v>
      </c>
      <c r="G145" t="s">
        <v>2370</v>
      </c>
      <c r="H145">
        <v>1</v>
      </c>
      <c r="I145" t="s">
        <v>2916</v>
      </c>
      <c r="J145" s="30" t="str">
        <f t="shared" si="6"/>
        <v>[145]=347,</v>
      </c>
      <c r="K145" s="3">
        <f t="shared" si="7"/>
        <v>145</v>
      </c>
      <c r="L145" s="3">
        <f t="shared" si="8"/>
        <v>347</v>
      </c>
      <c r="M145" s="8" t="str">
        <f>VLOOKUP(A145,'ESO wayshrine names'!$A$3:$B$9991,2,)</f>
        <v>Shrouded Plains Wayshrine</v>
      </c>
      <c r="N145" s="3" t="str">
        <f>VLOOKUP(F145,'ESO zone constants'!$A$5:$D$10001,4,FALSE)</f>
        <v>Coldharbour</v>
      </c>
    </row>
    <row r="146" spans="1:14" x14ac:dyDescent="0.25">
      <c r="A146" s="95">
        <v>146</v>
      </c>
      <c r="B146">
        <v>23</v>
      </c>
      <c r="C146">
        <v>255</v>
      </c>
      <c r="D146" t="s">
        <v>2370</v>
      </c>
      <c r="E146">
        <v>155</v>
      </c>
      <c r="F146">
        <v>347</v>
      </c>
      <c r="G146" t="s">
        <v>2370</v>
      </c>
      <c r="H146">
        <v>1</v>
      </c>
      <c r="I146" t="s">
        <v>2917</v>
      </c>
      <c r="J146" s="30" t="str">
        <f t="shared" si="6"/>
        <v>[146]=347,</v>
      </c>
      <c r="K146" s="3">
        <f t="shared" si="7"/>
        <v>146</v>
      </c>
      <c r="L146" s="3">
        <f t="shared" si="8"/>
        <v>347</v>
      </c>
      <c r="M146" s="8" t="str">
        <f>VLOOKUP(A146,'ESO wayshrine names'!$A$3:$B$9991,2,)</f>
        <v>Court of Contempt Wayshrine</v>
      </c>
      <c r="N146" s="3" t="str">
        <f>VLOOKUP(F146,'ESO zone constants'!$A$5:$D$10001,4,FALSE)</f>
        <v>Coldharbour</v>
      </c>
    </row>
    <row r="147" spans="1:14" x14ac:dyDescent="0.25">
      <c r="A147" s="95">
        <v>147</v>
      </c>
      <c r="B147">
        <v>16</v>
      </c>
      <c r="C147">
        <v>300</v>
      </c>
      <c r="D147" t="s">
        <v>2294</v>
      </c>
      <c r="E147">
        <v>18</v>
      </c>
      <c r="F147">
        <v>108</v>
      </c>
      <c r="G147" t="s">
        <v>2294</v>
      </c>
      <c r="H147">
        <v>1</v>
      </c>
      <c r="I147" t="s">
        <v>2918</v>
      </c>
      <c r="J147" s="30" t="str">
        <f t="shared" si="6"/>
        <v>[147]=108,</v>
      </c>
      <c r="K147" s="3">
        <f t="shared" si="7"/>
        <v>147</v>
      </c>
      <c r="L147" s="3">
        <f t="shared" si="8"/>
        <v>108</v>
      </c>
      <c r="M147" s="8" t="str">
        <f>VLOOKUP(A147,'ESO wayshrine names'!$A$3:$B$9991,2,)</f>
        <v>Greenheart Wayshrine</v>
      </c>
      <c r="N147" s="3" t="str">
        <f>VLOOKUP(F147,'ESO zone constants'!$A$5:$D$10001,4,FALSE)</f>
        <v>Greenshade</v>
      </c>
    </row>
    <row r="148" spans="1:14" x14ac:dyDescent="0.25">
      <c r="A148" s="95">
        <v>148</v>
      </c>
      <c r="B148">
        <v>16</v>
      </c>
      <c r="C148">
        <v>300</v>
      </c>
      <c r="D148" t="s">
        <v>2294</v>
      </c>
      <c r="E148">
        <v>18</v>
      </c>
      <c r="F148">
        <v>108</v>
      </c>
      <c r="G148" t="s">
        <v>2294</v>
      </c>
      <c r="H148">
        <v>1</v>
      </c>
      <c r="I148" t="s">
        <v>2919</v>
      </c>
      <c r="J148" s="30" t="str">
        <f t="shared" si="6"/>
        <v>[148]=108,</v>
      </c>
      <c r="K148" s="3">
        <f t="shared" si="7"/>
        <v>148</v>
      </c>
      <c r="L148" s="3">
        <f t="shared" si="8"/>
        <v>108</v>
      </c>
      <c r="M148" s="8" t="str">
        <f>VLOOKUP(A148,'ESO wayshrine names'!$A$3:$B$9991,2,)</f>
        <v>Labyrinth Wayshrine</v>
      </c>
      <c r="N148" s="3" t="str">
        <f>VLOOKUP(F148,'ESO zone constants'!$A$5:$D$10001,4,FALSE)</f>
        <v>Greenshade</v>
      </c>
    </row>
    <row r="149" spans="1:14" x14ac:dyDescent="0.25">
      <c r="A149" s="95">
        <v>149</v>
      </c>
      <c r="B149">
        <v>16</v>
      </c>
      <c r="C149">
        <v>300</v>
      </c>
      <c r="D149" t="s">
        <v>2294</v>
      </c>
      <c r="E149">
        <v>18</v>
      </c>
      <c r="F149">
        <v>108</v>
      </c>
      <c r="G149" t="s">
        <v>2294</v>
      </c>
      <c r="H149">
        <v>1</v>
      </c>
      <c r="I149" t="s">
        <v>2920</v>
      </c>
      <c r="J149" s="30" t="str">
        <f t="shared" si="6"/>
        <v>[149]=108,</v>
      </c>
      <c r="K149" s="3">
        <f t="shared" si="7"/>
        <v>149</v>
      </c>
      <c r="L149" s="3">
        <f t="shared" si="8"/>
        <v>108</v>
      </c>
      <c r="M149" s="8" t="str">
        <f>VLOOKUP(A149,'ESO wayshrine names'!$A$3:$B$9991,2,)</f>
        <v>Falinesti Wayshrine</v>
      </c>
      <c r="N149" s="3" t="str">
        <f>VLOOKUP(F149,'ESO zone constants'!$A$5:$D$10001,4,FALSE)</f>
        <v>Greenshade</v>
      </c>
    </row>
    <row r="150" spans="1:14" x14ac:dyDescent="0.25">
      <c r="A150" s="95">
        <v>150</v>
      </c>
      <c r="B150">
        <v>16</v>
      </c>
      <c r="C150">
        <v>300</v>
      </c>
      <c r="D150" t="s">
        <v>2294</v>
      </c>
      <c r="E150">
        <v>18</v>
      </c>
      <c r="F150">
        <v>108</v>
      </c>
      <c r="G150" t="s">
        <v>2294</v>
      </c>
      <c r="H150">
        <v>1</v>
      </c>
      <c r="I150" t="s">
        <v>2921</v>
      </c>
      <c r="J150" s="30" t="str">
        <f t="shared" si="6"/>
        <v>[150]=108,</v>
      </c>
      <c r="K150" s="3">
        <f t="shared" si="7"/>
        <v>150</v>
      </c>
      <c r="L150" s="3">
        <f t="shared" si="8"/>
        <v>108</v>
      </c>
      <c r="M150" s="8" t="str">
        <f>VLOOKUP(A150,'ESO wayshrine names'!$A$3:$B$9991,2,)</f>
        <v>Seaside Sanctuary</v>
      </c>
      <c r="N150" s="3" t="str">
        <f>VLOOKUP(F150,'ESO zone constants'!$A$5:$D$10001,4,FALSE)</f>
        <v>Greenshade</v>
      </c>
    </row>
    <row r="151" spans="1:14" x14ac:dyDescent="0.25">
      <c r="A151" s="95">
        <v>151</v>
      </c>
      <c r="B151">
        <v>16</v>
      </c>
      <c r="C151">
        <v>300</v>
      </c>
      <c r="D151" t="s">
        <v>2294</v>
      </c>
      <c r="E151">
        <v>18</v>
      </c>
      <c r="F151">
        <v>108</v>
      </c>
      <c r="G151" t="s">
        <v>2294</v>
      </c>
      <c r="H151">
        <v>1</v>
      </c>
      <c r="I151" t="s">
        <v>2922</v>
      </c>
      <c r="J151" s="30" t="str">
        <f t="shared" si="6"/>
        <v>[151]=108,</v>
      </c>
      <c r="K151" s="3">
        <f t="shared" si="7"/>
        <v>151</v>
      </c>
      <c r="L151" s="3">
        <f t="shared" si="8"/>
        <v>108</v>
      </c>
      <c r="M151" s="8" t="str">
        <f>VLOOKUP(A151,'ESO wayshrine names'!$A$3:$B$9991,2,)</f>
        <v>Verrant Morass Wayshrine</v>
      </c>
      <c r="N151" s="3" t="str">
        <f>VLOOKUP(F151,'ESO zone constants'!$A$5:$D$10001,4,FALSE)</f>
        <v>Greenshade</v>
      </c>
    </row>
    <row r="152" spans="1:14" x14ac:dyDescent="0.25">
      <c r="A152" s="95">
        <v>152</v>
      </c>
      <c r="B152">
        <v>16</v>
      </c>
      <c r="C152">
        <v>300</v>
      </c>
      <c r="D152" t="s">
        <v>2294</v>
      </c>
      <c r="E152">
        <v>18</v>
      </c>
      <c r="F152">
        <v>108</v>
      </c>
      <c r="G152" t="s">
        <v>2294</v>
      </c>
      <c r="H152">
        <v>1</v>
      </c>
      <c r="I152" t="s">
        <v>2923</v>
      </c>
      <c r="J152" s="30" t="str">
        <f t="shared" si="6"/>
        <v>[152]=108,</v>
      </c>
      <c r="K152" s="3">
        <f t="shared" si="7"/>
        <v>152</v>
      </c>
      <c r="L152" s="3">
        <f t="shared" si="8"/>
        <v>108</v>
      </c>
      <c r="M152" s="8" t="str">
        <f>VLOOKUP(A152,'ESO wayshrine names'!$A$3:$B$9991,2,)</f>
        <v>Woodhearth Wayshrine</v>
      </c>
      <c r="N152" s="3" t="str">
        <f>VLOOKUP(F152,'ESO zone constants'!$A$5:$D$10001,4,FALSE)</f>
        <v>Greenshade</v>
      </c>
    </row>
    <row r="153" spans="1:14" x14ac:dyDescent="0.25">
      <c r="A153" s="95">
        <v>153</v>
      </c>
      <c r="B153">
        <v>16</v>
      </c>
      <c r="C153">
        <v>300</v>
      </c>
      <c r="D153" t="s">
        <v>2294</v>
      </c>
      <c r="E153">
        <v>18</v>
      </c>
      <c r="F153">
        <v>108</v>
      </c>
      <c r="G153" t="s">
        <v>2294</v>
      </c>
      <c r="H153">
        <v>1</v>
      </c>
      <c r="I153" t="s">
        <v>2924</v>
      </c>
      <c r="J153" s="30" t="str">
        <f t="shared" si="6"/>
        <v>[153]=108,</v>
      </c>
      <c r="K153" s="3">
        <f t="shared" si="7"/>
        <v>153</v>
      </c>
      <c r="L153" s="3">
        <f t="shared" si="8"/>
        <v>108</v>
      </c>
      <c r="M153" s="8" t="str">
        <f>VLOOKUP(A153,'ESO wayshrine names'!$A$3:$B$9991,2,)</f>
        <v>Moonhenge Wayshrine</v>
      </c>
      <c r="N153" s="3" t="str">
        <f>VLOOKUP(F153,'ESO zone constants'!$A$5:$D$10001,4,FALSE)</f>
        <v>Greenshade</v>
      </c>
    </row>
    <row r="154" spans="1:14" x14ac:dyDescent="0.25">
      <c r="A154" s="95">
        <v>154</v>
      </c>
      <c r="B154">
        <v>16</v>
      </c>
      <c r="C154">
        <v>300</v>
      </c>
      <c r="D154" t="s">
        <v>2294</v>
      </c>
      <c r="E154">
        <v>18</v>
      </c>
      <c r="F154">
        <v>108</v>
      </c>
      <c r="G154" t="s">
        <v>2294</v>
      </c>
      <c r="H154">
        <v>1</v>
      </c>
      <c r="I154" t="s">
        <v>2925</v>
      </c>
      <c r="J154" s="30" t="str">
        <f t="shared" si="6"/>
        <v>[154]=108,</v>
      </c>
      <c r="K154" s="3">
        <f t="shared" si="7"/>
        <v>154</v>
      </c>
      <c r="L154" s="3">
        <f t="shared" si="8"/>
        <v>108</v>
      </c>
      <c r="M154" s="8" t="str">
        <f>VLOOKUP(A154,'ESO wayshrine names'!$A$3:$B$9991,2,)</f>
        <v>Serpent's Grotto Wayshrine</v>
      </c>
      <c r="N154" s="3" t="str">
        <f>VLOOKUP(F154,'ESO zone constants'!$A$5:$D$10001,4,FALSE)</f>
        <v>Greenshade</v>
      </c>
    </row>
    <row r="155" spans="1:14" x14ac:dyDescent="0.25">
      <c r="A155" s="95">
        <v>155</v>
      </c>
      <c r="B155">
        <v>5</v>
      </c>
      <c r="C155">
        <v>30</v>
      </c>
      <c r="D155" t="s">
        <v>3229</v>
      </c>
      <c r="E155">
        <v>17</v>
      </c>
      <c r="F155">
        <v>104</v>
      </c>
      <c r="G155" t="s">
        <v>2307</v>
      </c>
      <c r="H155">
        <v>1</v>
      </c>
      <c r="I155" t="s">
        <v>2926</v>
      </c>
      <c r="J155" s="30" t="str">
        <f t="shared" si="6"/>
        <v>[155]=104,</v>
      </c>
      <c r="K155" s="3">
        <f t="shared" si="7"/>
        <v>155</v>
      </c>
      <c r="L155" s="3">
        <f t="shared" si="8"/>
        <v>104</v>
      </c>
      <c r="M155" s="8" t="str">
        <f>VLOOKUP(A155,'ESO wayshrine names'!$A$3:$B$9991,2,)</f>
        <v>Goat's Head Oasis Wayshrine</v>
      </c>
      <c r="N155" s="3" t="str">
        <f>VLOOKUP(F155,'ESO zone constants'!$A$5:$D$10001,4,FALSE)</f>
        <v>Alik'r Desert</v>
      </c>
    </row>
    <row r="156" spans="1:14" x14ac:dyDescent="0.25">
      <c r="A156" s="95">
        <v>156</v>
      </c>
      <c r="B156">
        <v>17</v>
      </c>
      <c r="C156">
        <v>256</v>
      </c>
      <c r="D156" t="s">
        <v>2295</v>
      </c>
      <c r="E156">
        <v>180</v>
      </c>
      <c r="F156">
        <v>382</v>
      </c>
      <c r="G156" t="s">
        <v>2295</v>
      </c>
      <c r="H156">
        <v>1</v>
      </c>
      <c r="I156" t="s">
        <v>2927</v>
      </c>
      <c r="J156" s="30" t="str">
        <f t="shared" si="6"/>
        <v>[156]=382,</v>
      </c>
      <c r="K156" s="3">
        <f t="shared" si="7"/>
        <v>156</v>
      </c>
      <c r="L156" s="3">
        <f t="shared" si="8"/>
        <v>382</v>
      </c>
      <c r="M156" s="8" t="str">
        <f>VLOOKUP(A156,'ESO wayshrine names'!$A$3:$B$9991,2,)</f>
        <v>Fort Grimwatch Wayshrine</v>
      </c>
      <c r="N156" s="3" t="str">
        <f>VLOOKUP(F156,'ESO zone constants'!$A$5:$D$10001,4,FALSE)</f>
        <v>Reaper's March</v>
      </c>
    </row>
    <row r="157" spans="1:14" x14ac:dyDescent="0.25">
      <c r="A157" s="95">
        <v>157</v>
      </c>
      <c r="B157">
        <v>17</v>
      </c>
      <c r="C157">
        <v>256</v>
      </c>
      <c r="D157" t="s">
        <v>2295</v>
      </c>
      <c r="E157">
        <v>180</v>
      </c>
      <c r="F157">
        <v>382</v>
      </c>
      <c r="G157" t="s">
        <v>2295</v>
      </c>
      <c r="H157">
        <v>1</v>
      </c>
      <c r="I157" t="s">
        <v>2928</v>
      </c>
      <c r="J157" s="30" t="str">
        <f t="shared" si="6"/>
        <v>[157]=382,</v>
      </c>
      <c r="K157" s="3">
        <f t="shared" si="7"/>
        <v>157</v>
      </c>
      <c r="L157" s="3">
        <f t="shared" si="8"/>
        <v>382</v>
      </c>
      <c r="M157" s="8" t="str">
        <f>VLOOKUP(A157,'ESO wayshrine names'!$A$3:$B$9991,2,)</f>
        <v>Fort Sphinxmoth Wayshrine</v>
      </c>
      <c r="N157" s="3" t="str">
        <f>VLOOKUP(F157,'ESO zone constants'!$A$5:$D$10001,4,FALSE)</f>
        <v>Reaper's March</v>
      </c>
    </row>
    <row r="158" spans="1:14" x14ac:dyDescent="0.25">
      <c r="A158" s="95">
        <v>158</v>
      </c>
      <c r="B158">
        <v>17</v>
      </c>
      <c r="C158">
        <v>256</v>
      </c>
      <c r="D158" t="s">
        <v>2295</v>
      </c>
      <c r="E158">
        <v>180</v>
      </c>
      <c r="F158">
        <v>382</v>
      </c>
      <c r="G158" t="s">
        <v>2295</v>
      </c>
      <c r="H158">
        <v>1</v>
      </c>
      <c r="I158" t="s">
        <v>2929</v>
      </c>
      <c r="J158" s="30" t="str">
        <f t="shared" si="6"/>
        <v>[158]=382,</v>
      </c>
      <c r="K158" s="3">
        <f t="shared" si="7"/>
        <v>158</v>
      </c>
      <c r="L158" s="3">
        <f t="shared" si="8"/>
        <v>382</v>
      </c>
      <c r="M158" s="8" t="str">
        <f>VLOOKUP(A158,'ESO wayshrine names'!$A$3:$B$9991,2,)</f>
        <v>Arenthia Wayshrine</v>
      </c>
      <c r="N158" s="3" t="str">
        <f>VLOOKUP(F158,'ESO zone constants'!$A$5:$D$10001,4,FALSE)</f>
        <v>Reaper's March</v>
      </c>
    </row>
    <row r="159" spans="1:14" x14ac:dyDescent="0.25">
      <c r="A159" s="95">
        <v>159</v>
      </c>
      <c r="B159">
        <v>17</v>
      </c>
      <c r="C159">
        <v>256</v>
      </c>
      <c r="D159" t="s">
        <v>2295</v>
      </c>
      <c r="E159">
        <v>180</v>
      </c>
      <c r="F159">
        <v>382</v>
      </c>
      <c r="G159" t="s">
        <v>2295</v>
      </c>
      <c r="H159">
        <v>1</v>
      </c>
      <c r="I159" t="s">
        <v>2930</v>
      </c>
      <c r="J159" s="30" t="str">
        <f t="shared" si="6"/>
        <v>[159]=382,</v>
      </c>
      <c r="K159" s="3">
        <f t="shared" si="7"/>
        <v>159</v>
      </c>
      <c r="L159" s="3">
        <f t="shared" si="8"/>
        <v>382</v>
      </c>
      <c r="M159" s="8" t="str">
        <f>VLOOKUP(A159,'ESO wayshrine names'!$A$3:$B$9991,2,)</f>
        <v>Dune Wayshrine</v>
      </c>
      <c r="N159" s="3" t="str">
        <f>VLOOKUP(F159,'ESO zone constants'!$A$5:$D$10001,4,FALSE)</f>
        <v>Reaper's March</v>
      </c>
    </row>
    <row r="160" spans="1:14" x14ac:dyDescent="0.25">
      <c r="A160" s="95">
        <v>160</v>
      </c>
      <c r="B160">
        <v>17</v>
      </c>
      <c r="C160">
        <v>256</v>
      </c>
      <c r="D160" t="s">
        <v>2295</v>
      </c>
      <c r="E160">
        <v>180</v>
      </c>
      <c r="F160">
        <v>382</v>
      </c>
      <c r="G160" t="s">
        <v>2295</v>
      </c>
      <c r="H160">
        <v>1</v>
      </c>
      <c r="I160" t="s">
        <v>2931</v>
      </c>
      <c r="J160" s="30" t="str">
        <f t="shared" si="6"/>
        <v>[160]=382,</v>
      </c>
      <c r="K160" s="3">
        <f t="shared" si="7"/>
        <v>160</v>
      </c>
      <c r="L160" s="3">
        <f t="shared" si="8"/>
        <v>382</v>
      </c>
      <c r="M160" s="8" t="str">
        <f>VLOOKUP(A160,'ESO wayshrine names'!$A$3:$B$9991,2,)</f>
        <v>Willowgrove Wayshrine</v>
      </c>
      <c r="N160" s="3" t="str">
        <f>VLOOKUP(F160,'ESO zone constants'!$A$5:$D$10001,4,FALSE)</f>
        <v>Reaper's March</v>
      </c>
    </row>
    <row r="161" spans="1:14" x14ac:dyDescent="0.25">
      <c r="A161" s="95">
        <v>161</v>
      </c>
      <c r="B161">
        <v>17</v>
      </c>
      <c r="C161">
        <v>256</v>
      </c>
      <c r="D161" t="s">
        <v>2295</v>
      </c>
      <c r="E161">
        <v>180</v>
      </c>
      <c r="F161">
        <v>382</v>
      </c>
      <c r="G161" t="s">
        <v>2295</v>
      </c>
      <c r="H161">
        <v>1</v>
      </c>
      <c r="I161" t="s">
        <v>2932</v>
      </c>
      <c r="J161" s="30" t="str">
        <f t="shared" si="6"/>
        <v>[161]=382,</v>
      </c>
      <c r="K161" s="3">
        <f t="shared" si="7"/>
        <v>161</v>
      </c>
      <c r="L161" s="3">
        <f t="shared" si="8"/>
        <v>382</v>
      </c>
      <c r="M161" s="8" t="str">
        <f>VLOOKUP(A161,'ESO wayshrine names'!$A$3:$B$9991,2,)</f>
        <v>Moonmont Wayshrine</v>
      </c>
      <c r="N161" s="3" t="str">
        <f>VLOOKUP(F161,'ESO zone constants'!$A$5:$D$10001,4,FALSE)</f>
        <v>Reaper's March</v>
      </c>
    </row>
    <row r="162" spans="1:14" x14ac:dyDescent="0.25">
      <c r="A162" s="95">
        <v>162</v>
      </c>
      <c r="B162">
        <v>17</v>
      </c>
      <c r="C162">
        <v>256</v>
      </c>
      <c r="D162" t="s">
        <v>2295</v>
      </c>
      <c r="E162">
        <v>180</v>
      </c>
      <c r="F162">
        <v>382</v>
      </c>
      <c r="G162" t="s">
        <v>2295</v>
      </c>
      <c r="H162">
        <v>1</v>
      </c>
      <c r="I162" t="s">
        <v>3231</v>
      </c>
      <c r="J162" s="30" t="str">
        <f t="shared" si="6"/>
        <v>[162]=382,</v>
      </c>
      <c r="K162" s="3">
        <f t="shared" si="7"/>
        <v>162</v>
      </c>
      <c r="L162" s="3">
        <f t="shared" si="8"/>
        <v>382</v>
      </c>
      <c r="M162" s="8" t="str">
        <f>VLOOKUP(A162,'ESO wayshrine names'!$A$3:$B$9991,2,)</f>
        <v>Rawl'kha Wayshrine</v>
      </c>
      <c r="N162" s="3" t="str">
        <f>VLOOKUP(F162,'ESO zone constants'!$A$5:$D$10001,4,FALSE)</f>
        <v>Reaper's March</v>
      </c>
    </row>
    <row r="163" spans="1:14" x14ac:dyDescent="0.25">
      <c r="A163" s="95">
        <v>163</v>
      </c>
      <c r="B163">
        <v>17</v>
      </c>
      <c r="C163">
        <v>256</v>
      </c>
      <c r="D163" t="s">
        <v>2295</v>
      </c>
      <c r="E163">
        <v>180</v>
      </c>
      <c r="F163">
        <v>382</v>
      </c>
      <c r="G163" t="s">
        <v>2295</v>
      </c>
      <c r="H163">
        <v>1</v>
      </c>
      <c r="I163" t="s">
        <v>3232</v>
      </c>
      <c r="J163" s="30" t="str">
        <f t="shared" si="6"/>
        <v>[163]=382,</v>
      </c>
      <c r="K163" s="3">
        <f t="shared" si="7"/>
        <v>163</v>
      </c>
      <c r="L163" s="3">
        <f t="shared" si="8"/>
        <v>382</v>
      </c>
      <c r="M163" s="8" t="str">
        <f>VLOOKUP(A163,'ESO wayshrine names'!$A$3:$B$9991,2,)</f>
        <v>S'ren-ja Wayshrine</v>
      </c>
      <c r="N163" s="3" t="str">
        <f>VLOOKUP(F163,'ESO zone constants'!$A$5:$D$10001,4,FALSE)</f>
        <v>Reaper's March</v>
      </c>
    </row>
    <row r="164" spans="1:14" x14ac:dyDescent="0.25">
      <c r="A164" s="95">
        <v>164</v>
      </c>
      <c r="B164">
        <v>7</v>
      </c>
      <c r="C164">
        <v>9</v>
      </c>
      <c r="D164" t="s">
        <v>2292</v>
      </c>
      <c r="E164">
        <v>181</v>
      </c>
      <c r="F164">
        <v>383</v>
      </c>
      <c r="G164" t="s">
        <v>2292</v>
      </c>
      <c r="H164">
        <v>1</v>
      </c>
      <c r="I164" t="s">
        <v>2933</v>
      </c>
      <c r="J164" s="30" t="str">
        <f t="shared" si="6"/>
        <v>[164]=383,</v>
      </c>
      <c r="K164" s="3">
        <f t="shared" si="7"/>
        <v>164</v>
      </c>
      <c r="L164" s="3">
        <f t="shared" si="8"/>
        <v>383</v>
      </c>
      <c r="M164" s="8" t="str">
        <f>VLOOKUP(A164,'ESO wayshrine names'!$A$3:$B$9991,2,)</f>
        <v>Gil-Var-Delle Wayshrine</v>
      </c>
      <c r="N164" s="3" t="str">
        <f>VLOOKUP(F164,'ESO zone constants'!$A$5:$D$10001,4,FALSE)</f>
        <v>Grahtwood</v>
      </c>
    </row>
    <row r="165" spans="1:14" x14ac:dyDescent="0.25">
      <c r="A165" s="95">
        <v>165</v>
      </c>
      <c r="B165">
        <v>7</v>
      </c>
      <c r="C165">
        <v>9</v>
      </c>
      <c r="D165" t="s">
        <v>2292</v>
      </c>
      <c r="E165">
        <v>181</v>
      </c>
      <c r="F165">
        <v>383</v>
      </c>
      <c r="G165" t="s">
        <v>2292</v>
      </c>
      <c r="H165">
        <v>1</v>
      </c>
      <c r="I165" t="s">
        <v>2934</v>
      </c>
      <c r="J165" s="30" t="str">
        <f t="shared" si="6"/>
        <v>[165]=383,</v>
      </c>
      <c r="K165" s="3">
        <f t="shared" si="7"/>
        <v>165</v>
      </c>
      <c r="L165" s="3">
        <f t="shared" si="8"/>
        <v>383</v>
      </c>
      <c r="M165" s="8" t="str">
        <f>VLOOKUP(A165,'ESO wayshrine names'!$A$3:$B$9991,2,)</f>
        <v>Haven Wayshrine</v>
      </c>
      <c r="N165" s="3" t="str">
        <f>VLOOKUP(F165,'ESO zone constants'!$A$5:$D$10001,4,FALSE)</f>
        <v>Grahtwood</v>
      </c>
    </row>
    <row r="166" spans="1:14" x14ac:dyDescent="0.25">
      <c r="A166" s="95">
        <v>166</v>
      </c>
      <c r="B166">
        <v>7</v>
      </c>
      <c r="C166">
        <v>9</v>
      </c>
      <c r="D166" t="s">
        <v>2292</v>
      </c>
      <c r="E166">
        <v>181</v>
      </c>
      <c r="F166">
        <v>383</v>
      </c>
      <c r="G166" t="s">
        <v>2292</v>
      </c>
      <c r="H166">
        <v>1</v>
      </c>
      <c r="I166" t="s">
        <v>2935</v>
      </c>
      <c r="J166" s="30" t="str">
        <f t="shared" si="6"/>
        <v>[166]=383,</v>
      </c>
      <c r="K166" s="3">
        <f t="shared" si="7"/>
        <v>166</v>
      </c>
      <c r="L166" s="3">
        <f t="shared" si="8"/>
        <v>383</v>
      </c>
      <c r="M166" s="8" t="str">
        <f>VLOOKUP(A166,'ESO wayshrine names'!$A$3:$B$9991,2,)</f>
        <v>Redfur Trading Post Wayshrine</v>
      </c>
      <c r="N166" s="3" t="str">
        <f>VLOOKUP(F166,'ESO zone constants'!$A$5:$D$10001,4,FALSE)</f>
        <v>Grahtwood</v>
      </c>
    </row>
    <row r="167" spans="1:14" x14ac:dyDescent="0.25">
      <c r="A167" s="95">
        <v>167</v>
      </c>
      <c r="B167">
        <v>7</v>
      </c>
      <c r="C167">
        <v>9</v>
      </c>
      <c r="D167" t="s">
        <v>2292</v>
      </c>
      <c r="E167">
        <v>181</v>
      </c>
      <c r="F167">
        <v>383</v>
      </c>
      <c r="G167" t="s">
        <v>2292</v>
      </c>
      <c r="H167">
        <v>1</v>
      </c>
      <c r="I167" t="s">
        <v>2936</v>
      </c>
      <c r="J167" s="30" t="str">
        <f t="shared" si="6"/>
        <v>[167]=383,</v>
      </c>
      <c r="K167" s="3">
        <f t="shared" si="7"/>
        <v>167</v>
      </c>
      <c r="L167" s="3">
        <f t="shared" si="8"/>
        <v>383</v>
      </c>
      <c r="M167" s="8" t="str">
        <f>VLOOKUP(A167,'ESO wayshrine names'!$A$3:$B$9991,2,)</f>
        <v>Southpoint Wayshrine</v>
      </c>
      <c r="N167" s="3" t="str">
        <f>VLOOKUP(F167,'ESO zone constants'!$A$5:$D$10001,4,FALSE)</f>
        <v>Grahtwood</v>
      </c>
    </row>
    <row r="168" spans="1:14" x14ac:dyDescent="0.25">
      <c r="A168" s="95">
        <v>168</v>
      </c>
      <c r="B168">
        <v>7</v>
      </c>
      <c r="C168">
        <v>9</v>
      </c>
      <c r="D168" t="s">
        <v>2292</v>
      </c>
      <c r="E168">
        <v>181</v>
      </c>
      <c r="F168">
        <v>383</v>
      </c>
      <c r="G168" t="s">
        <v>2292</v>
      </c>
      <c r="H168">
        <v>1</v>
      </c>
      <c r="I168" t="s">
        <v>2937</v>
      </c>
      <c r="J168" s="30" t="str">
        <f t="shared" si="6"/>
        <v>[168]=383,</v>
      </c>
      <c r="K168" s="3">
        <f t="shared" si="7"/>
        <v>168</v>
      </c>
      <c r="L168" s="3">
        <f t="shared" si="8"/>
        <v>383</v>
      </c>
      <c r="M168" s="8" t="str">
        <f>VLOOKUP(A168,'ESO wayshrine names'!$A$3:$B$9991,2,)</f>
        <v>Cormount Wayshrine</v>
      </c>
      <c r="N168" s="3" t="str">
        <f>VLOOKUP(F168,'ESO zone constants'!$A$5:$D$10001,4,FALSE)</f>
        <v>Grahtwood</v>
      </c>
    </row>
    <row r="169" spans="1:14" x14ac:dyDescent="0.25">
      <c r="A169" s="95">
        <v>169</v>
      </c>
      <c r="B169">
        <v>7</v>
      </c>
      <c r="C169">
        <v>9</v>
      </c>
      <c r="D169" t="s">
        <v>2292</v>
      </c>
      <c r="E169">
        <v>181</v>
      </c>
      <c r="F169">
        <v>383</v>
      </c>
      <c r="G169" t="s">
        <v>2292</v>
      </c>
      <c r="H169">
        <v>1</v>
      </c>
      <c r="I169" t="s">
        <v>2938</v>
      </c>
      <c r="J169" s="30" t="str">
        <f t="shared" si="6"/>
        <v>[169]=383,</v>
      </c>
      <c r="K169" s="3">
        <f t="shared" si="7"/>
        <v>169</v>
      </c>
      <c r="L169" s="3">
        <f t="shared" si="8"/>
        <v>383</v>
      </c>
      <c r="M169" s="8" t="str">
        <f>VLOOKUP(A169,'ESO wayshrine names'!$A$3:$B$9991,2,)</f>
        <v>Ossuary Wayshrine</v>
      </c>
      <c r="N169" s="3" t="str">
        <f>VLOOKUP(F169,'ESO zone constants'!$A$5:$D$10001,4,FALSE)</f>
        <v>Grahtwood</v>
      </c>
    </row>
    <row r="170" spans="1:14" x14ac:dyDescent="0.25">
      <c r="A170" s="95">
        <v>170</v>
      </c>
      <c r="B170">
        <v>14</v>
      </c>
      <c r="C170">
        <v>16</v>
      </c>
      <c r="D170" t="s">
        <v>125</v>
      </c>
      <c r="E170">
        <v>38</v>
      </c>
      <c r="F170">
        <v>181</v>
      </c>
      <c r="G170" t="s">
        <v>125</v>
      </c>
      <c r="H170">
        <v>1</v>
      </c>
      <c r="I170" t="s">
        <v>2939</v>
      </c>
      <c r="J170" s="30" t="str">
        <f t="shared" si="6"/>
        <v>[170]=181,</v>
      </c>
      <c r="K170" s="3">
        <f t="shared" si="7"/>
        <v>170</v>
      </c>
      <c r="L170" s="3">
        <f t="shared" si="8"/>
        <v>181</v>
      </c>
      <c r="M170" s="8" t="str">
        <f>VLOOKUP(A170,'ESO wayshrine names'!$A$3:$B$9991,2,)</f>
        <v>Northern High Rock Wayshrine</v>
      </c>
      <c r="N170" s="3" t="str">
        <f>VLOOKUP(F170,'ESO zone constants'!$A$5:$D$10001,4,FALSE)</f>
        <v>Cyrodiil</v>
      </c>
    </row>
    <row r="171" spans="1:14" x14ac:dyDescent="0.25">
      <c r="A171" s="95">
        <v>171</v>
      </c>
      <c r="B171">
        <v>9</v>
      </c>
      <c r="C171">
        <v>26</v>
      </c>
      <c r="D171" t="s">
        <v>2312</v>
      </c>
      <c r="E171">
        <v>19</v>
      </c>
      <c r="F171">
        <v>117</v>
      </c>
      <c r="G171" t="s">
        <v>2312</v>
      </c>
      <c r="H171">
        <v>1</v>
      </c>
      <c r="I171" t="s">
        <v>2940</v>
      </c>
      <c r="J171" s="30" t="str">
        <f t="shared" si="6"/>
        <v>[171]=117,</v>
      </c>
      <c r="K171" s="3">
        <f t="shared" si="7"/>
        <v>171</v>
      </c>
      <c r="L171" s="3">
        <f t="shared" si="8"/>
        <v>117</v>
      </c>
      <c r="M171" s="8" t="str">
        <f>VLOOKUP(A171,'ESO wayshrine names'!$A$3:$B$9991,2,)</f>
        <v>Bogmother Wayshrine</v>
      </c>
      <c r="N171" s="3" t="str">
        <f>VLOOKUP(F171,'ESO zone constants'!$A$5:$D$10001,4,FALSE)</f>
        <v>Shadowfen</v>
      </c>
    </row>
    <row r="172" spans="1:14" x14ac:dyDescent="0.25">
      <c r="A172" s="95">
        <v>172</v>
      </c>
      <c r="B172">
        <v>22</v>
      </c>
      <c r="C172">
        <v>74</v>
      </c>
      <c r="D172" t="s">
        <v>3870</v>
      </c>
      <c r="E172">
        <v>110</v>
      </c>
      <c r="F172">
        <v>280</v>
      </c>
      <c r="G172" t="s">
        <v>3870</v>
      </c>
      <c r="H172">
        <v>1</v>
      </c>
      <c r="I172" t="s">
        <v>3871</v>
      </c>
      <c r="J172" s="30" t="str">
        <f t="shared" si="6"/>
        <v>[172]=280,</v>
      </c>
      <c r="K172" s="3">
        <f t="shared" si="7"/>
        <v>172</v>
      </c>
      <c r="L172" s="3">
        <f t="shared" si="8"/>
        <v>280</v>
      </c>
      <c r="M172" s="8" t="str">
        <f>VLOOKUP(A172,'ESO wayshrine names'!$A$3:$B$9991,2,)</f>
        <v>Bleakrock Wayshrine</v>
      </c>
      <c r="N172" s="3" t="str">
        <f>VLOOKUP(F172,'ESO zone constants'!$A$5:$D$10001,4,FALSE)</f>
        <v>Bleakrock Isle</v>
      </c>
    </row>
    <row r="173" spans="1:14" x14ac:dyDescent="0.25">
      <c r="A173" s="95">
        <v>173</v>
      </c>
      <c r="B173">
        <v>18</v>
      </c>
      <c r="C173">
        <v>75</v>
      </c>
      <c r="D173" t="s">
        <v>198</v>
      </c>
      <c r="E173">
        <v>111</v>
      </c>
      <c r="F173">
        <v>281</v>
      </c>
      <c r="G173" t="s">
        <v>198</v>
      </c>
      <c r="H173">
        <v>1</v>
      </c>
      <c r="I173" t="s">
        <v>2941</v>
      </c>
      <c r="J173" s="30" t="str">
        <f t="shared" si="6"/>
        <v>[173]=281,</v>
      </c>
      <c r="K173" s="3">
        <f t="shared" si="7"/>
        <v>173</v>
      </c>
      <c r="L173" s="3">
        <f t="shared" si="8"/>
        <v>281</v>
      </c>
      <c r="M173" s="8" t="str">
        <f>VLOOKUP(A173,'ESO wayshrine names'!$A$3:$B$9991,2,)</f>
        <v>Dhalmora Wayshrine</v>
      </c>
      <c r="N173" s="3" t="str">
        <f>VLOOKUP(F173,'ESO zone constants'!$A$5:$D$10001,4,FALSE)</f>
        <v>Bal Foyen</v>
      </c>
    </row>
    <row r="174" spans="1:14" x14ac:dyDescent="0.25">
      <c r="A174" s="95">
        <v>174</v>
      </c>
      <c r="B174">
        <v>15</v>
      </c>
      <c r="C174">
        <v>143</v>
      </c>
      <c r="D174" t="s">
        <v>264</v>
      </c>
      <c r="E174">
        <v>179</v>
      </c>
      <c r="F174">
        <v>381</v>
      </c>
      <c r="G174" t="s">
        <v>264</v>
      </c>
      <c r="H174">
        <v>1</v>
      </c>
      <c r="I174" t="s">
        <v>2942</v>
      </c>
      <c r="J174" s="30" t="str">
        <f t="shared" si="6"/>
        <v>[174]=381,</v>
      </c>
      <c r="K174" s="3">
        <f t="shared" si="7"/>
        <v>174</v>
      </c>
      <c r="L174" s="3">
        <f t="shared" si="8"/>
        <v>381</v>
      </c>
      <c r="M174" s="8" t="str">
        <f>VLOOKUP(A174,'ESO wayshrine names'!$A$3:$B$9991,2,)</f>
        <v>Tanzelwil Wayshrine</v>
      </c>
      <c r="N174" s="3" t="str">
        <f>VLOOKUP(F174,'ESO zone constants'!$A$5:$D$10001,4,FALSE)</f>
        <v>Auridon</v>
      </c>
    </row>
    <row r="175" spans="1:14" x14ac:dyDescent="0.25">
      <c r="A175" s="95">
        <v>175</v>
      </c>
      <c r="B175">
        <v>15</v>
      </c>
      <c r="C175">
        <v>143</v>
      </c>
      <c r="D175" t="s">
        <v>264</v>
      </c>
      <c r="E175">
        <v>179</v>
      </c>
      <c r="F175">
        <v>381</v>
      </c>
      <c r="G175" t="s">
        <v>264</v>
      </c>
      <c r="H175">
        <v>1</v>
      </c>
      <c r="I175" t="s">
        <v>2943</v>
      </c>
      <c r="J175" s="30" t="str">
        <f t="shared" si="6"/>
        <v>[175]=381,</v>
      </c>
      <c r="K175" s="3">
        <f t="shared" si="7"/>
        <v>175</v>
      </c>
      <c r="L175" s="3">
        <f t="shared" si="8"/>
        <v>381</v>
      </c>
      <c r="M175" s="8" t="str">
        <f>VLOOKUP(A175,'ESO wayshrine names'!$A$3:$B$9991,2,)</f>
        <v>Firsthold Wayshrine</v>
      </c>
      <c r="N175" s="3" t="str">
        <f>VLOOKUP(F175,'ESO zone constants'!$A$5:$D$10001,4,FALSE)</f>
        <v>Auridon</v>
      </c>
    </row>
    <row r="176" spans="1:14" x14ac:dyDescent="0.25">
      <c r="A176" s="95">
        <v>176</v>
      </c>
      <c r="B176">
        <v>15</v>
      </c>
      <c r="C176">
        <v>143</v>
      </c>
      <c r="D176" t="s">
        <v>264</v>
      </c>
      <c r="E176">
        <v>179</v>
      </c>
      <c r="F176">
        <v>381</v>
      </c>
      <c r="G176" t="s">
        <v>264</v>
      </c>
      <c r="H176">
        <v>1</v>
      </c>
      <c r="I176" t="s">
        <v>2944</v>
      </c>
      <c r="J176" s="30" t="str">
        <f t="shared" si="6"/>
        <v>[176]=381,</v>
      </c>
      <c r="K176" s="3">
        <f t="shared" si="7"/>
        <v>176</v>
      </c>
      <c r="L176" s="3">
        <f t="shared" si="8"/>
        <v>381</v>
      </c>
      <c r="M176" s="8" t="str">
        <f>VLOOKUP(A176,'ESO wayshrine names'!$A$3:$B$9991,2,)</f>
        <v>Mathiisen Wayshrine</v>
      </c>
      <c r="N176" s="3" t="str">
        <f>VLOOKUP(F176,'ESO zone constants'!$A$5:$D$10001,4,FALSE)</f>
        <v>Auridon</v>
      </c>
    </row>
    <row r="177" spans="1:14" x14ac:dyDescent="0.25">
      <c r="A177" s="95">
        <v>177</v>
      </c>
      <c r="B177">
        <v>15</v>
      </c>
      <c r="C177">
        <v>143</v>
      </c>
      <c r="D177" t="s">
        <v>264</v>
      </c>
      <c r="E177">
        <v>179</v>
      </c>
      <c r="F177">
        <v>381</v>
      </c>
      <c r="G177" t="s">
        <v>264</v>
      </c>
      <c r="H177">
        <v>1</v>
      </c>
      <c r="I177" t="s">
        <v>2945</v>
      </c>
      <c r="J177" s="30" t="str">
        <f t="shared" si="6"/>
        <v>[177]=381,</v>
      </c>
      <c r="K177" s="3">
        <f t="shared" si="7"/>
        <v>177</v>
      </c>
      <c r="L177" s="3">
        <f t="shared" si="8"/>
        <v>381</v>
      </c>
      <c r="M177" s="8" t="str">
        <f>VLOOKUP(A177,'ESO wayshrine names'!$A$3:$B$9991,2,)</f>
        <v>Vulkhel Guard Wayshrine</v>
      </c>
      <c r="N177" s="3" t="str">
        <f>VLOOKUP(F177,'ESO zone constants'!$A$5:$D$10001,4,FALSE)</f>
        <v>Auridon</v>
      </c>
    </row>
    <row r="178" spans="1:14" x14ac:dyDescent="0.25">
      <c r="A178" s="95">
        <v>178</v>
      </c>
      <c r="B178">
        <v>15</v>
      </c>
      <c r="C178">
        <v>143</v>
      </c>
      <c r="D178" t="s">
        <v>264</v>
      </c>
      <c r="E178">
        <v>179</v>
      </c>
      <c r="F178">
        <v>381</v>
      </c>
      <c r="G178" t="s">
        <v>264</v>
      </c>
      <c r="H178">
        <v>1</v>
      </c>
      <c r="I178" t="s">
        <v>2946</v>
      </c>
      <c r="J178" s="30" t="str">
        <f t="shared" si="6"/>
        <v>[178]=381,</v>
      </c>
      <c r="K178" s="3">
        <f t="shared" si="7"/>
        <v>178</v>
      </c>
      <c r="L178" s="3">
        <f t="shared" si="8"/>
        <v>381</v>
      </c>
      <c r="M178" s="8" t="str">
        <f>VLOOKUP(A178,'ESO wayshrine names'!$A$3:$B$9991,2,)</f>
        <v>Phaer Wayshrine</v>
      </c>
      <c r="N178" s="3" t="str">
        <f>VLOOKUP(F178,'ESO zone constants'!$A$5:$D$10001,4,FALSE)</f>
        <v>Auridon</v>
      </c>
    </row>
    <row r="179" spans="1:14" x14ac:dyDescent="0.25">
      <c r="A179" s="95">
        <v>179</v>
      </c>
      <c r="B179">
        <v>19</v>
      </c>
      <c r="C179">
        <v>201</v>
      </c>
      <c r="D179" t="s">
        <v>385</v>
      </c>
      <c r="E179">
        <v>305</v>
      </c>
      <c r="F179">
        <v>534</v>
      </c>
      <c r="G179" t="s">
        <v>385</v>
      </c>
      <c r="H179">
        <v>1</v>
      </c>
      <c r="I179" t="s">
        <v>2947</v>
      </c>
      <c r="J179" s="30" t="str">
        <f t="shared" si="6"/>
        <v>[179]=534,</v>
      </c>
      <c r="K179" s="3">
        <f t="shared" si="7"/>
        <v>179</v>
      </c>
      <c r="L179" s="3">
        <f t="shared" si="8"/>
        <v>534</v>
      </c>
      <c r="M179" s="8" t="str">
        <f>VLOOKUP(A179,'ESO wayshrine names'!$A$3:$B$9991,2,)</f>
        <v>Sandy Grotto Wayshrine</v>
      </c>
      <c r="N179" s="3" t="str">
        <f>VLOOKUP(F179,'ESO zone constants'!$A$5:$D$10001,4,FALSE)</f>
        <v>Stros M'Kai</v>
      </c>
    </row>
    <row r="180" spans="1:14" x14ac:dyDescent="0.25">
      <c r="A180" s="95">
        <v>180</v>
      </c>
      <c r="B180">
        <v>19</v>
      </c>
      <c r="C180">
        <v>201</v>
      </c>
      <c r="D180" t="s">
        <v>385</v>
      </c>
      <c r="E180">
        <v>305</v>
      </c>
      <c r="F180">
        <v>534</v>
      </c>
      <c r="G180" t="s">
        <v>385</v>
      </c>
      <c r="H180">
        <v>1</v>
      </c>
      <c r="I180" t="s">
        <v>2948</v>
      </c>
      <c r="J180" s="30" t="str">
        <f t="shared" si="6"/>
        <v>[180]=534,</v>
      </c>
      <c r="K180" s="3">
        <f t="shared" si="7"/>
        <v>180</v>
      </c>
      <c r="L180" s="3">
        <f t="shared" si="8"/>
        <v>534</v>
      </c>
      <c r="M180" s="8" t="str">
        <f>VLOOKUP(A180,'ESO wayshrine names'!$A$3:$B$9991,2,)</f>
        <v>Saintsport Wayshrine</v>
      </c>
      <c r="N180" s="3" t="str">
        <f>VLOOKUP(F180,'ESO zone constants'!$A$5:$D$10001,4,FALSE)</f>
        <v>Stros M'Kai</v>
      </c>
    </row>
    <row r="181" spans="1:14" x14ac:dyDescent="0.25">
      <c r="A181" s="95">
        <v>181</v>
      </c>
      <c r="B181">
        <v>20</v>
      </c>
      <c r="C181">
        <v>227</v>
      </c>
      <c r="D181" t="s">
        <v>386</v>
      </c>
      <c r="E181">
        <v>306</v>
      </c>
      <c r="F181">
        <v>535</v>
      </c>
      <c r="G181" t="s">
        <v>386</v>
      </c>
      <c r="H181">
        <v>1</v>
      </c>
      <c r="I181" t="s">
        <v>2949</v>
      </c>
      <c r="J181" s="30" t="str">
        <f t="shared" si="6"/>
        <v>[181]=535,</v>
      </c>
      <c r="K181" s="3">
        <f t="shared" si="7"/>
        <v>181</v>
      </c>
      <c r="L181" s="3">
        <f t="shared" si="8"/>
        <v>535</v>
      </c>
      <c r="M181" s="8" t="str">
        <f>VLOOKUP(A181,'ESO wayshrine names'!$A$3:$B$9991,2,)</f>
        <v>Stonetooth Wayshrine</v>
      </c>
      <c r="N181" s="3" t="str">
        <f>VLOOKUP(F181,'ESO zone constants'!$A$5:$D$10001,4,FALSE)</f>
        <v>Betnikh</v>
      </c>
    </row>
    <row r="182" spans="1:14" x14ac:dyDescent="0.25">
      <c r="A182" s="95">
        <v>182</v>
      </c>
      <c r="B182">
        <v>20</v>
      </c>
      <c r="C182">
        <v>227</v>
      </c>
      <c r="D182" t="s">
        <v>386</v>
      </c>
      <c r="E182">
        <v>306</v>
      </c>
      <c r="F182">
        <v>535</v>
      </c>
      <c r="G182" t="s">
        <v>386</v>
      </c>
      <c r="H182">
        <v>1</v>
      </c>
      <c r="I182" t="s">
        <v>2950</v>
      </c>
      <c r="J182" s="30" t="str">
        <f t="shared" si="6"/>
        <v>[182]=535,</v>
      </c>
      <c r="K182" s="3">
        <f t="shared" si="7"/>
        <v>182</v>
      </c>
      <c r="L182" s="3">
        <f t="shared" si="8"/>
        <v>535</v>
      </c>
      <c r="M182" s="8" t="str">
        <f>VLOOKUP(A182,'ESO wayshrine names'!$A$3:$B$9991,2,)</f>
        <v>Grimfield Wayshrine</v>
      </c>
      <c r="N182" s="3" t="str">
        <f>VLOOKUP(F182,'ESO zone constants'!$A$5:$D$10001,4,FALSE)</f>
        <v>Betnikh</v>
      </c>
    </row>
    <row r="183" spans="1:14" x14ac:dyDescent="0.25">
      <c r="A183" s="95">
        <v>183</v>
      </c>
      <c r="B183">
        <v>20</v>
      </c>
      <c r="C183">
        <v>227</v>
      </c>
      <c r="D183" t="s">
        <v>386</v>
      </c>
      <c r="E183">
        <v>306</v>
      </c>
      <c r="F183">
        <v>535</v>
      </c>
      <c r="G183" t="s">
        <v>386</v>
      </c>
      <c r="H183">
        <v>1</v>
      </c>
      <c r="I183" t="s">
        <v>2951</v>
      </c>
      <c r="J183" s="30" t="str">
        <f t="shared" si="6"/>
        <v>[183]=535,</v>
      </c>
      <c r="K183" s="3">
        <f t="shared" si="7"/>
        <v>183</v>
      </c>
      <c r="L183" s="3">
        <f t="shared" si="8"/>
        <v>535</v>
      </c>
      <c r="M183" s="8" t="str">
        <f>VLOOKUP(A183,'ESO wayshrine names'!$A$3:$B$9991,2,)</f>
        <v>Carved Hills Wayshrine</v>
      </c>
      <c r="N183" s="3" t="str">
        <f>VLOOKUP(F183,'ESO zone constants'!$A$5:$D$10001,4,FALSE)</f>
        <v>Betnikh</v>
      </c>
    </row>
    <row r="184" spans="1:14" x14ac:dyDescent="0.25">
      <c r="A184" s="95">
        <v>184</v>
      </c>
      <c r="B184">
        <v>23</v>
      </c>
      <c r="C184">
        <v>255</v>
      </c>
      <c r="D184" t="s">
        <v>2370</v>
      </c>
      <c r="E184">
        <v>155</v>
      </c>
      <c r="F184">
        <v>347</v>
      </c>
      <c r="G184" t="s">
        <v>2370</v>
      </c>
      <c r="H184">
        <v>6</v>
      </c>
      <c r="I184" t="s">
        <v>2952</v>
      </c>
      <c r="J184" s="30" t="str">
        <f t="shared" si="6"/>
        <v>[184]=347,</v>
      </c>
      <c r="K184" s="3">
        <f t="shared" si="7"/>
        <v>184</v>
      </c>
      <c r="L184" s="3">
        <f t="shared" si="8"/>
        <v>347</v>
      </c>
      <c r="M184" s="8" t="str">
        <f>VLOOKUP(A184,'ESO wayshrine names'!$A$3:$B$9991,2,)</f>
        <v>Dungeon: Vaults of Madness</v>
      </c>
      <c r="N184" s="3" t="str">
        <f>VLOOKUP(F184,'ESO zone constants'!$A$5:$D$10001,4,FALSE)</f>
        <v>Coldharbour</v>
      </c>
    </row>
    <row r="185" spans="1:14" x14ac:dyDescent="0.25">
      <c r="A185" s="95">
        <v>185</v>
      </c>
      <c r="B185">
        <v>17</v>
      </c>
      <c r="C185">
        <v>256</v>
      </c>
      <c r="D185" t="s">
        <v>2295</v>
      </c>
      <c r="E185">
        <v>180</v>
      </c>
      <c r="F185">
        <v>382</v>
      </c>
      <c r="G185" t="s">
        <v>2295</v>
      </c>
      <c r="H185">
        <v>6</v>
      </c>
      <c r="I185" t="s">
        <v>2953</v>
      </c>
      <c r="J185" s="30" t="str">
        <f t="shared" si="6"/>
        <v>[185]=382,</v>
      </c>
      <c r="K185" s="3">
        <f t="shared" si="7"/>
        <v>185</v>
      </c>
      <c r="L185" s="3">
        <f t="shared" si="8"/>
        <v>382</v>
      </c>
      <c r="M185" s="8" t="str">
        <f>VLOOKUP(A185,'ESO wayshrine names'!$A$3:$B$9991,2,)</f>
        <v>Dungeon: Selene's Web</v>
      </c>
      <c r="N185" s="3" t="str">
        <f>VLOOKUP(F185,'ESO zone constants'!$A$5:$D$10001,4,FALSE)</f>
        <v>Reaper's March</v>
      </c>
    </row>
    <row r="186" spans="1:14" x14ac:dyDescent="0.25">
      <c r="A186" s="95">
        <v>186</v>
      </c>
      <c r="B186">
        <v>6</v>
      </c>
      <c r="C186">
        <v>20</v>
      </c>
      <c r="D186" t="s">
        <v>109</v>
      </c>
      <c r="E186">
        <v>14</v>
      </c>
      <c r="F186">
        <v>92</v>
      </c>
      <c r="G186" t="s">
        <v>109</v>
      </c>
      <c r="H186">
        <v>6</v>
      </c>
      <c r="I186" t="s">
        <v>2954</v>
      </c>
      <c r="J186" s="30" t="str">
        <f t="shared" si="6"/>
        <v>[186]=92,</v>
      </c>
      <c r="K186" s="3">
        <f t="shared" si="7"/>
        <v>186</v>
      </c>
      <c r="L186" s="3">
        <f t="shared" si="8"/>
        <v>92</v>
      </c>
      <c r="M186" s="8" t="str">
        <f>VLOOKUP(A186,'ESO wayshrine names'!$A$3:$B$9991,2,)</f>
        <v>Dungeon: Blackheart Haven</v>
      </c>
      <c r="N186" s="3" t="str">
        <f>VLOOKUP(F186,'ESO zone constants'!$A$5:$D$10001,4,FALSE)</f>
        <v>Bangkorai</v>
      </c>
    </row>
    <row r="187" spans="1:14" x14ac:dyDescent="0.25">
      <c r="A187" s="95">
        <v>187</v>
      </c>
      <c r="B187">
        <v>12</v>
      </c>
      <c r="C187">
        <v>125</v>
      </c>
      <c r="D187" t="s">
        <v>2311</v>
      </c>
      <c r="E187">
        <v>16</v>
      </c>
      <c r="F187">
        <v>103</v>
      </c>
      <c r="G187" t="s">
        <v>2311</v>
      </c>
      <c r="H187">
        <v>6</v>
      </c>
      <c r="I187" t="s">
        <v>2955</v>
      </c>
      <c r="J187" s="30" t="str">
        <f t="shared" si="6"/>
        <v>[187]=103,</v>
      </c>
      <c r="K187" s="3">
        <f t="shared" si="7"/>
        <v>187</v>
      </c>
      <c r="L187" s="3">
        <f t="shared" si="8"/>
        <v>103</v>
      </c>
      <c r="M187" s="8" t="str">
        <f>VLOOKUP(A187,'ESO wayshrine names'!$A$3:$B$9991,2,)</f>
        <v>Dungeon: Blessed Crucible</v>
      </c>
      <c r="N187" s="3" t="str">
        <f>VLOOKUP(F187,'ESO zone constants'!$A$5:$D$10001,4,FALSE)</f>
        <v>The Rift</v>
      </c>
    </row>
    <row r="188" spans="1:14" x14ac:dyDescent="0.25">
      <c r="A188" s="95">
        <v>188</v>
      </c>
      <c r="B188">
        <v>8</v>
      </c>
      <c r="C188">
        <v>22</v>
      </c>
      <c r="D188" t="s">
        <v>108</v>
      </c>
      <c r="E188">
        <v>11</v>
      </c>
      <c r="F188">
        <v>58</v>
      </c>
      <c r="G188" t="s">
        <v>108</v>
      </c>
      <c r="H188">
        <v>6</v>
      </c>
      <c r="I188" t="s">
        <v>2956</v>
      </c>
      <c r="J188" s="30" t="str">
        <f t="shared" si="6"/>
        <v>[188]=58,</v>
      </c>
      <c r="K188" s="3">
        <f t="shared" si="7"/>
        <v>188</v>
      </c>
      <c r="L188" s="3">
        <f t="shared" si="8"/>
        <v>58</v>
      </c>
      <c r="M188" s="8" t="str">
        <f>VLOOKUP(A188,'ESO wayshrine names'!$A$3:$B$9991,2,)</f>
        <v>Dungeon: Tempest Island</v>
      </c>
      <c r="N188" s="3" t="str">
        <f>VLOOKUP(F188,'ESO zone constants'!$A$5:$D$10001,4,FALSE)</f>
        <v>Malabal Tor</v>
      </c>
    </row>
    <row r="189" spans="1:14" x14ac:dyDescent="0.25">
      <c r="A189" s="95">
        <v>189</v>
      </c>
      <c r="B189">
        <v>4</v>
      </c>
      <c r="C189">
        <v>12</v>
      </c>
      <c r="D189" t="s">
        <v>2309</v>
      </c>
      <c r="E189">
        <v>4</v>
      </c>
      <c r="F189">
        <v>19</v>
      </c>
      <c r="G189" t="s">
        <v>2309</v>
      </c>
      <c r="H189">
        <v>6</v>
      </c>
      <c r="I189" t="s">
        <v>3872</v>
      </c>
      <c r="J189" s="30" t="str">
        <f t="shared" si="6"/>
        <v>[189]=19,</v>
      </c>
      <c r="K189" s="3">
        <f t="shared" si="7"/>
        <v>189</v>
      </c>
      <c r="L189" s="3">
        <f t="shared" si="8"/>
        <v>19</v>
      </c>
      <c r="M189" s="8" t="str">
        <f>VLOOKUP(A189,'ESO wayshrine names'!$A$3:$B$9991,2,)</f>
        <v>Dungeon: Wayrest Sewers I</v>
      </c>
      <c r="N189" s="3" t="str">
        <f>VLOOKUP(F189,'ESO zone constants'!$A$5:$D$10001,4,FALSE)</f>
        <v>Stormhaven</v>
      </c>
    </row>
    <row r="190" spans="1:14" x14ac:dyDescent="0.25">
      <c r="A190" s="95">
        <v>190</v>
      </c>
      <c r="B190">
        <v>3</v>
      </c>
      <c r="C190">
        <v>10</v>
      </c>
      <c r="D190" t="s">
        <v>2308</v>
      </c>
      <c r="E190">
        <v>5</v>
      </c>
      <c r="F190">
        <v>20</v>
      </c>
      <c r="G190" t="s">
        <v>2308</v>
      </c>
      <c r="H190">
        <v>6</v>
      </c>
      <c r="I190" t="s">
        <v>2957</v>
      </c>
      <c r="J190" s="30" t="str">
        <f t="shared" si="6"/>
        <v>[190]=20,</v>
      </c>
      <c r="K190" s="3">
        <f t="shared" si="7"/>
        <v>190</v>
      </c>
      <c r="L190" s="3">
        <f t="shared" si="8"/>
        <v>20</v>
      </c>
      <c r="M190" s="8" t="str">
        <f>VLOOKUP(A190,'ESO wayshrine names'!$A$3:$B$9991,2,)</f>
        <v>Dungeon: Crypt of Hearts I</v>
      </c>
      <c r="N190" s="3" t="str">
        <f>VLOOKUP(F190,'ESO zone constants'!$A$5:$D$10001,4,FALSE)</f>
        <v>Rivenspire</v>
      </c>
    </row>
    <row r="191" spans="1:14" x14ac:dyDescent="0.25">
      <c r="A191" s="95">
        <v>191</v>
      </c>
      <c r="B191">
        <v>7</v>
      </c>
      <c r="C191">
        <v>9</v>
      </c>
      <c r="D191" t="s">
        <v>2292</v>
      </c>
      <c r="E191">
        <v>181</v>
      </c>
      <c r="F191">
        <v>383</v>
      </c>
      <c r="G191" t="s">
        <v>2292</v>
      </c>
      <c r="H191">
        <v>6</v>
      </c>
      <c r="I191" t="s">
        <v>2958</v>
      </c>
      <c r="J191" s="30" t="str">
        <f t="shared" si="6"/>
        <v>[191]=383,</v>
      </c>
      <c r="K191" s="3">
        <f t="shared" si="7"/>
        <v>191</v>
      </c>
      <c r="L191" s="3">
        <f t="shared" si="8"/>
        <v>383</v>
      </c>
      <c r="M191" s="8" t="str">
        <f>VLOOKUP(A191,'ESO wayshrine names'!$A$3:$B$9991,2,)</f>
        <v>Dungeon: Elden Hollow I</v>
      </c>
      <c r="N191" s="3" t="str">
        <f>VLOOKUP(F191,'ESO zone constants'!$A$5:$D$10001,4,FALSE)</f>
        <v>Grahtwood</v>
      </c>
    </row>
    <row r="192" spans="1:14" x14ac:dyDescent="0.25">
      <c r="A192" s="95">
        <v>192</v>
      </c>
      <c r="B192">
        <v>9</v>
      </c>
      <c r="C192">
        <v>26</v>
      </c>
      <c r="D192" t="s">
        <v>2312</v>
      </c>
      <c r="E192">
        <v>19</v>
      </c>
      <c r="F192">
        <v>117</v>
      </c>
      <c r="G192" t="s">
        <v>2312</v>
      </c>
      <c r="H192">
        <v>6</v>
      </c>
      <c r="I192" t="s">
        <v>2959</v>
      </c>
      <c r="J192" s="30" t="str">
        <f t="shared" si="6"/>
        <v>[192]=117,</v>
      </c>
      <c r="K192" s="3">
        <f t="shared" si="7"/>
        <v>192</v>
      </c>
      <c r="L192" s="3">
        <f t="shared" si="8"/>
        <v>117</v>
      </c>
      <c r="M192" s="8" t="str">
        <f>VLOOKUP(A192,'ESO wayshrine names'!$A$3:$B$9991,2,)</f>
        <v>Dungeon: Arx Corinium</v>
      </c>
      <c r="N192" s="3" t="str">
        <f>VLOOKUP(F192,'ESO zone constants'!$A$5:$D$10001,4,FALSE)</f>
        <v>Shadowfen</v>
      </c>
    </row>
    <row r="193" spans="1:14" x14ac:dyDescent="0.25">
      <c r="A193" s="95">
        <v>193</v>
      </c>
      <c r="B193">
        <v>2</v>
      </c>
      <c r="C193">
        <v>1</v>
      </c>
      <c r="D193" t="s">
        <v>103</v>
      </c>
      <c r="E193">
        <v>2</v>
      </c>
      <c r="F193">
        <v>3</v>
      </c>
      <c r="G193" t="s">
        <v>103</v>
      </c>
      <c r="H193">
        <v>6</v>
      </c>
      <c r="I193" t="s">
        <v>2960</v>
      </c>
      <c r="J193" s="30" t="str">
        <f t="shared" si="6"/>
        <v>[193]=3,</v>
      </c>
      <c r="K193" s="3">
        <f t="shared" si="7"/>
        <v>193</v>
      </c>
      <c r="L193" s="3">
        <f t="shared" si="8"/>
        <v>3</v>
      </c>
      <c r="M193" s="8" t="str">
        <f>VLOOKUP(A193,'ESO wayshrine names'!$A$3:$B$9991,2,)</f>
        <v>Dungeon: Spindleclutch I</v>
      </c>
      <c r="N193" s="3" t="str">
        <f>VLOOKUP(F193,'ESO zone constants'!$A$5:$D$10001,4,FALSE)</f>
        <v>Glenumbra</v>
      </c>
    </row>
    <row r="194" spans="1:14" x14ac:dyDescent="0.25">
      <c r="A194" s="95">
        <v>194</v>
      </c>
      <c r="B194">
        <v>15</v>
      </c>
      <c r="C194">
        <v>143</v>
      </c>
      <c r="D194" t="s">
        <v>264</v>
      </c>
      <c r="E194">
        <v>179</v>
      </c>
      <c r="F194">
        <v>381</v>
      </c>
      <c r="G194" t="s">
        <v>264</v>
      </c>
      <c r="H194">
        <v>6</v>
      </c>
      <c r="I194" t="s">
        <v>2961</v>
      </c>
      <c r="J194" s="30" t="str">
        <f t="shared" si="6"/>
        <v>[194]=381,</v>
      </c>
      <c r="K194" s="3">
        <f t="shared" si="7"/>
        <v>194</v>
      </c>
      <c r="L194" s="3">
        <f t="shared" si="8"/>
        <v>381</v>
      </c>
      <c r="M194" s="8" t="str">
        <f>VLOOKUP(A194,'ESO wayshrine names'!$A$3:$B$9991,2,)</f>
        <v>Dungeon: The Banished Cells I</v>
      </c>
      <c r="N194" s="3" t="str">
        <f>VLOOKUP(F194,'ESO zone constants'!$A$5:$D$10001,4,FALSE)</f>
        <v>Auridon</v>
      </c>
    </row>
    <row r="195" spans="1:14" x14ac:dyDescent="0.25">
      <c r="A195" s="95">
        <v>195</v>
      </c>
      <c r="B195">
        <v>13</v>
      </c>
      <c r="C195">
        <v>61</v>
      </c>
      <c r="D195" t="s">
        <v>2310</v>
      </c>
      <c r="E195">
        <v>15</v>
      </c>
      <c r="F195">
        <v>101</v>
      </c>
      <c r="G195" t="s">
        <v>2310</v>
      </c>
      <c r="H195">
        <v>6</v>
      </c>
      <c r="I195" t="s">
        <v>3300</v>
      </c>
      <c r="J195" s="30" t="str">
        <f t="shared" ref="J195:J258" si="9">IF(A195&lt;&gt;"",IF(F195&lt;&gt;"",IF(OR(ISNA(A195),ISNA(F195)),"","["&amp;A195&amp;"]="&amp;F195&amp;","),""),"")</f>
        <v>[195]=101,</v>
      </c>
      <c r="K195" s="3">
        <f t="shared" ref="K195:K258" si="10">A195</f>
        <v>195</v>
      </c>
      <c r="L195" s="3">
        <f t="shared" ref="L195:L258" si="11">F195</f>
        <v>101</v>
      </c>
      <c r="M195" s="8" t="str">
        <f>VLOOKUP(A195,'ESO wayshrine names'!$A$3:$B$9991,2,)</f>
        <v>Dungeon: Direfrost Keep</v>
      </c>
      <c r="N195" s="3" t="str">
        <f>VLOOKUP(F195,'ESO zone constants'!$A$5:$D$10001,4,FALSE)</f>
        <v>Eastmarch</v>
      </c>
    </row>
    <row r="196" spans="1:14" x14ac:dyDescent="0.25">
      <c r="A196" s="95">
        <v>196</v>
      </c>
      <c r="B196">
        <v>5</v>
      </c>
      <c r="C196">
        <v>30</v>
      </c>
      <c r="D196" t="s">
        <v>3229</v>
      </c>
      <c r="E196">
        <v>17</v>
      </c>
      <c r="F196">
        <v>104</v>
      </c>
      <c r="G196" t="s">
        <v>2307</v>
      </c>
      <c r="H196">
        <v>6</v>
      </c>
      <c r="I196" t="s">
        <v>2962</v>
      </c>
      <c r="J196" s="30" t="str">
        <f t="shared" si="9"/>
        <v>[196]=104,</v>
      </c>
      <c r="K196" s="3">
        <f t="shared" si="10"/>
        <v>196</v>
      </c>
      <c r="L196" s="3">
        <f t="shared" si="11"/>
        <v>104</v>
      </c>
      <c r="M196" s="8" t="str">
        <f>VLOOKUP(A196,'ESO wayshrine names'!$A$3:$B$9991,2,)</f>
        <v>Dungeon: Volenfell</v>
      </c>
      <c r="N196" s="3" t="str">
        <f>VLOOKUP(F196,'ESO zone constants'!$A$5:$D$10001,4,FALSE)</f>
        <v>Alik'r Desert</v>
      </c>
    </row>
    <row r="197" spans="1:14" x14ac:dyDescent="0.25">
      <c r="A197" s="95">
        <v>197</v>
      </c>
      <c r="B197">
        <v>16</v>
      </c>
      <c r="C197">
        <v>300</v>
      </c>
      <c r="D197" t="s">
        <v>2294</v>
      </c>
      <c r="E197">
        <v>18</v>
      </c>
      <c r="F197">
        <v>108</v>
      </c>
      <c r="G197" t="s">
        <v>2294</v>
      </c>
      <c r="H197">
        <v>6</v>
      </c>
      <c r="I197" t="s">
        <v>2963</v>
      </c>
      <c r="J197" s="30" t="str">
        <f t="shared" si="9"/>
        <v>[197]=108,</v>
      </c>
      <c r="K197" s="3">
        <f t="shared" si="10"/>
        <v>197</v>
      </c>
      <c r="L197" s="3">
        <f t="shared" si="11"/>
        <v>108</v>
      </c>
      <c r="M197" s="8" t="str">
        <f>VLOOKUP(A197,'ESO wayshrine names'!$A$3:$B$9991,2,)</f>
        <v>Dungeon: City of Ash I</v>
      </c>
      <c r="N197" s="3" t="str">
        <f>VLOOKUP(F197,'ESO zone constants'!$A$5:$D$10001,4,FALSE)</f>
        <v>Greenshade</v>
      </c>
    </row>
    <row r="198" spans="1:14" x14ac:dyDescent="0.25">
      <c r="A198" s="95">
        <v>198</v>
      </c>
      <c r="B198">
        <v>10</v>
      </c>
      <c r="C198">
        <v>13</v>
      </c>
      <c r="D198" t="s">
        <v>107</v>
      </c>
      <c r="E198">
        <v>10</v>
      </c>
      <c r="F198">
        <v>57</v>
      </c>
      <c r="G198" t="s">
        <v>107</v>
      </c>
      <c r="H198">
        <v>6</v>
      </c>
      <c r="I198" t="s">
        <v>2964</v>
      </c>
      <c r="J198" s="30" t="str">
        <f t="shared" si="9"/>
        <v>[198]=57,</v>
      </c>
      <c r="K198" s="3">
        <f t="shared" si="10"/>
        <v>198</v>
      </c>
      <c r="L198" s="3">
        <f t="shared" si="11"/>
        <v>57</v>
      </c>
      <c r="M198" s="8" t="str">
        <f>VLOOKUP(A198,'ESO wayshrine names'!$A$3:$B$9991,2,)</f>
        <v>Dungeon: Darkshade Caverns I</v>
      </c>
      <c r="N198" s="3" t="str">
        <f>VLOOKUP(F198,'ESO zone constants'!$A$5:$D$10001,4,FALSE)</f>
        <v>Deshaan</v>
      </c>
    </row>
    <row r="199" spans="1:14" x14ac:dyDescent="0.25">
      <c r="A199" s="95">
        <v>199</v>
      </c>
      <c r="B199">
        <v>14</v>
      </c>
      <c r="C199">
        <v>16</v>
      </c>
      <c r="D199" t="s">
        <v>125</v>
      </c>
      <c r="E199">
        <v>38</v>
      </c>
      <c r="F199">
        <v>181</v>
      </c>
      <c r="G199" t="s">
        <v>125</v>
      </c>
      <c r="H199">
        <v>1</v>
      </c>
      <c r="I199" t="s">
        <v>2965</v>
      </c>
      <c r="J199" s="30" t="str">
        <f t="shared" si="9"/>
        <v>[199]=181,</v>
      </c>
      <c r="K199" s="3">
        <f t="shared" si="10"/>
        <v>199</v>
      </c>
      <c r="L199" s="3">
        <f t="shared" si="11"/>
        <v>181</v>
      </c>
      <c r="M199" s="8" t="str">
        <f>VLOOKUP(A199,'ESO wayshrine names'!$A$3:$B$9991,2,)</f>
        <v>Southern High Rock Wayshrine</v>
      </c>
      <c r="N199" s="3" t="str">
        <f>VLOOKUP(F199,'ESO zone constants'!$A$5:$D$10001,4,FALSE)</f>
        <v>Cyrodiil</v>
      </c>
    </row>
    <row r="200" spans="1:14" x14ac:dyDescent="0.25">
      <c r="A200" s="95">
        <v>200</v>
      </c>
      <c r="B200">
        <v>14</v>
      </c>
      <c r="C200">
        <v>16</v>
      </c>
      <c r="D200" t="s">
        <v>125</v>
      </c>
      <c r="E200">
        <v>38</v>
      </c>
      <c r="F200">
        <v>181</v>
      </c>
      <c r="G200" t="s">
        <v>125</v>
      </c>
      <c r="H200">
        <v>1</v>
      </c>
      <c r="I200" t="s">
        <v>2966</v>
      </c>
      <c r="J200" s="30" t="str">
        <f t="shared" si="9"/>
        <v>[200]=181,</v>
      </c>
      <c r="K200" s="3">
        <f t="shared" si="10"/>
        <v>200</v>
      </c>
      <c r="L200" s="3">
        <f t="shared" si="11"/>
        <v>181</v>
      </c>
      <c r="M200" s="8" t="str">
        <f>VLOOKUP(A200,'ESO wayshrine names'!$A$3:$B$9991,2,)</f>
        <v>Eastern Elsweyr Wayshrine</v>
      </c>
      <c r="N200" s="3" t="str">
        <f>VLOOKUP(F200,'ESO zone constants'!$A$5:$D$10001,4,FALSE)</f>
        <v>Cyrodiil</v>
      </c>
    </row>
    <row r="201" spans="1:14" x14ac:dyDescent="0.25">
      <c r="A201" s="95">
        <v>201</v>
      </c>
      <c r="B201">
        <v>14</v>
      </c>
      <c r="C201">
        <v>16</v>
      </c>
      <c r="D201" t="s">
        <v>125</v>
      </c>
      <c r="E201">
        <v>38</v>
      </c>
      <c r="F201">
        <v>181</v>
      </c>
      <c r="G201" t="s">
        <v>125</v>
      </c>
      <c r="H201">
        <v>1</v>
      </c>
      <c r="I201" t="s">
        <v>2967</v>
      </c>
      <c r="J201" s="30" t="str">
        <f t="shared" si="9"/>
        <v>[201]=181,</v>
      </c>
      <c r="K201" s="3">
        <f t="shared" si="10"/>
        <v>201</v>
      </c>
      <c r="L201" s="3">
        <f t="shared" si="11"/>
        <v>181</v>
      </c>
      <c r="M201" s="8" t="str">
        <f>VLOOKUP(A201,'ESO wayshrine names'!$A$3:$B$9991,2,)</f>
        <v>Western Elsweyr Wayshrine</v>
      </c>
      <c r="N201" s="3" t="str">
        <f>VLOOKUP(F201,'ESO zone constants'!$A$5:$D$10001,4,FALSE)</f>
        <v>Cyrodiil</v>
      </c>
    </row>
    <row r="202" spans="1:14" x14ac:dyDescent="0.25">
      <c r="A202" s="95">
        <v>202</v>
      </c>
      <c r="B202">
        <v>14</v>
      </c>
      <c r="C202">
        <v>16</v>
      </c>
      <c r="D202" t="s">
        <v>125</v>
      </c>
      <c r="E202">
        <v>38</v>
      </c>
      <c r="F202">
        <v>181</v>
      </c>
      <c r="G202" t="s">
        <v>125</v>
      </c>
      <c r="H202">
        <v>1</v>
      </c>
      <c r="I202" t="s">
        <v>2968</v>
      </c>
      <c r="J202" s="30" t="str">
        <f t="shared" si="9"/>
        <v>[202]=181,</v>
      </c>
      <c r="K202" s="3">
        <f t="shared" si="10"/>
        <v>202</v>
      </c>
      <c r="L202" s="3">
        <f t="shared" si="11"/>
        <v>181</v>
      </c>
      <c r="M202" s="8" t="str">
        <f>VLOOKUP(A202,'ESO wayshrine names'!$A$3:$B$9991,2,)</f>
        <v>North Morrowind Wayshrine</v>
      </c>
      <c r="N202" s="3" t="str">
        <f>VLOOKUP(F202,'ESO zone constants'!$A$5:$D$10001,4,FALSE)</f>
        <v>Cyrodiil</v>
      </c>
    </row>
    <row r="203" spans="1:14" x14ac:dyDescent="0.25">
      <c r="A203" s="95">
        <v>203</v>
      </c>
      <c r="B203">
        <v>14</v>
      </c>
      <c r="C203">
        <v>16</v>
      </c>
      <c r="D203" t="s">
        <v>125</v>
      </c>
      <c r="E203">
        <v>38</v>
      </c>
      <c r="F203">
        <v>181</v>
      </c>
      <c r="G203" t="s">
        <v>125</v>
      </c>
      <c r="H203">
        <v>1</v>
      </c>
      <c r="I203" t="s">
        <v>2969</v>
      </c>
      <c r="J203" s="30" t="str">
        <f t="shared" si="9"/>
        <v>[203]=181,</v>
      </c>
      <c r="K203" s="3">
        <f t="shared" si="10"/>
        <v>203</v>
      </c>
      <c r="L203" s="3">
        <f t="shared" si="11"/>
        <v>181</v>
      </c>
      <c r="M203" s="8" t="str">
        <f>VLOOKUP(A203,'ESO wayshrine names'!$A$3:$B$9991,2,)</f>
        <v>South Morrowind Wayshrine</v>
      </c>
      <c r="N203" s="3" t="str">
        <f>VLOOKUP(F203,'ESO zone constants'!$A$5:$D$10001,4,FALSE)</f>
        <v>Cyrodiil</v>
      </c>
    </row>
    <row r="204" spans="1:14" x14ac:dyDescent="0.25">
      <c r="A204" s="95">
        <v>204</v>
      </c>
      <c r="B204">
        <v>6</v>
      </c>
      <c r="C204">
        <v>20</v>
      </c>
      <c r="D204" t="s">
        <v>109</v>
      </c>
      <c r="E204">
        <v>14</v>
      </c>
      <c r="F204">
        <v>92</v>
      </c>
      <c r="G204" t="s">
        <v>109</v>
      </c>
      <c r="H204">
        <v>1</v>
      </c>
      <c r="I204" t="s">
        <v>2970</v>
      </c>
      <c r="J204" s="30" t="str">
        <f t="shared" si="9"/>
        <v>[204]=92,</v>
      </c>
      <c r="K204" s="3">
        <f t="shared" si="10"/>
        <v>204</v>
      </c>
      <c r="L204" s="3">
        <f t="shared" si="11"/>
        <v>92</v>
      </c>
      <c r="M204" s="8" t="str">
        <f>VLOOKUP(A204,'ESO wayshrine names'!$A$3:$B$9991,2,)</f>
        <v>Eastern Evermore Wayshrine</v>
      </c>
      <c r="N204" s="3" t="str">
        <f>VLOOKUP(F204,'ESO zone constants'!$A$5:$D$10001,4,FALSE)</f>
        <v>Bangkorai</v>
      </c>
    </row>
    <row r="205" spans="1:14" x14ac:dyDescent="0.25">
      <c r="A205" s="95">
        <v>205</v>
      </c>
      <c r="B205">
        <v>10</v>
      </c>
      <c r="C205">
        <v>13</v>
      </c>
      <c r="D205" t="s">
        <v>107</v>
      </c>
      <c r="E205">
        <v>10</v>
      </c>
      <c r="F205">
        <v>57</v>
      </c>
      <c r="G205" t="s">
        <v>107</v>
      </c>
      <c r="H205">
        <v>1</v>
      </c>
      <c r="I205" t="s">
        <v>2971</v>
      </c>
      <c r="J205" s="30" t="str">
        <f t="shared" si="9"/>
        <v>[205]=57,</v>
      </c>
      <c r="K205" s="3">
        <f t="shared" si="10"/>
        <v>205</v>
      </c>
      <c r="L205" s="3">
        <f t="shared" si="11"/>
        <v>57</v>
      </c>
      <c r="M205" s="8" t="str">
        <f>VLOOKUP(A205,'ESO wayshrine names'!$A$3:$B$9991,2,)</f>
        <v>Shad Astula Wayshrine</v>
      </c>
      <c r="N205" s="3" t="str">
        <f>VLOOKUP(F205,'ESO zone constants'!$A$5:$D$10001,4,FALSE)</f>
        <v>Deshaan</v>
      </c>
    </row>
    <row r="206" spans="1:14" x14ac:dyDescent="0.25">
      <c r="A206" s="95">
        <v>206</v>
      </c>
      <c r="B206">
        <v>6</v>
      </c>
      <c r="C206">
        <v>20</v>
      </c>
      <c r="D206" t="s">
        <v>109</v>
      </c>
      <c r="E206">
        <v>14</v>
      </c>
      <c r="F206">
        <v>92</v>
      </c>
      <c r="G206" t="s">
        <v>109</v>
      </c>
      <c r="H206">
        <v>1</v>
      </c>
      <c r="I206" t="s">
        <v>2972</v>
      </c>
      <c r="J206" s="30" t="str">
        <f t="shared" si="9"/>
        <v>[206]=92,</v>
      </c>
      <c r="K206" s="3">
        <f t="shared" si="10"/>
        <v>206</v>
      </c>
      <c r="L206" s="3">
        <f t="shared" si="11"/>
        <v>92</v>
      </c>
      <c r="M206" s="8" t="str">
        <f>VLOOKUP(A206,'ESO wayshrine names'!$A$3:$B$9991,2,)</f>
        <v>Halcyon Lake Wayshrine</v>
      </c>
      <c r="N206" s="3" t="str">
        <f>VLOOKUP(F206,'ESO zone constants'!$A$5:$D$10001,4,FALSE)</f>
        <v>Bangkorai</v>
      </c>
    </row>
    <row r="207" spans="1:14" x14ac:dyDescent="0.25">
      <c r="A207" s="95">
        <v>207</v>
      </c>
      <c r="B207">
        <v>7</v>
      </c>
      <c r="C207">
        <v>9</v>
      </c>
      <c r="D207" t="s">
        <v>2292</v>
      </c>
      <c r="E207">
        <v>181</v>
      </c>
      <c r="F207">
        <v>383</v>
      </c>
      <c r="G207" t="s">
        <v>2292</v>
      </c>
      <c r="H207">
        <v>1</v>
      </c>
      <c r="I207" t="s">
        <v>2973</v>
      </c>
      <c r="J207" s="30" t="str">
        <f t="shared" si="9"/>
        <v>[207]=383,</v>
      </c>
      <c r="K207" s="3">
        <f t="shared" si="10"/>
        <v>207</v>
      </c>
      <c r="L207" s="3">
        <f t="shared" si="11"/>
        <v>383</v>
      </c>
      <c r="M207" s="8" t="str">
        <f>VLOOKUP(A207,'ESO wayshrine names'!$A$3:$B$9991,2,)</f>
        <v>Gray Mire Wayshrine</v>
      </c>
      <c r="N207" s="3" t="str">
        <f>VLOOKUP(F207,'ESO zone constants'!$A$5:$D$10001,4,FALSE)</f>
        <v>Grahtwood</v>
      </c>
    </row>
    <row r="208" spans="1:14" x14ac:dyDescent="0.25">
      <c r="A208" s="95">
        <v>208</v>
      </c>
      <c r="B208">
        <v>3</v>
      </c>
      <c r="C208">
        <v>10</v>
      </c>
      <c r="D208" t="s">
        <v>2308</v>
      </c>
      <c r="E208">
        <v>5</v>
      </c>
      <c r="F208">
        <v>20</v>
      </c>
      <c r="G208" t="s">
        <v>2308</v>
      </c>
      <c r="H208">
        <v>1</v>
      </c>
      <c r="I208" t="s">
        <v>2974</v>
      </c>
      <c r="J208" s="30" t="str">
        <f t="shared" si="9"/>
        <v>[208]=20,</v>
      </c>
      <c r="K208" s="3">
        <f t="shared" si="10"/>
        <v>208</v>
      </c>
      <c r="L208" s="3">
        <f t="shared" si="11"/>
        <v>20</v>
      </c>
      <c r="M208" s="8" t="str">
        <f>VLOOKUP(A208,'ESO wayshrine names'!$A$3:$B$9991,2,)</f>
        <v>Shrouded Pass Wayshrine</v>
      </c>
      <c r="N208" s="3" t="str">
        <f>VLOOKUP(F208,'ESO zone constants'!$A$5:$D$10001,4,FALSE)</f>
        <v>Rivenspire</v>
      </c>
    </row>
    <row r="209" spans="1:14" x14ac:dyDescent="0.25">
      <c r="A209" s="95">
        <v>210</v>
      </c>
      <c r="B209">
        <v>2</v>
      </c>
      <c r="C209">
        <v>1</v>
      </c>
      <c r="D209" t="s">
        <v>103</v>
      </c>
      <c r="E209">
        <v>2</v>
      </c>
      <c r="F209">
        <v>3</v>
      </c>
      <c r="G209" t="s">
        <v>103</v>
      </c>
      <c r="H209">
        <v>1</v>
      </c>
      <c r="I209" t="s">
        <v>2975</v>
      </c>
      <c r="J209" s="30" t="str">
        <f t="shared" si="9"/>
        <v>[210]=3,</v>
      </c>
      <c r="K209" s="3">
        <f t="shared" si="10"/>
        <v>210</v>
      </c>
      <c r="L209" s="3">
        <f t="shared" si="11"/>
        <v>3</v>
      </c>
      <c r="M209" s="8" t="str">
        <f>VLOOKUP(A209,'ESO wayshrine names'!$A$3:$B$9991,2,)</f>
        <v>The Harborage</v>
      </c>
      <c r="N209" s="3" t="str">
        <f>VLOOKUP(F209,'ESO zone constants'!$A$5:$D$10001,4,FALSE)</f>
        <v>Glenumbra</v>
      </c>
    </row>
    <row r="210" spans="1:14" x14ac:dyDescent="0.25">
      <c r="A210" s="95">
        <v>211</v>
      </c>
      <c r="B210">
        <v>15</v>
      </c>
      <c r="C210">
        <v>143</v>
      </c>
      <c r="D210" t="s">
        <v>264</v>
      </c>
      <c r="E210">
        <v>179</v>
      </c>
      <c r="F210">
        <v>381</v>
      </c>
      <c r="G210" t="s">
        <v>264</v>
      </c>
      <c r="H210">
        <v>1</v>
      </c>
      <c r="I210" t="s">
        <v>2975</v>
      </c>
      <c r="J210" s="30" t="str">
        <f t="shared" si="9"/>
        <v>[211]=381,</v>
      </c>
      <c r="K210" s="3">
        <f t="shared" si="10"/>
        <v>211</v>
      </c>
      <c r="L210" s="3">
        <f t="shared" si="11"/>
        <v>381</v>
      </c>
      <c r="M210" s="8" t="str">
        <f>VLOOKUP(A210,'ESO wayshrine names'!$A$3:$B$9991,2,)</f>
        <v>The Harborage</v>
      </c>
      <c r="N210" s="3" t="str">
        <f>VLOOKUP(F210,'ESO zone constants'!$A$5:$D$10001,4,FALSE)</f>
        <v>Auridon</v>
      </c>
    </row>
    <row r="211" spans="1:14" x14ac:dyDescent="0.25">
      <c r="A211" s="95">
        <v>212</v>
      </c>
      <c r="B211">
        <v>11</v>
      </c>
      <c r="C211">
        <v>7</v>
      </c>
      <c r="D211" t="s">
        <v>2313</v>
      </c>
      <c r="E211">
        <v>9</v>
      </c>
      <c r="F211">
        <v>41</v>
      </c>
      <c r="G211" t="s">
        <v>2313</v>
      </c>
      <c r="H211">
        <v>1</v>
      </c>
      <c r="I211" t="s">
        <v>2975</v>
      </c>
      <c r="J211" s="30" t="str">
        <f t="shared" si="9"/>
        <v>[212]=41,</v>
      </c>
      <c r="K211" s="3">
        <f t="shared" si="10"/>
        <v>212</v>
      </c>
      <c r="L211" s="3">
        <f t="shared" si="11"/>
        <v>41</v>
      </c>
      <c r="M211" s="8" t="str">
        <f>VLOOKUP(A211,'ESO wayshrine names'!$A$3:$B$9991,2,)</f>
        <v>The Harborage</v>
      </c>
      <c r="N211" s="3" t="str">
        <f>VLOOKUP(F211,'ESO zone constants'!$A$5:$D$10001,4,FALSE)</f>
        <v>Stonefalls</v>
      </c>
    </row>
    <row r="212" spans="1:14" x14ac:dyDescent="0.25">
      <c r="A212" s="95">
        <v>213</v>
      </c>
      <c r="B212">
        <v>7</v>
      </c>
      <c r="C212">
        <v>9</v>
      </c>
      <c r="D212" t="s">
        <v>2292</v>
      </c>
      <c r="E212">
        <v>181</v>
      </c>
      <c r="F212">
        <v>383</v>
      </c>
      <c r="G212" t="s">
        <v>2292</v>
      </c>
      <c r="H212">
        <v>1</v>
      </c>
      <c r="I212" t="s">
        <v>2976</v>
      </c>
      <c r="J212" s="30" t="str">
        <f t="shared" si="9"/>
        <v>[213]=383,</v>
      </c>
      <c r="K212" s="3">
        <f t="shared" si="10"/>
        <v>213</v>
      </c>
      <c r="L212" s="3">
        <f t="shared" si="11"/>
        <v>383</v>
      </c>
      <c r="M212" s="8" t="str">
        <f>VLOOKUP(A212,'ESO wayshrine names'!$A$3:$B$9991,2,)</f>
        <v>Falinesti Winter Wayshrine</v>
      </c>
      <c r="N212" s="3" t="str">
        <f>VLOOKUP(F212,'ESO zone constants'!$A$5:$D$10001,4,FALSE)</f>
        <v>Grahtwood</v>
      </c>
    </row>
    <row r="213" spans="1:14" x14ac:dyDescent="0.25">
      <c r="A213" s="95">
        <v>214</v>
      </c>
      <c r="B213">
        <v>7</v>
      </c>
      <c r="C213">
        <v>9</v>
      </c>
      <c r="D213" t="s">
        <v>2292</v>
      </c>
      <c r="E213">
        <v>181</v>
      </c>
      <c r="F213">
        <v>383</v>
      </c>
      <c r="G213" t="s">
        <v>2292</v>
      </c>
      <c r="H213">
        <v>1</v>
      </c>
      <c r="I213" t="s">
        <v>2977</v>
      </c>
      <c r="J213" s="30" t="str">
        <f t="shared" si="9"/>
        <v>[214]=383,</v>
      </c>
      <c r="K213" s="3">
        <f t="shared" si="10"/>
        <v>214</v>
      </c>
      <c r="L213" s="3">
        <f t="shared" si="11"/>
        <v>383</v>
      </c>
      <c r="M213" s="8" t="str">
        <f>VLOOKUP(A213,'ESO wayshrine names'!$A$3:$B$9991,2,)</f>
        <v>Elden Root Wayshrine</v>
      </c>
      <c r="N213" s="3" t="str">
        <f>VLOOKUP(F213,'ESO zone constants'!$A$5:$D$10001,4,FALSE)</f>
        <v>Grahtwood</v>
      </c>
    </row>
    <row r="214" spans="1:14" x14ac:dyDescent="0.25">
      <c r="A214" s="95">
        <v>216</v>
      </c>
      <c r="B214">
        <v>2</v>
      </c>
      <c r="C214">
        <v>1</v>
      </c>
      <c r="D214" t="s">
        <v>103</v>
      </c>
      <c r="E214">
        <v>2</v>
      </c>
      <c r="F214">
        <v>3</v>
      </c>
      <c r="G214" t="s">
        <v>103</v>
      </c>
      <c r="H214">
        <v>1</v>
      </c>
      <c r="I214" t="s">
        <v>2978</v>
      </c>
      <c r="J214" s="30" t="str">
        <f t="shared" si="9"/>
        <v>[216]=3,</v>
      </c>
      <c r="K214" s="3">
        <f t="shared" si="10"/>
        <v>216</v>
      </c>
      <c r="L214" s="3">
        <f t="shared" si="11"/>
        <v>3</v>
      </c>
      <c r="M214" s="8" t="str">
        <f>VLOOKUP(A214,'ESO wayshrine names'!$A$3:$B$9991,2,)</f>
        <v>Hag Fen Wayshrine</v>
      </c>
      <c r="N214" s="3" t="str">
        <f>VLOOKUP(F214,'ESO zone constants'!$A$5:$D$10001,4,FALSE)</f>
        <v>Glenumbra</v>
      </c>
    </row>
    <row r="215" spans="1:14" x14ac:dyDescent="0.25">
      <c r="A215" s="95">
        <v>217</v>
      </c>
      <c r="B215">
        <v>25</v>
      </c>
      <c r="C215">
        <v>1126</v>
      </c>
      <c r="D215" t="s">
        <v>2371</v>
      </c>
      <c r="E215">
        <v>501</v>
      </c>
      <c r="F215">
        <v>888</v>
      </c>
      <c r="G215" t="s">
        <v>2371</v>
      </c>
      <c r="H215">
        <v>1</v>
      </c>
      <c r="I215" t="s">
        <v>3873</v>
      </c>
      <c r="J215" s="30" t="str">
        <f t="shared" si="9"/>
        <v>[217]=888,</v>
      </c>
      <c r="K215" s="3">
        <f t="shared" si="10"/>
        <v>217</v>
      </c>
      <c r="L215" s="3">
        <f t="shared" si="11"/>
        <v>888</v>
      </c>
      <c r="M215" s="8" t="str">
        <f>VLOOKUP(A215,'ESO wayshrine names'!$A$3:$B$9991,2,)</f>
        <v>Seeker's Archive Wayshrine</v>
      </c>
      <c r="N215" s="3" t="str">
        <f>VLOOKUP(F215,'ESO zone constants'!$A$5:$D$10001,4,FALSE)</f>
        <v>Craglorn</v>
      </c>
    </row>
    <row r="216" spans="1:14" x14ac:dyDescent="0.25">
      <c r="A216" s="95">
        <v>218</v>
      </c>
      <c r="B216">
        <v>25</v>
      </c>
      <c r="C216">
        <v>1126</v>
      </c>
      <c r="D216" t="s">
        <v>2371</v>
      </c>
      <c r="E216">
        <v>501</v>
      </c>
      <c r="F216">
        <v>888</v>
      </c>
      <c r="G216" t="s">
        <v>2371</v>
      </c>
      <c r="H216">
        <v>1</v>
      </c>
      <c r="I216" t="s">
        <v>3874</v>
      </c>
      <c r="J216" s="30" t="str">
        <f t="shared" si="9"/>
        <v>[218]=888,</v>
      </c>
      <c r="K216" s="3">
        <f t="shared" si="10"/>
        <v>218</v>
      </c>
      <c r="L216" s="3">
        <f t="shared" si="11"/>
        <v>888</v>
      </c>
      <c r="M216" s="8" t="str">
        <f>VLOOKUP(A216,'ESO wayshrine names'!$A$3:$B$9991,2,)</f>
        <v>Shada's Tear Wayshrine</v>
      </c>
      <c r="N216" s="3" t="str">
        <f>VLOOKUP(F216,'ESO zone constants'!$A$5:$D$10001,4,FALSE)</f>
        <v>Craglorn</v>
      </c>
    </row>
    <row r="217" spans="1:14" x14ac:dyDescent="0.25">
      <c r="A217" s="95">
        <v>219</v>
      </c>
      <c r="B217">
        <v>25</v>
      </c>
      <c r="C217">
        <v>1126</v>
      </c>
      <c r="D217" t="s">
        <v>2371</v>
      </c>
      <c r="E217">
        <v>501</v>
      </c>
      <c r="F217">
        <v>888</v>
      </c>
      <c r="G217" t="s">
        <v>2371</v>
      </c>
      <c r="H217">
        <v>1</v>
      </c>
      <c r="I217" t="s">
        <v>3875</v>
      </c>
      <c r="J217" s="30" t="str">
        <f t="shared" si="9"/>
        <v>[219]=888,</v>
      </c>
      <c r="K217" s="3">
        <f t="shared" si="10"/>
        <v>219</v>
      </c>
      <c r="L217" s="3">
        <f t="shared" si="11"/>
        <v>888</v>
      </c>
      <c r="M217" s="8" t="str">
        <f>VLOOKUP(A217,'ESO wayshrine names'!$A$3:$B$9991,2,)</f>
        <v>Sandy Path Wayshrine</v>
      </c>
      <c r="N217" s="3" t="str">
        <f>VLOOKUP(F217,'ESO zone constants'!$A$5:$D$10001,4,FALSE)</f>
        <v>Craglorn</v>
      </c>
    </row>
    <row r="218" spans="1:14" x14ac:dyDescent="0.25">
      <c r="A218" s="95">
        <v>220</v>
      </c>
      <c r="B218">
        <v>25</v>
      </c>
      <c r="C218">
        <v>1126</v>
      </c>
      <c r="D218" t="s">
        <v>2371</v>
      </c>
      <c r="E218">
        <v>501</v>
      </c>
      <c r="F218">
        <v>888</v>
      </c>
      <c r="G218" t="s">
        <v>2371</v>
      </c>
      <c r="H218">
        <v>1</v>
      </c>
      <c r="I218" t="s">
        <v>3876</v>
      </c>
      <c r="J218" s="30" t="str">
        <f t="shared" si="9"/>
        <v>[220]=888,</v>
      </c>
      <c r="K218" s="3">
        <f t="shared" si="10"/>
        <v>220</v>
      </c>
      <c r="L218" s="3">
        <f t="shared" si="11"/>
        <v>888</v>
      </c>
      <c r="M218" s="8" t="str">
        <f>VLOOKUP(A218,'ESO wayshrine names'!$A$3:$B$9991,2,)</f>
        <v>Belkarth Wayshrine</v>
      </c>
      <c r="N218" s="3" t="str">
        <f>VLOOKUP(F218,'ESO zone constants'!$A$5:$D$10001,4,FALSE)</f>
        <v>Craglorn</v>
      </c>
    </row>
    <row r="219" spans="1:14" x14ac:dyDescent="0.25">
      <c r="A219" s="95">
        <v>225</v>
      </c>
      <c r="B219">
        <v>25</v>
      </c>
      <c r="C219">
        <v>1126</v>
      </c>
      <c r="D219" t="s">
        <v>2371</v>
      </c>
      <c r="E219">
        <v>501</v>
      </c>
      <c r="F219">
        <v>888</v>
      </c>
      <c r="G219" t="s">
        <v>2371</v>
      </c>
      <c r="H219">
        <v>1</v>
      </c>
      <c r="I219" t="s">
        <v>3877</v>
      </c>
      <c r="J219" s="30" t="str">
        <f t="shared" si="9"/>
        <v>[225]=888,</v>
      </c>
      <c r="K219" s="3">
        <f t="shared" si="10"/>
        <v>225</v>
      </c>
      <c r="L219" s="3">
        <f t="shared" si="11"/>
        <v>888</v>
      </c>
      <c r="M219" s="8" t="str">
        <f>VLOOKUP(A219,'ESO wayshrine names'!$A$3:$B$9991,2,)</f>
        <v>Spellscar Wayshrine</v>
      </c>
      <c r="N219" s="3" t="str">
        <f>VLOOKUP(F219,'ESO zone constants'!$A$5:$D$10001,4,FALSE)</f>
        <v>Craglorn</v>
      </c>
    </row>
    <row r="220" spans="1:14" x14ac:dyDescent="0.25">
      <c r="A220" s="95">
        <v>226</v>
      </c>
      <c r="B220">
        <v>25</v>
      </c>
      <c r="C220">
        <v>1126</v>
      </c>
      <c r="D220" t="s">
        <v>2371</v>
      </c>
      <c r="E220">
        <v>501</v>
      </c>
      <c r="F220">
        <v>888</v>
      </c>
      <c r="G220" t="s">
        <v>2371</v>
      </c>
      <c r="H220">
        <v>1</v>
      </c>
      <c r="I220" t="s">
        <v>3878</v>
      </c>
      <c r="J220" s="30" t="str">
        <f t="shared" si="9"/>
        <v>[226]=888,</v>
      </c>
      <c r="K220" s="3">
        <f t="shared" si="10"/>
        <v>226</v>
      </c>
      <c r="L220" s="3">
        <f t="shared" si="11"/>
        <v>888</v>
      </c>
      <c r="M220" s="8" t="str">
        <f>VLOOKUP(A220,'ESO wayshrine names'!$A$3:$B$9991,2,)</f>
        <v>Mountain Overlook Wayshrine</v>
      </c>
      <c r="N220" s="3" t="str">
        <f>VLOOKUP(F220,'ESO zone constants'!$A$5:$D$10001,4,FALSE)</f>
        <v>Craglorn</v>
      </c>
    </row>
    <row r="221" spans="1:14" x14ac:dyDescent="0.25">
      <c r="A221" s="95">
        <v>227</v>
      </c>
      <c r="B221">
        <v>25</v>
      </c>
      <c r="C221">
        <v>1126</v>
      </c>
      <c r="D221" t="s">
        <v>2371</v>
      </c>
      <c r="E221">
        <v>501</v>
      </c>
      <c r="F221">
        <v>888</v>
      </c>
      <c r="G221" t="s">
        <v>2371</v>
      </c>
      <c r="H221">
        <v>1</v>
      </c>
      <c r="I221" t="s">
        <v>3879</v>
      </c>
      <c r="J221" s="30" t="str">
        <f t="shared" si="9"/>
        <v>[227]=888,</v>
      </c>
      <c r="K221" s="3">
        <f t="shared" si="10"/>
        <v>227</v>
      </c>
      <c r="L221" s="3">
        <f t="shared" si="11"/>
        <v>888</v>
      </c>
      <c r="M221" s="8" t="str">
        <f>VLOOKUP(A221,'ESO wayshrine names'!$A$3:$B$9991,2,)</f>
        <v>Inazzur's Hold Wayshrine</v>
      </c>
      <c r="N221" s="3" t="str">
        <f>VLOOKUP(F221,'ESO zone constants'!$A$5:$D$10001,4,FALSE)</f>
        <v>Craglorn</v>
      </c>
    </row>
    <row r="222" spans="1:14" x14ac:dyDescent="0.25">
      <c r="A222" s="95">
        <v>229</v>
      </c>
      <c r="B222">
        <v>25</v>
      </c>
      <c r="C222">
        <v>1126</v>
      </c>
      <c r="D222" t="s">
        <v>2371</v>
      </c>
      <c r="E222">
        <v>501</v>
      </c>
      <c r="F222">
        <v>888</v>
      </c>
      <c r="G222" t="s">
        <v>2371</v>
      </c>
      <c r="H222">
        <v>1</v>
      </c>
      <c r="I222" t="s">
        <v>3880</v>
      </c>
      <c r="J222" s="30" t="str">
        <f t="shared" si="9"/>
        <v>[229]=888,</v>
      </c>
      <c r="K222" s="3">
        <f t="shared" si="10"/>
        <v>229</v>
      </c>
      <c r="L222" s="3">
        <f t="shared" si="11"/>
        <v>888</v>
      </c>
      <c r="M222" s="8" t="str">
        <f>VLOOKUP(A222,'ESO wayshrine names'!$A$3:$B$9991,2,)</f>
        <v>Elinhir Wayshrine</v>
      </c>
      <c r="N222" s="3" t="str">
        <f>VLOOKUP(F222,'ESO zone constants'!$A$5:$D$10001,4,FALSE)</f>
        <v>Craglorn</v>
      </c>
    </row>
    <row r="223" spans="1:14" x14ac:dyDescent="0.25">
      <c r="A223" s="95">
        <v>230</v>
      </c>
      <c r="B223">
        <v>25</v>
      </c>
      <c r="C223">
        <v>1126</v>
      </c>
      <c r="D223" t="s">
        <v>2371</v>
      </c>
      <c r="E223">
        <v>501</v>
      </c>
      <c r="F223">
        <v>888</v>
      </c>
      <c r="G223" t="s">
        <v>2371</v>
      </c>
      <c r="H223">
        <v>3</v>
      </c>
      <c r="I223" t="s">
        <v>3881</v>
      </c>
      <c r="J223" s="30" t="str">
        <f t="shared" si="9"/>
        <v>[230]=888,</v>
      </c>
      <c r="K223" s="3">
        <f t="shared" si="10"/>
        <v>230</v>
      </c>
      <c r="L223" s="3">
        <f t="shared" si="11"/>
        <v>888</v>
      </c>
      <c r="M223" s="8" t="str">
        <f>VLOOKUP(A223,'ESO wayshrine names'!$A$3:$B$9991,2,)</f>
        <v>Trial: Hel Ra Citadel</v>
      </c>
      <c r="N223" s="3" t="str">
        <f>VLOOKUP(F223,'ESO zone constants'!$A$5:$D$10001,4,FALSE)</f>
        <v>Craglorn</v>
      </c>
    </row>
    <row r="224" spans="1:14" x14ac:dyDescent="0.25">
      <c r="A224" s="95">
        <v>231</v>
      </c>
      <c r="B224">
        <v>25</v>
      </c>
      <c r="C224">
        <v>1126</v>
      </c>
      <c r="D224" t="s">
        <v>2371</v>
      </c>
      <c r="E224">
        <v>501</v>
      </c>
      <c r="F224">
        <v>888</v>
      </c>
      <c r="G224" t="s">
        <v>2371</v>
      </c>
      <c r="H224">
        <v>3</v>
      </c>
      <c r="I224" t="s">
        <v>3882</v>
      </c>
      <c r="J224" s="30" t="str">
        <f t="shared" si="9"/>
        <v>[231]=888,</v>
      </c>
      <c r="K224" s="3">
        <f t="shared" si="10"/>
        <v>231</v>
      </c>
      <c r="L224" s="3">
        <f t="shared" si="11"/>
        <v>888</v>
      </c>
      <c r="M224" s="8" t="str">
        <f>VLOOKUP(A224,'ESO wayshrine names'!$A$3:$B$9991,2,)</f>
        <v>Trial: Aetherian Archive</v>
      </c>
      <c r="N224" s="3" t="str">
        <f>VLOOKUP(F224,'ESO zone constants'!$A$5:$D$10001,4,FALSE)</f>
        <v>Craglorn</v>
      </c>
    </row>
    <row r="225" spans="1:14" x14ac:dyDescent="0.25">
      <c r="A225" s="95">
        <v>232</v>
      </c>
      <c r="B225">
        <v>25</v>
      </c>
      <c r="C225">
        <v>1126</v>
      </c>
      <c r="D225" t="s">
        <v>2371</v>
      </c>
      <c r="E225">
        <v>501</v>
      </c>
      <c r="F225">
        <v>888</v>
      </c>
      <c r="G225" t="s">
        <v>2371</v>
      </c>
      <c r="H225">
        <v>3</v>
      </c>
      <c r="I225" t="s">
        <v>3883</v>
      </c>
      <c r="J225" s="30" t="str">
        <f t="shared" si="9"/>
        <v>[232]=888,</v>
      </c>
      <c r="K225" s="3">
        <f t="shared" si="10"/>
        <v>232</v>
      </c>
      <c r="L225" s="3">
        <f t="shared" si="11"/>
        <v>888</v>
      </c>
      <c r="M225" s="8" t="str">
        <f>VLOOKUP(A225,'ESO wayshrine names'!$A$3:$B$9991,2,)</f>
        <v>Trial: Sanctum Ophidia</v>
      </c>
      <c r="N225" s="3" t="str">
        <f>VLOOKUP(F225,'ESO zone constants'!$A$5:$D$10001,4,FALSE)</f>
        <v>Craglorn</v>
      </c>
    </row>
    <row r="226" spans="1:14" x14ac:dyDescent="0.25">
      <c r="A226" s="95">
        <v>233</v>
      </c>
      <c r="B226">
        <v>25</v>
      </c>
      <c r="C226">
        <v>1126</v>
      </c>
      <c r="D226" t="s">
        <v>2371</v>
      </c>
      <c r="E226">
        <v>501</v>
      </c>
      <c r="F226">
        <v>888</v>
      </c>
      <c r="G226" t="s">
        <v>2371</v>
      </c>
      <c r="H226">
        <v>1</v>
      </c>
      <c r="I226" t="s">
        <v>3884</v>
      </c>
      <c r="J226" s="30" t="str">
        <f t="shared" si="9"/>
        <v>[233]=888,</v>
      </c>
      <c r="K226" s="3">
        <f t="shared" si="10"/>
        <v>233</v>
      </c>
      <c r="L226" s="3">
        <f t="shared" si="11"/>
        <v>888</v>
      </c>
      <c r="M226" s="8" t="str">
        <f>VLOOKUP(A226,'ESO wayshrine names'!$A$3:$B$9991,2,)</f>
        <v>Dragonstar Wayshrine</v>
      </c>
      <c r="N226" s="3" t="str">
        <f>VLOOKUP(F226,'ESO zone constants'!$A$5:$D$10001,4,FALSE)</f>
        <v>Craglorn</v>
      </c>
    </row>
    <row r="227" spans="1:14" x14ac:dyDescent="0.25">
      <c r="A227" s="95">
        <v>234</v>
      </c>
      <c r="B227">
        <v>25</v>
      </c>
      <c r="C227">
        <v>1126</v>
      </c>
      <c r="D227" t="s">
        <v>2371</v>
      </c>
      <c r="E227">
        <v>501</v>
      </c>
      <c r="F227">
        <v>888</v>
      </c>
      <c r="G227" t="s">
        <v>2371</v>
      </c>
      <c r="H227">
        <v>1</v>
      </c>
      <c r="I227" t="s">
        <v>3885</v>
      </c>
      <c r="J227" s="30" t="str">
        <f t="shared" si="9"/>
        <v>[234]=888,</v>
      </c>
      <c r="K227" s="3">
        <f t="shared" si="10"/>
        <v>234</v>
      </c>
      <c r="L227" s="3">
        <f t="shared" si="11"/>
        <v>888</v>
      </c>
      <c r="M227" s="8" t="str">
        <f>VLOOKUP(A227,'ESO wayshrine names'!$A$3:$B$9991,2,)</f>
        <v>Skyreach Wayshrine</v>
      </c>
      <c r="N227" s="3" t="str">
        <f>VLOOKUP(F227,'ESO zone constants'!$A$5:$D$10001,4,FALSE)</f>
        <v>Craglorn</v>
      </c>
    </row>
    <row r="228" spans="1:14" x14ac:dyDescent="0.25">
      <c r="A228" s="95">
        <v>235</v>
      </c>
      <c r="B228">
        <v>25</v>
      </c>
      <c r="C228">
        <v>1126</v>
      </c>
      <c r="D228" t="s">
        <v>2371</v>
      </c>
      <c r="E228">
        <v>501</v>
      </c>
      <c r="F228">
        <v>888</v>
      </c>
      <c r="G228" t="s">
        <v>2371</v>
      </c>
      <c r="H228">
        <v>1</v>
      </c>
      <c r="I228" t="s">
        <v>3886</v>
      </c>
      <c r="J228" s="30" t="str">
        <f t="shared" si="9"/>
        <v>[235]=888,</v>
      </c>
      <c r="K228" s="3">
        <f t="shared" si="10"/>
        <v>235</v>
      </c>
      <c r="L228" s="3">
        <f t="shared" si="11"/>
        <v>888</v>
      </c>
      <c r="M228" s="8" t="str">
        <f>VLOOKUP(A228,'ESO wayshrine names'!$A$3:$B$9991,2,)</f>
        <v>Valley of Scars Wayshrine</v>
      </c>
      <c r="N228" s="3" t="str">
        <f>VLOOKUP(F228,'ESO zone constants'!$A$5:$D$10001,4,FALSE)</f>
        <v>Craglorn</v>
      </c>
    </row>
    <row r="229" spans="1:14" x14ac:dyDescent="0.25">
      <c r="A229" s="95">
        <v>236</v>
      </c>
      <c r="B229">
        <v>14</v>
      </c>
      <c r="C229">
        <v>16</v>
      </c>
      <c r="D229" t="s">
        <v>125</v>
      </c>
      <c r="E229">
        <v>38</v>
      </c>
      <c r="F229">
        <v>181</v>
      </c>
      <c r="G229" t="s">
        <v>125</v>
      </c>
      <c r="H229">
        <v>6</v>
      </c>
      <c r="I229" t="s">
        <v>2979</v>
      </c>
      <c r="J229" s="30" t="str">
        <f t="shared" si="9"/>
        <v>[236]=181,</v>
      </c>
      <c r="K229" s="3">
        <f t="shared" si="10"/>
        <v>236</v>
      </c>
      <c r="L229" s="3">
        <f t="shared" si="11"/>
        <v>181</v>
      </c>
      <c r="M229" s="8" t="str">
        <f>VLOOKUP(A229,'ESO wayshrine names'!$A$3:$B$9991,2,)</f>
        <v>Dungeon: Imperial City Prison</v>
      </c>
      <c r="N229" s="3" t="str">
        <f>VLOOKUP(F229,'ESO zone constants'!$A$5:$D$10001,4,FALSE)</f>
        <v>Cyrodiil</v>
      </c>
    </row>
    <row r="230" spans="1:14" x14ac:dyDescent="0.25">
      <c r="A230" s="95">
        <v>237</v>
      </c>
      <c r="B230">
        <v>27</v>
      </c>
      <c r="C230">
        <v>667</v>
      </c>
      <c r="D230" t="s">
        <v>452</v>
      </c>
      <c r="E230">
        <v>380</v>
      </c>
      <c r="F230">
        <v>684</v>
      </c>
      <c r="G230" t="s">
        <v>452</v>
      </c>
      <c r="H230">
        <v>1</v>
      </c>
      <c r="I230" t="s">
        <v>2980</v>
      </c>
      <c r="J230" s="30" t="str">
        <f t="shared" si="9"/>
        <v>[237]=684,</v>
      </c>
      <c r="K230" s="3">
        <f t="shared" si="10"/>
        <v>237</v>
      </c>
      <c r="L230" s="3">
        <f t="shared" si="11"/>
        <v>684</v>
      </c>
      <c r="M230" s="8" t="str">
        <f>VLOOKUP(A230,'ESO wayshrine names'!$A$3:$B$9991,2,)</f>
        <v>Shatul Wayshrine</v>
      </c>
      <c r="N230" s="3" t="str">
        <f>VLOOKUP(F230,'ESO zone constants'!$A$5:$D$10001,4,FALSE)</f>
        <v>Wrothgar</v>
      </c>
    </row>
    <row r="231" spans="1:14" x14ac:dyDescent="0.25">
      <c r="A231" s="95">
        <v>238</v>
      </c>
      <c r="B231">
        <v>27</v>
      </c>
      <c r="C231">
        <v>667</v>
      </c>
      <c r="D231" t="s">
        <v>452</v>
      </c>
      <c r="E231">
        <v>380</v>
      </c>
      <c r="F231">
        <v>684</v>
      </c>
      <c r="G231" t="s">
        <v>452</v>
      </c>
      <c r="H231">
        <v>1</v>
      </c>
      <c r="I231" t="s">
        <v>2981</v>
      </c>
      <c r="J231" s="30" t="str">
        <f t="shared" si="9"/>
        <v>[238]=684,</v>
      </c>
      <c r="K231" s="3">
        <f t="shared" si="10"/>
        <v>238</v>
      </c>
      <c r="L231" s="3">
        <f t="shared" si="11"/>
        <v>684</v>
      </c>
      <c r="M231" s="8" t="str">
        <f>VLOOKUP(A231,'ESO wayshrine names'!$A$3:$B$9991,2,)</f>
        <v>Icy Shore Wayshrine</v>
      </c>
      <c r="N231" s="3" t="str">
        <f>VLOOKUP(F231,'ESO zone constants'!$A$5:$D$10001,4,FALSE)</f>
        <v>Wrothgar</v>
      </c>
    </row>
    <row r="232" spans="1:14" x14ac:dyDescent="0.25">
      <c r="A232" s="95">
        <v>239</v>
      </c>
      <c r="B232">
        <v>27</v>
      </c>
      <c r="C232">
        <v>667</v>
      </c>
      <c r="D232" t="s">
        <v>452</v>
      </c>
      <c r="E232">
        <v>380</v>
      </c>
      <c r="F232">
        <v>684</v>
      </c>
      <c r="G232" t="s">
        <v>452</v>
      </c>
      <c r="H232">
        <v>1</v>
      </c>
      <c r="I232" t="s">
        <v>2982</v>
      </c>
      <c r="J232" s="30" t="str">
        <f t="shared" si="9"/>
        <v>[239]=684,</v>
      </c>
      <c r="K232" s="3">
        <f t="shared" si="10"/>
        <v>239</v>
      </c>
      <c r="L232" s="3">
        <f t="shared" si="11"/>
        <v>684</v>
      </c>
      <c r="M232" s="8" t="str">
        <f>VLOOKUP(A232,'ESO wayshrine names'!$A$3:$B$9991,2,)</f>
        <v>Two Rivers Wayshrine</v>
      </c>
      <c r="N232" s="3" t="str">
        <f>VLOOKUP(F232,'ESO zone constants'!$A$5:$D$10001,4,FALSE)</f>
        <v>Wrothgar</v>
      </c>
    </row>
    <row r="233" spans="1:14" x14ac:dyDescent="0.25">
      <c r="A233" s="95">
        <v>240</v>
      </c>
      <c r="B233">
        <v>27</v>
      </c>
      <c r="C233">
        <v>667</v>
      </c>
      <c r="D233" t="s">
        <v>452</v>
      </c>
      <c r="E233">
        <v>380</v>
      </c>
      <c r="F233">
        <v>684</v>
      </c>
      <c r="G233" t="s">
        <v>452</v>
      </c>
      <c r="H233">
        <v>1</v>
      </c>
      <c r="I233" t="s">
        <v>2983</v>
      </c>
      <c r="J233" s="30" t="str">
        <f t="shared" si="9"/>
        <v>[240]=684,</v>
      </c>
      <c r="K233" s="3">
        <f t="shared" si="10"/>
        <v>240</v>
      </c>
      <c r="L233" s="3">
        <f t="shared" si="11"/>
        <v>684</v>
      </c>
      <c r="M233" s="8" t="str">
        <f>VLOOKUP(A233,'ESO wayshrine names'!$A$3:$B$9991,2,)</f>
        <v>Morkul Plain Wayshrine</v>
      </c>
      <c r="N233" s="3" t="str">
        <f>VLOOKUP(F233,'ESO zone constants'!$A$5:$D$10001,4,FALSE)</f>
        <v>Wrothgar</v>
      </c>
    </row>
    <row r="234" spans="1:14" x14ac:dyDescent="0.25">
      <c r="A234" s="95">
        <v>241</v>
      </c>
      <c r="B234">
        <v>27</v>
      </c>
      <c r="C234">
        <v>667</v>
      </c>
      <c r="D234" t="s">
        <v>452</v>
      </c>
      <c r="E234">
        <v>380</v>
      </c>
      <c r="F234">
        <v>684</v>
      </c>
      <c r="G234" t="s">
        <v>452</v>
      </c>
      <c r="H234">
        <v>1</v>
      </c>
      <c r="I234" t="s">
        <v>2984</v>
      </c>
      <c r="J234" s="30" t="str">
        <f t="shared" si="9"/>
        <v>[241]=684,</v>
      </c>
      <c r="K234" s="3">
        <f t="shared" si="10"/>
        <v>241</v>
      </c>
      <c r="L234" s="3">
        <f t="shared" si="11"/>
        <v>684</v>
      </c>
      <c r="M234" s="8" t="str">
        <f>VLOOKUP(A234,'ESO wayshrine names'!$A$3:$B$9991,2,)</f>
        <v>Great Bay Wayshrine</v>
      </c>
      <c r="N234" s="3" t="str">
        <f>VLOOKUP(F234,'ESO zone constants'!$A$5:$D$10001,4,FALSE)</f>
        <v>Wrothgar</v>
      </c>
    </row>
    <row r="235" spans="1:14" x14ac:dyDescent="0.25">
      <c r="A235" s="95">
        <v>242</v>
      </c>
      <c r="B235">
        <v>27</v>
      </c>
      <c r="C235">
        <v>667</v>
      </c>
      <c r="D235" t="s">
        <v>452</v>
      </c>
      <c r="E235">
        <v>380</v>
      </c>
      <c r="F235">
        <v>684</v>
      </c>
      <c r="G235" t="s">
        <v>452</v>
      </c>
      <c r="H235">
        <v>1</v>
      </c>
      <c r="I235" t="s">
        <v>2985</v>
      </c>
      <c r="J235" s="30" t="str">
        <f t="shared" si="9"/>
        <v>[242]=684,</v>
      </c>
      <c r="K235" s="3">
        <f t="shared" si="10"/>
        <v>242</v>
      </c>
      <c r="L235" s="3">
        <f t="shared" si="11"/>
        <v>684</v>
      </c>
      <c r="M235" s="8" t="str">
        <f>VLOOKUP(A235,'ESO wayshrine names'!$A$3:$B$9991,2,)</f>
        <v>Frostbreak Ridge Wayshrine</v>
      </c>
      <c r="N235" s="3" t="str">
        <f>VLOOKUP(F235,'ESO zone constants'!$A$5:$D$10001,4,FALSE)</f>
        <v>Wrothgar</v>
      </c>
    </row>
    <row r="236" spans="1:14" x14ac:dyDescent="0.25">
      <c r="A236" s="95">
        <v>243</v>
      </c>
      <c r="B236">
        <v>27</v>
      </c>
      <c r="C236">
        <v>667</v>
      </c>
      <c r="D236" t="s">
        <v>452</v>
      </c>
      <c r="E236">
        <v>380</v>
      </c>
      <c r="F236">
        <v>684</v>
      </c>
      <c r="G236" t="s">
        <v>452</v>
      </c>
      <c r="H236">
        <v>1</v>
      </c>
      <c r="I236" t="s">
        <v>2986</v>
      </c>
      <c r="J236" s="30" t="str">
        <f t="shared" si="9"/>
        <v>[243]=684,</v>
      </c>
      <c r="K236" s="3">
        <f t="shared" si="10"/>
        <v>243</v>
      </c>
      <c r="L236" s="3">
        <f t="shared" si="11"/>
        <v>684</v>
      </c>
      <c r="M236" s="8" t="str">
        <f>VLOOKUP(A236,'ESO wayshrine names'!$A$3:$B$9991,2,)</f>
        <v>Siege Road Wayshrine</v>
      </c>
      <c r="N236" s="3" t="str">
        <f>VLOOKUP(F236,'ESO zone constants'!$A$5:$D$10001,4,FALSE)</f>
        <v>Wrothgar</v>
      </c>
    </row>
    <row r="237" spans="1:14" x14ac:dyDescent="0.25">
      <c r="A237" s="95">
        <v>244</v>
      </c>
      <c r="B237">
        <v>27</v>
      </c>
      <c r="C237">
        <v>667</v>
      </c>
      <c r="D237" t="s">
        <v>452</v>
      </c>
      <c r="E237">
        <v>380</v>
      </c>
      <c r="F237">
        <v>684</v>
      </c>
      <c r="G237" t="s">
        <v>452</v>
      </c>
      <c r="H237">
        <v>1</v>
      </c>
      <c r="I237" t="s">
        <v>2987</v>
      </c>
      <c r="J237" s="30" t="str">
        <f t="shared" si="9"/>
        <v>[244]=684,</v>
      </c>
      <c r="K237" s="3">
        <f t="shared" si="10"/>
        <v>244</v>
      </c>
      <c r="L237" s="3">
        <f t="shared" si="11"/>
        <v>684</v>
      </c>
      <c r="M237" s="8" t="str">
        <f>VLOOKUP(A237,'ESO wayshrine names'!$A$3:$B$9991,2,)</f>
        <v>Orsinium Wayshrine</v>
      </c>
      <c r="N237" s="3" t="str">
        <f>VLOOKUP(F237,'ESO zone constants'!$A$5:$D$10001,4,FALSE)</f>
        <v>Wrothgar</v>
      </c>
    </row>
    <row r="238" spans="1:14" x14ac:dyDescent="0.25">
      <c r="A238" s="95">
        <v>245</v>
      </c>
      <c r="B238">
        <v>27</v>
      </c>
      <c r="C238">
        <v>667</v>
      </c>
      <c r="D238" t="s">
        <v>452</v>
      </c>
      <c r="E238">
        <v>380</v>
      </c>
      <c r="F238">
        <v>684</v>
      </c>
      <c r="G238" t="s">
        <v>452</v>
      </c>
      <c r="H238">
        <v>1</v>
      </c>
      <c r="I238" t="s">
        <v>2988</v>
      </c>
      <c r="J238" s="30" t="str">
        <f t="shared" si="9"/>
        <v>[245]=684,</v>
      </c>
      <c r="K238" s="3">
        <f t="shared" si="10"/>
        <v>245</v>
      </c>
      <c r="L238" s="3">
        <f t="shared" si="11"/>
        <v>684</v>
      </c>
      <c r="M238" s="8" t="str">
        <f>VLOOKUP(A238,'ESO wayshrine names'!$A$3:$B$9991,2,)</f>
        <v>Trader's Road Wayshrine</v>
      </c>
      <c r="N238" s="3" t="str">
        <f>VLOOKUP(F238,'ESO zone constants'!$A$5:$D$10001,4,FALSE)</f>
        <v>Wrothgar</v>
      </c>
    </row>
    <row r="239" spans="1:14" x14ac:dyDescent="0.25">
      <c r="A239" s="95">
        <v>246</v>
      </c>
      <c r="B239">
        <v>27</v>
      </c>
      <c r="C239">
        <v>667</v>
      </c>
      <c r="D239" t="s">
        <v>452</v>
      </c>
      <c r="E239">
        <v>380</v>
      </c>
      <c r="F239">
        <v>684</v>
      </c>
      <c r="G239" t="s">
        <v>452</v>
      </c>
      <c r="H239">
        <v>1</v>
      </c>
      <c r="I239" t="s">
        <v>2989</v>
      </c>
      <c r="J239" s="30" t="str">
        <f t="shared" si="9"/>
        <v>[246]=684,</v>
      </c>
      <c r="K239" s="3">
        <f t="shared" si="10"/>
        <v>246</v>
      </c>
      <c r="L239" s="3">
        <f t="shared" si="11"/>
        <v>684</v>
      </c>
      <c r="M239" s="8" t="str">
        <f>VLOOKUP(A239,'ESO wayshrine names'!$A$3:$B$9991,2,)</f>
        <v>Merchant's Gate Wayshrine</v>
      </c>
      <c r="N239" s="3" t="str">
        <f>VLOOKUP(F239,'ESO zone constants'!$A$5:$D$10001,4,FALSE)</f>
        <v>Wrothgar</v>
      </c>
    </row>
    <row r="240" spans="1:14" x14ac:dyDescent="0.25">
      <c r="A240" s="95">
        <v>247</v>
      </c>
      <c r="B240">
        <v>14</v>
      </c>
      <c r="C240">
        <v>16</v>
      </c>
      <c r="D240" t="s">
        <v>125</v>
      </c>
      <c r="E240">
        <v>38</v>
      </c>
      <c r="F240">
        <v>181</v>
      </c>
      <c r="G240" t="s">
        <v>125</v>
      </c>
      <c r="H240">
        <v>6</v>
      </c>
      <c r="I240" t="s">
        <v>2990</v>
      </c>
      <c r="J240" s="30" t="str">
        <f t="shared" si="9"/>
        <v>[247]=181,</v>
      </c>
      <c r="K240" s="3">
        <f t="shared" si="10"/>
        <v>247</v>
      </c>
      <c r="L240" s="3">
        <f t="shared" si="11"/>
        <v>181</v>
      </c>
      <c r="M240" s="8" t="str">
        <f>VLOOKUP(A240,'ESO wayshrine names'!$A$3:$B$9991,2,)</f>
        <v>Dungeon: White-Gold Tower</v>
      </c>
      <c r="N240" s="3" t="str">
        <f>VLOOKUP(F240,'ESO zone constants'!$A$5:$D$10001,4,FALSE)</f>
        <v>Cyrodiil</v>
      </c>
    </row>
    <row r="241" spans="1:14" x14ac:dyDescent="0.25">
      <c r="A241" s="95">
        <v>249</v>
      </c>
      <c r="B241">
        <v>27</v>
      </c>
      <c r="C241">
        <v>667</v>
      </c>
      <c r="D241" t="s">
        <v>452</v>
      </c>
      <c r="E241">
        <v>380</v>
      </c>
      <c r="F241">
        <v>684</v>
      </c>
      <c r="G241" t="s">
        <v>452</v>
      </c>
      <c r="H241">
        <v>0</v>
      </c>
      <c r="I241" t="s">
        <v>2991</v>
      </c>
      <c r="J241" s="30" t="str">
        <f t="shared" si="9"/>
        <v>[249]=684,</v>
      </c>
      <c r="K241" s="3">
        <f t="shared" si="10"/>
        <v>249</v>
      </c>
      <c r="L241" s="3">
        <f t="shared" si="11"/>
        <v>684</v>
      </c>
      <c r="M241" s="8" t="str">
        <f>VLOOKUP(A241,'ESO wayshrine names'!$A$3:$B$9991,2,)</f>
        <v>Maelstrom Arena</v>
      </c>
      <c r="N241" s="3" t="str">
        <f>VLOOKUP(F241,'ESO zone constants'!$A$5:$D$10001,4,FALSE)</f>
        <v>Wrothgar</v>
      </c>
    </row>
    <row r="242" spans="1:14" x14ac:dyDescent="0.25">
      <c r="A242" s="95">
        <v>250</v>
      </c>
      <c r="B242">
        <v>27</v>
      </c>
      <c r="C242">
        <v>667</v>
      </c>
      <c r="D242" t="s">
        <v>452</v>
      </c>
      <c r="E242">
        <v>380</v>
      </c>
      <c r="F242">
        <v>684</v>
      </c>
      <c r="G242" t="s">
        <v>452</v>
      </c>
      <c r="H242">
        <v>0</v>
      </c>
      <c r="I242" t="s">
        <v>2991</v>
      </c>
      <c r="J242" s="30" t="str">
        <f t="shared" si="9"/>
        <v>[250]=684,</v>
      </c>
      <c r="K242" s="3">
        <f t="shared" si="10"/>
        <v>250</v>
      </c>
      <c r="L242" s="3">
        <f t="shared" si="11"/>
        <v>684</v>
      </c>
      <c r="M242" s="8" t="str">
        <f>VLOOKUP(A242,'ESO wayshrine names'!$A$3:$B$9991,2,)</f>
        <v>Maelstrom Arena</v>
      </c>
      <c r="N242" s="3" t="str">
        <f>VLOOKUP(F242,'ESO zone constants'!$A$5:$D$10001,4,FALSE)</f>
        <v>Wrothgar</v>
      </c>
    </row>
    <row r="243" spans="1:14" x14ac:dyDescent="0.25">
      <c r="A243" s="95">
        <v>251</v>
      </c>
      <c r="B243">
        <v>29</v>
      </c>
      <c r="C243">
        <v>1006</v>
      </c>
      <c r="D243" t="s">
        <v>2315</v>
      </c>
      <c r="E243">
        <v>449</v>
      </c>
      <c r="F243">
        <v>823</v>
      </c>
      <c r="G243" t="s">
        <v>2992</v>
      </c>
      <c r="H243">
        <v>1</v>
      </c>
      <c r="I243" t="s">
        <v>2993</v>
      </c>
      <c r="J243" s="30" t="str">
        <f t="shared" si="9"/>
        <v>[251]=823,</v>
      </c>
      <c r="K243" s="3">
        <f t="shared" si="10"/>
        <v>251</v>
      </c>
      <c r="L243" s="3">
        <f t="shared" si="11"/>
        <v>823</v>
      </c>
      <c r="M243" s="8" t="str">
        <f>VLOOKUP(A243,'ESO wayshrine names'!$A$3:$B$9991,2,)</f>
        <v>Anvil Wayshrine</v>
      </c>
      <c r="N243" s="3" t="str">
        <f>VLOOKUP(F243,'ESO zone constants'!$A$5:$D$10001,4,FALSE)</f>
        <v>Gold Coast</v>
      </c>
    </row>
    <row r="244" spans="1:14" x14ac:dyDescent="0.25">
      <c r="A244" s="95">
        <v>252</v>
      </c>
      <c r="B244">
        <v>29</v>
      </c>
      <c r="C244">
        <v>1006</v>
      </c>
      <c r="D244" t="s">
        <v>2315</v>
      </c>
      <c r="E244">
        <v>449</v>
      </c>
      <c r="F244">
        <v>823</v>
      </c>
      <c r="G244" t="s">
        <v>2992</v>
      </c>
      <c r="H244">
        <v>1</v>
      </c>
      <c r="I244" t="s">
        <v>2994</v>
      </c>
      <c r="J244" s="30" t="str">
        <f t="shared" si="9"/>
        <v>[252]=823,</v>
      </c>
      <c r="K244" s="3">
        <f t="shared" si="10"/>
        <v>252</v>
      </c>
      <c r="L244" s="3">
        <f t="shared" si="11"/>
        <v>823</v>
      </c>
      <c r="M244" s="8" t="str">
        <f>VLOOKUP(A244,'ESO wayshrine names'!$A$3:$B$9991,2,)</f>
        <v>Kvatch Wayshrine</v>
      </c>
      <c r="N244" s="3" t="str">
        <f>VLOOKUP(F244,'ESO zone constants'!$A$5:$D$10001,4,FALSE)</f>
        <v>Gold Coast</v>
      </c>
    </row>
    <row r="245" spans="1:14" x14ac:dyDescent="0.25">
      <c r="A245" s="95">
        <v>253</v>
      </c>
      <c r="B245">
        <v>29</v>
      </c>
      <c r="C245">
        <v>1006</v>
      </c>
      <c r="D245" t="s">
        <v>2315</v>
      </c>
      <c r="E245">
        <v>449</v>
      </c>
      <c r="F245">
        <v>823</v>
      </c>
      <c r="G245" t="s">
        <v>2992</v>
      </c>
      <c r="H245">
        <v>1</v>
      </c>
      <c r="I245" t="s">
        <v>2995</v>
      </c>
      <c r="J245" s="30" t="str">
        <f t="shared" si="9"/>
        <v>[253]=823,</v>
      </c>
      <c r="K245" s="3">
        <f t="shared" si="10"/>
        <v>253</v>
      </c>
      <c r="L245" s="3">
        <f t="shared" si="11"/>
        <v>823</v>
      </c>
      <c r="M245" s="8" t="str">
        <f>VLOOKUP(A245,'ESO wayshrine names'!$A$3:$B$9991,2,)</f>
        <v>Strid River Wayshrine</v>
      </c>
      <c r="N245" s="3" t="str">
        <f>VLOOKUP(F245,'ESO zone constants'!$A$5:$D$10001,4,FALSE)</f>
        <v>Gold Coast</v>
      </c>
    </row>
    <row r="246" spans="1:14" x14ac:dyDescent="0.25">
      <c r="A246" s="95">
        <v>254</v>
      </c>
      <c r="B246">
        <v>29</v>
      </c>
      <c r="C246">
        <v>1006</v>
      </c>
      <c r="D246" t="s">
        <v>2315</v>
      </c>
      <c r="E246">
        <v>449</v>
      </c>
      <c r="F246">
        <v>823</v>
      </c>
      <c r="G246" t="s">
        <v>2992</v>
      </c>
      <c r="H246">
        <v>1</v>
      </c>
      <c r="I246" t="s">
        <v>2996</v>
      </c>
      <c r="J246" s="30" t="str">
        <f t="shared" si="9"/>
        <v>[254]=823,</v>
      </c>
      <c r="K246" s="3">
        <f t="shared" si="10"/>
        <v>254</v>
      </c>
      <c r="L246" s="3">
        <f t="shared" si="11"/>
        <v>823</v>
      </c>
      <c r="M246" s="8" t="str">
        <f>VLOOKUP(A246,'ESO wayshrine names'!$A$3:$B$9991,2,)</f>
        <v>Gold Coast Wayshrine</v>
      </c>
      <c r="N246" s="3" t="str">
        <f>VLOOKUP(F246,'ESO zone constants'!$A$5:$D$10001,4,FALSE)</f>
        <v>Gold Coast</v>
      </c>
    </row>
    <row r="247" spans="1:14" x14ac:dyDescent="0.25">
      <c r="A247" s="95">
        <v>255</v>
      </c>
      <c r="B247">
        <v>28</v>
      </c>
      <c r="C247">
        <v>994</v>
      </c>
      <c r="D247" t="s">
        <v>2316</v>
      </c>
      <c r="E247">
        <v>443</v>
      </c>
      <c r="F247">
        <v>816</v>
      </c>
      <c r="G247" t="s">
        <v>2316</v>
      </c>
      <c r="H247">
        <v>1</v>
      </c>
      <c r="I247" t="s">
        <v>2997</v>
      </c>
      <c r="J247" s="30" t="str">
        <f t="shared" si="9"/>
        <v>[255]=816,</v>
      </c>
      <c r="K247" s="3">
        <f t="shared" si="10"/>
        <v>255</v>
      </c>
      <c r="L247" s="3">
        <f t="shared" si="11"/>
        <v>816</v>
      </c>
      <c r="M247" s="8" t="str">
        <f>VLOOKUP(A247,'ESO wayshrine names'!$A$3:$B$9991,2,)</f>
        <v>Abah's Landing Wayshrine</v>
      </c>
      <c r="N247" s="3" t="str">
        <f>VLOOKUP(F247,'ESO zone constants'!$A$5:$D$10001,4,FALSE)</f>
        <v>Hew's Bane</v>
      </c>
    </row>
    <row r="248" spans="1:14" x14ac:dyDescent="0.25">
      <c r="A248" s="95">
        <v>256</v>
      </c>
      <c r="B248">
        <v>28</v>
      </c>
      <c r="C248">
        <v>994</v>
      </c>
      <c r="D248" t="s">
        <v>2316</v>
      </c>
      <c r="E248">
        <v>443</v>
      </c>
      <c r="F248">
        <v>816</v>
      </c>
      <c r="G248" t="s">
        <v>2316</v>
      </c>
      <c r="H248">
        <v>1</v>
      </c>
      <c r="I248" t="s">
        <v>2998</v>
      </c>
      <c r="J248" s="30" t="str">
        <f t="shared" si="9"/>
        <v>[256]=816,</v>
      </c>
      <c r="K248" s="3">
        <f t="shared" si="10"/>
        <v>256</v>
      </c>
      <c r="L248" s="3">
        <f t="shared" si="11"/>
        <v>816</v>
      </c>
      <c r="M248" s="8" t="str">
        <f>VLOOKUP(A248,'ESO wayshrine names'!$A$3:$B$9991,2,)</f>
        <v>Zeht's Displeasure Wayshrine</v>
      </c>
      <c r="N248" s="3" t="str">
        <f>VLOOKUP(F248,'ESO zone constants'!$A$5:$D$10001,4,FALSE)</f>
        <v>Hew's Bane</v>
      </c>
    </row>
    <row r="249" spans="1:14" x14ac:dyDescent="0.25">
      <c r="A249" s="95">
        <v>257</v>
      </c>
      <c r="B249">
        <v>28</v>
      </c>
      <c r="C249">
        <v>994</v>
      </c>
      <c r="D249" t="s">
        <v>2316</v>
      </c>
      <c r="E249">
        <v>443</v>
      </c>
      <c r="F249">
        <v>816</v>
      </c>
      <c r="G249" t="s">
        <v>2316</v>
      </c>
      <c r="H249">
        <v>1</v>
      </c>
      <c r="I249" t="s">
        <v>2999</v>
      </c>
      <c r="J249" s="30" t="str">
        <f t="shared" si="9"/>
        <v>[257]=816,</v>
      </c>
      <c r="K249" s="3">
        <f t="shared" si="10"/>
        <v>257</v>
      </c>
      <c r="L249" s="3">
        <f t="shared" si="11"/>
        <v>816</v>
      </c>
      <c r="M249" s="8" t="str">
        <f>VLOOKUP(A249,'ESO wayshrine names'!$A$3:$B$9991,2,)</f>
        <v>No Shira Citadel Wayshrine</v>
      </c>
      <c r="N249" s="3" t="str">
        <f>VLOOKUP(F249,'ESO zone constants'!$A$5:$D$10001,4,FALSE)</f>
        <v>Hew's Bane</v>
      </c>
    </row>
    <row r="250" spans="1:14" x14ac:dyDescent="0.25">
      <c r="A250" s="95">
        <v>258</v>
      </c>
      <c r="B250">
        <v>17</v>
      </c>
      <c r="C250">
        <v>256</v>
      </c>
      <c r="D250" t="s">
        <v>2295</v>
      </c>
      <c r="E250">
        <v>180</v>
      </c>
      <c r="F250">
        <v>382</v>
      </c>
      <c r="G250" t="s">
        <v>2295</v>
      </c>
      <c r="H250">
        <v>3</v>
      </c>
      <c r="I250" t="s">
        <v>3000</v>
      </c>
      <c r="J250" s="30" t="str">
        <f t="shared" si="9"/>
        <v>[258]=382,</v>
      </c>
      <c r="K250" s="3">
        <f t="shared" si="10"/>
        <v>258</v>
      </c>
      <c r="L250" s="3">
        <f t="shared" si="11"/>
        <v>382</v>
      </c>
      <c r="M250" s="8" t="str">
        <f>VLOOKUP(A250,'ESO wayshrine names'!$A$3:$B$9991,2,)</f>
        <v>Trial: Maw of Lorkhaj</v>
      </c>
      <c r="N250" s="3" t="str">
        <f>VLOOKUP(F250,'ESO zone constants'!$A$5:$D$10001,4,FALSE)</f>
        <v>Reaper's March</v>
      </c>
    </row>
    <row r="251" spans="1:14" x14ac:dyDescent="0.25">
      <c r="A251" s="95">
        <v>260</v>
      </c>
      <c r="B251">
        <v>9</v>
      </c>
      <c r="C251">
        <v>26</v>
      </c>
      <c r="D251" t="s">
        <v>2312</v>
      </c>
      <c r="E251">
        <v>19</v>
      </c>
      <c r="F251">
        <v>117</v>
      </c>
      <c r="G251" t="s">
        <v>2312</v>
      </c>
      <c r="H251">
        <v>6</v>
      </c>
      <c r="I251" t="s">
        <v>3001</v>
      </c>
      <c r="J251" s="30" t="str">
        <f t="shared" si="9"/>
        <v>[260]=117,</v>
      </c>
      <c r="K251" s="3">
        <f t="shared" si="10"/>
        <v>260</v>
      </c>
      <c r="L251" s="3">
        <f t="shared" si="11"/>
        <v>117</v>
      </c>
      <c r="M251" s="8" t="str">
        <f>VLOOKUP(A251,'ESO wayshrine names'!$A$3:$B$9991,2,)</f>
        <v>Dungeon: Ruins of Mazzatun</v>
      </c>
      <c r="N251" s="3" t="str">
        <f>VLOOKUP(F251,'ESO zone constants'!$A$5:$D$10001,4,FALSE)</f>
        <v>Shadowfen</v>
      </c>
    </row>
    <row r="252" spans="1:14" x14ac:dyDescent="0.25">
      <c r="A252" s="95">
        <v>261</v>
      </c>
      <c r="B252">
        <v>9</v>
      </c>
      <c r="C252">
        <v>26</v>
      </c>
      <c r="D252" t="s">
        <v>2312</v>
      </c>
      <c r="E252">
        <v>19</v>
      </c>
      <c r="F252">
        <v>117</v>
      </c>
      <c r="G252" t="s">
        <v>2312</v>
      </c>
      <c r="H252">
        <v>6</v>
      </c>
      <c r="I252" t="s">
        <v>3002</v>
      </c>
      <c r="J252" s="30" t="str">
        <f t="shared" si="9"/>
        <v>[261]=117,</v>
      </c>
      <c r="K252" s="3">
        <f t="shared" si="10"/>
        <v>261</v>
      </c>
      <c r="L252" s="3">
        <f t="shared" si="11"/>
        <v>117</v>
      </c>
      <c r="M252" s="8" t="str">
        <f>VLOOKUP(A252,'ESO wayshrine names'!$A$3:$B$9991,2,)</f>
        <v>Dungeon: Cradle of Shadows</v>
      </c>
      <c r="N252" s="3" t="str">
        <f>VLOOKUP(F252,'ESO zone constants'!$A$5:$D$10001,4,FALSE)</f>
        <v>Shadowfen</v>
      </c>
    </row>
    <row r="253" spans="1:14" x14ac:dyDescent="0.25">
      <c r="A253" s="95">
        <v>262</v>
      </c>
      <c r="B253">
        <v>15</v>
      </c>
      <c r="C253">
        <v>143</v>
      </c>
      <c r="D253" t="s">
        <v>264</v>
      </c>
      <c r="E253">
        <v>179</v>
      </c>
      <c r="F253">
        <v>381</v>
      </c>
      <c r="G253" t="s">
        <v>264</v>
      </c>
      <c r="H253">
        <v>6</v>
      </c>
      <c r="I253" t="s">
        <v>3003</v>
      </c>
      <c r="J253" s="30" t="str">
        <f t="shared" si="9"/>
        <v>[262]=381,</v>
      </c>
      <c r="K253" s="3">
        <f t="shared" si="10"/>
        <v>262</v>
      </c>
      <c r="L253" s="3">
        <f t="shared" si="11"/>
        <v>381</v>
      </c>
      <c r="M253" s="8" t="str">
        <f>VLOOKUP(A253,'ESO wayshrine names'!$A$3:$B$9991,2,)</f>
        <v>Dungeon: The Banished Cells II</v>
      </c>
      <c r="N253" s="3" t="str">
        <f>VLOOKUP(F253,'ESO zone constants'!$A$5:$D$10001,4,FALSE)</f>
        <v>Auridon</v>
      </c>
    </row>
    <row r="254" spans="1:14" x14ac:dyDescent="0.25">
      <c r="A254" s="95">
        <v>263</v>
      </c>
      <c r="B254">
        <v>4</v>
      </c>
      <c r="C254">
        <v>12</v>
      </c>
      <c r="D254" t="s">
        <v>2309</v>
      </c>
      <c r="E254">
        <v>4</v>
      </c>
      <c r="F254">
        <v>19</v>
      </c>
      <c r="G254" t="s">
        <v>2309</v>
      </c>
      <c r="H254">
        <v>6</v>
      </c>
      <c r="I254" t="s">
        <v>3887</v>
      </c>
      <c r="J254" s="30" t="str">
        <f t="shared" si="9"/>
        <v>[263]=19,</v>
      </c>
      <c r="K254" s="3">
        <f t="shared" si="10"/>
        <v>263</v>
      </c>
      <c r="L254" s="3">
        <f t="shared" si="11"/>
        <v>19</v>
      </c>
      <c r="M254" s="8" t="str">
        <f>VLOOKUP(A254,'ESO wayshrine names'!$A$3:$B$9991,2,)</f>
        <v>Dungeon: Wayrest Sewers II</v>
      </c>
      <c r="N254" s="3" t="str">
        <f>VLOOKUP(F254,'ESO zone constants'!$A$5:$D$10001,4,FALSE)</f>
        <v>Stormhaven</v>
      </c>
    </row>
    <row r="255" spans="1:14" x14ac:dyDescent="0.25">
      <c r="A255" s="95">
        <v>264</v>
      </c>
      <c r="B255">
        <v>10</v>
      </c>
      <c r="C255">
        <v>13</v>
      </c>
      <c r="D255" t="s">
        <v>107</v>
      </c>
      <c r="E255">
        <v>10</v>
      </c>
      <c r="F255">
        <v>57</v>
      </c>
      <c r="G255" t="s">
        <v>107</v>
      </c>
      <c r="H255">
        <v>6</v>
      </c>
      <c r="I255" t="s">
        <v>3004</v>
      </c>
      <c r="J255" s="30" t="str">
        <f t="shared" si="9"/>
        <v>[264]=57,</v>
      </c>
      <c r="K255" s="3">
        <f t="shared" si="10"/>
        <v>264</v>
      </c>
      <c r="L255" s="3">
        <f t="shared" si="11"/>
        <v>57</v>
      </c>
      <c r="M255" s="8" t="str">
        <f>VLOOKUP(A255,'ESO wayshrine names'!$A$3:$B$9991,2,)</f>
        <v>Dungeon: Darkshade Caverns II</v>
      </c>
      <c r="N255" s="3" t="str">
        <f>VLOOKUP(F255,'ESO zone constants'!$A$5:$D$10001,4,FALSE)</f>
        <v>Deshaan</v>
      </c>
    </row>
    <row r="256" spans="1:14" x14ac:dyDescent="0.25">
      <c r="A256" s="95">
        <v>265</v>
      </c>
      <c r="B256">
        <v>7</v>
      </c>
      <c r="C256">
        <v>9</v>
      </c>
      <c r="D256" t="s">
        <v>2292</v>
      </c>
      <c r="E256">
        <v>181</v>
      </c>
      <c r="F256">
        <v>383</v>
      </c>
      <c r="G256" t="s">
        <v>2292</v>
      </c>
      <c r="H256">
        <v>6</v>
      </c>
      <c r="I256" t="s">
        <v>3005</v>
      </c>
      <c r="J256" s="30" t="str">
        <f t="shared" si="9"/>
        <v>[265]=383,</v>
      </c>
      <c r="K256" s="3">
        <f t="shared" si="10"/>
        <v>265</v>
      </c>
      <c r="L256" s="3">
        <f t="shared" si="11"/>
        <v>383</v>
      </c>
      <c r="M256" s="8" t="str">
        <f>VLOOKUP(A256,'ESO wayshrine names'!$A$3:$B$9991,2,)</f>
        <v>Dungeon: Elden Hollow II</v>
      </c>
      <c r="N256" s="3" t="str">
        <f>VLOOKUP(F256,'ESO zone constants'!$A$5:$D$10001,4,FALSE)</f>
        <v>Grahtwood</v>
      </c>
    </row>
    <row r="257" spans="1:14" x14ac:dyDescent="0.25">
      <c r="A257" s="95">
        <v>266</v>
      </c>
      <c r="B257">
        <v>11</v>
      </c>
      <c r="C257">
        <v>7</v>
      </c>
      <c r="D257" t="s">
        <v>2313</v>
      </c>
      <c r="E257">
        <v>9</v>
      </c>
      <c r="F257">
        <v>41</v>
      </c>
      <c r="G257" t="s">
        <v>2313</v>
      </c>
      <c r="H257">
        <v>6</v>
      </c>
      <c r="I257" t="s">
        <v>3006</v>
      </c>
      <c r="J257" s="30" t="str">
        <f t="shared" si="9"/>
        <v>[266]=41,</v>
      </c>
      <c r="K257" s="3">
        <f t="shared" si="10"/>
        <v>266</v>
      </c>
      <c r="L257" s="3">
        <f t="shared" si="11"/>
        <v>41</v>
      </c>
      <c r="M257" s="8" t="str">
        <f>VLOOKUP(A257,'ESO wayshrine names'!$A$3:$B$9991,2,)</f>
        <v>Dungeon: Fungal Grotto II</v>
      </c>
      <c r="N257" s="3" t="str">
        <f>VLOOKUP(F257,'ESO zone constants'!$A$5:$D$10001,4,FALSE)</f>
        <v>Stonefalls</v>
      </c>
    </row>
    <row r="258" spans="1:14" x14ac:dyDescent="0.25">
      <c r="A258" s="95">
        <v>267</v>
      </c>
      <c r="B258">
        <v>2</v>
      </c>
      <c r="C258">
        <v>1</v>
      </c>
      <c r="D258" t="s">
        <v>103</v>
      </c>
      <c r="E258">
        <v>2</v>
      </c>
      <c r="F258">
        <v>3</v>
      </c>
      <c r="G258" t="s">
        <v>103</v>
      </c>
      <c r="H258">
        <v>6</v>
      </c>
      <c r="I258" t="s">
        <v>3007</v>
      </c>
      <c r="J258" s="30" t="str">
        <f t="shared" si="9"/>
        <v>[267]=3,</v>
      </c>
      <c r="K258" s="3">
        <f t="shared" si="10"/>
        <v>267</v>
      </c>
      <c r="L258" s="3">
        <f t="shared" si="11"/>
        <v>3</v>
      </c>
      <c r="M258" s="8" t="str">
        <f>VLOOKUP(A258,'ESO wayshrine names'!$A$3:$B$9991,2,)</f>
        <v>Dungeon: Spindleclutch II</v>
      </c>
      <c r="N258" s="3" t="str">
        <f>VLOOKUP(F258,'ESO zone constants'!$A$5:$D$10001,4,FALSE)</f>
        <v>Glenumbra</v>
      </c>
    </row>
    <row r="259" spans="1:14" x14ac:dyDescent="0.25">
      <c r="A259" s="95">
        <v>268</v>
      </c>
      <c r="B259">
        <v>16</v>
      </c>
      <c r="C259">
        <v>300</v>
      </c>
      <c r="D259" t="s">
        <v>2294</v>
      </c>
      <c r="E259">
        <v>18</v>
      </c>
      <c r="F259">
        <v>108</v>
      </c>
      <c r="G259" t="s">
        <v>2294</v>
      </c>
      <c r="H259">
        <v>6</v>
      </c>
      <c r="I259" t="s">
        <v>3008</v>
      </c>
      <c r="J259" s="30" t="str">
        <f t="shared" ref="J259:J322" si="12">IF(A259&lt;&gt;"",IF(F259&lt;&gt;"",IF(OR(ISNA(A259),ISNA(F259)),"","["&amp;A259&amp;"]="&amp;F259&amp;","),""),"")</f>
        <v>[268]=108,</v>
      </c>
      <c r="K259" s="3">
        <f t="shared" ref="K259:K322" si="13">A259</f>
        <v>268</v>
      </c>
      <c r="L259" s="3">
        <f t="shared" ref="L259:L322" si="14">F259</f>
        <v>108</v>
      </c>
      <c r="M259" s="8" t="str">
        <f>VLOOKUP(A259,'ESO wayshrine names'!$A$3:$B$9991,2,)</f>
        <v>Dungeon: City of Ash II</v>
      </c>
      <c r="N259" s="3" t="str">
        <f>VLOOKUP(F259,'ESO zone constants'!$A$5:$D$10001,4,FALSE)</f>
        <v>Greenshade</v>
      </c>
    </row>
    <row r="260" spans="1:14" x14ac:dyDescent="0.25">
      <c r="A260" s="95">
        <v>269</v>
      </c>
      <c r="B260">
        <v>3</v>
      </c>
      <c r="C260">
        <v>10</v>
      </c>
      <c r="D260" t="s">
        <v>2308</v>
      </c>
      <c r="E260">
        <v>5</v>
      </c>
      <c r="F260">
        <v>20</v>
      </c>
      <c r="G260" t="s">
        <v>2308</v>
      </c>
      <c r="H260">
        <v>6</v>
      </c>
      <c r="I260" t="s">
        <v>3009</v>
      </c>
      <c r="J260" s="30" t="str">
        <f t="shared" si="12"/>
        <v>[269]=20,</v>
      </c>
      <c r="K260" s="3">
        <f t="shared" si="13"/>
        <v>269</v>
      </c>
      <c r="L260" s="3">
        <f t="shared" si="14"/>
        <v>20</v>
      </c>
      <c r="M260" s="8" t="str">
        <f>VLOOKUP(A260,'ESO wayshrine names'!$A$3:$B$9991,2,)</f>
        <v>Dungeon: Crypt of Hearts II</v>
      </c>
      <c r="N260" s="3" t="str">
        <f>VLOOKUP(F260,'ESO zone constants'!$A$5:$D$10001,4,FALSE)</f>
        <v>Rivenspire</v>
      </c>
    </row>
    <row r="261" spans="1:14" x14ac:dyDescent="0.25">
      <c r="A261" s="95">
        <v>270</v>
      </c>
      <c r="B261">
        <v>25</v>
      </c>
      <c r="C261">
        <v>1126</v>
      </c>
      <c r="D261" t="s">
        <v>2371</v>
      </c>
      <c r="E261">
        <v>501</v>
      </c>
      <c r="F261">
        <v>888</v>
      </c>
      <c r="G261" t="s">
        <v>2371</v>
      </c>
      <c r="H261">
        <v>2</v>
      </c>
      <c r="I261" t="s">
        <v>3888</v>
      </c>
      <c r="J261" s="30" t="str">
        <f t="shared" si="12"/>
        <v>[270]=888,</v>
      </c>
      <c r="K261" s="3">
        <f t="shared" si="13"/>
        <v>270</v>
      </c>
      <c r="L261" s="3">
        <f t="shared" si="14"/>
        <v>888</v>
      </c>
      <c r="M261" s="8" t="str">
        <f>VLOOKUP(A261,'ESO wayshrine names'!$A$3:$B$9991,2,)</f>
        <v>Dragonstar Arena</v>
      </c>
      <c r="N261" s="3" t="str">
        <f>VLOOKUP(F261,'ESO zone constants'!$A$5:$D$10001,4,FALSE)</f>
        <v>Craglorn</v>
      </c>
    </row>
    <row r="262" spans="1:14" x14ac:dyDescent="0.25">
      <c r="A262" s="95">
        <v>272</v>
      </c>
      <c r="B262">
        <v>30</v>
      </c>
      <c r="C262">
        <v>1060</v>
      </c>
      <c r="D262" t="s">
        <v>532</v>
      </c>
      <c r="E262">
        <v>468</v>
      </c>
      <c r="F262">
        <v>849</v>
      </c>
      <c r="G262" t="s">
        <v>532</v>
      </c>
      <c r="H262">
        <v>1</v>
      </c>
      <c r="I262" t="s">
        <v>3010</v>
      </c>
      <c r="J262" s="30" t="str">
        <f t="shared" si="12"/>
        <v>[272]=849,</v>
      </c>
      <c r="K262" s="3">
        <f t="shared" si="13"/>
        <v>272</v>
      </c>
      <c r="L262" s="3">
        <f t="shared" si="14"/>
        <v>849</v>
      </c>
      <c r="M262" s="8" t="str">
        <f>VLOOKUP(A262,'ESO wayshrine names'!$A$3:$B$9991,2,)</f>
        <v>Seyda Neen Wayshrine</v>
      </c>
      <c r="N262" s="3" t="str">
        <f>VLOOKUP(F262,'ESO zone constants'!$A$5:$D$10001,4,FALSE)</f>
        <v>Vvardenfell</v>
      </c>
    </row>
    <row r="263" spans="1:14" x14ac:dyDescent="0.25">
      <c r="A263" s="95">
        <v>273</v>
      </c>
      <c r="B263">
        <v>30</v>
      </c>
      <c r="C263">
        <v>1060</v>
      </c>
      <c r="D263" t="s">
        <v>532</v>
      </c>
      <c r="E263">
        <v>468</v>
      </c>
      <c r="F263">
        <v>849</v>
      </c>
      <c r="G263" t="s">
        <v>532</v>
      </c>
      <c r="H263">
        <v>1</v>
      </c>
      <c r="I263" t="s">
        <v>3011</v>
      </c>
      <c r="J263" s="30" t="str">
        <f t="shared" si="12"/>
        <v>[273]=849,</v>
      </c>
      <c r="K263" s="3">
        <f t="shared" si="13"/>
        <v>273</v>
      </c>
      <c r="L263" s="3">
        <f t="shared" si="14"/>
        <v>849</v>
      </c>
      <c r="M263" s="8" t="str">
        <f>VLOOKUP(A263,'ESO wayshrine names'!$A$3:$B$9991,2,)</f>
        <v>Gnisis Wayshrine</v>
      </c>
      <c r="N263" s="3" t="str">
        <f>VLOOKUP(F263,'ESO zone constants'!$A$5:$D$10001,4,FALSE)</f>
        <v>Vvardenfell</v>
      </c>
    </row>
    <row r="264" spans="1:14" x14ac:dyDescent="0.25">
      <c r="A264" s="95">
        <v>274</v>
      </c>
      <c r="B264">
        <v>30</v>
      </c>
      <c r="C264">
        <v>1060</v>
      </c>
      <c r="D264" t="s">
        <v>532</v>
      </c>
      <c r="E264">
        <v>468</v>
      </c>
      <c r="F264">
        <v>849</v>
      </c>
      <c r="G264" t="s">
        <v>532</v>
      </c>
      <c r="H264">
        <v>1</v>
      </c>
      <c r="I264" t="s">
        <v>3233</v>
      </c>
      <c r="J264" s="30" t="str">
        <f t="shared" si="12"/>
        <v>[274]=849,</v>
      </c>
      <c r="K264" s="3">
        <f t="shared" si="13"/>
        <v>274</v>
      </c>
      <c r="L264" s="3">
        <f t="shared" si="14"/>
        <v>849</v>
      </c>
      <c r="M264" s="8" t="str">
        <f>VLOOKUP(A264,'ESO wayshrine names'!$A$3:$B$9991,2,)</f>
        <v>Ald'ruhn Wayshrine</v>
      </c>
      <c r="N264" s="3" t="str">
        <f>VLOOKUP(F264,'ESO zone constants'!$A$5:$D$10001,4,FALSE)</f>
        <v>Vvardenfell</v>
      </c>
    </row>
    <row r="265" spans="1:14" x14ac:dyDescent="0.25">
      <c r="A265" s="95">
        <v>275</v>
      </c>
      <c r="B265">
        <v>30</v>
      </c>
      <c r="C265">
        <v>1060</v>
      </c>
      <c r="D265" t="s">
        <v>532</v>
      </c>
      <c r="E265">
        <v>468</v>
      </c>
      <c r="F265">
        <v>849</v>
      </c>
      <c r="G265" t="s">
        <v>532</v>
      </c>
      <c r="H265">
        <v>1</v>
      </c>
      <c r="I265" t="s">
        <v>3012</v>
      </c>
      <c r="J265" s="30" t="str">
        <f t="shared" si="12"/>
        <v>[275]=849,</v>
      </c>
      <c r="K265" s="3">
        <f t="shared" si="13"/>
        <v>275</v>
      </c>
      <c r="L265" s="3">
        <f t="shared" si="14"/>
        <v>849</v>
      </c>
      <c r="M265" s="8" t="str">
        <f>VLOOKUP(A265,'ESO wayshrine names'!$A$3:$B$9991,2,)</f>
        <v>Balmora Wayshrine</v>
      </c>
      <c r="N265" s="3" t="str">
        <f>VLOOKUP(F265,'ESO zone constants'!$A$5:$D$10001,4,FALSE)</f>
        <v>Vvardenfell</v>
      </c>
    </row>
    <row r="266" spans="1:14" x14ac:dyDescent="0.25">
      <c r="A266" s="95">
        <v>276</v>
      </c>
      <c r="B266">
        <v>30</v>
      </c>
      <c r="C266">
        <v>1060</v>
      </c>
      <c r="D266" t="s">
        <v>532</v>
      </c>
      <c r="E266">
        <v>468</v>
      </c>
      <c r="F266">
        <v>849</v>
      </c>
      <c r="G266" t="s">
        <v>532</v>
      </c>
      <c r="H266">
        <v>1</v>
      </c>
      <c r="I266" t="s">
        <v>3013</v>
      </c>
      <c r="J266" s="30" t="str">
        <f t="shared" si="12"/>
        <v>[276]=849,</v>
      </c>
      <c r="K266" s="3">
        <f t="shared" si="13"/>
        <v>276</v>
      </c>
      <c r="L266" s="3">
        <f t="shared" si="14"/>
        <v>849</v>
      </c>
      <c r="M266" s="8" t="str">
        <f>VLOOKUP(A266,'ESO wayshrine names'!$A$3:$B$9991,2,)</f>
        <v>Suran Wayshrine</v>
      </c>
      <c r="N266" s="3" t="str">
        <f>VLOOKUP(F266,'ESO zone constants'!$A$5:$D$10001,4,FALSE)</f>
        <v>Vvardenfell</v>
      </c>
    </row>
    <row r="267" spans="1:14" x14ac:dyDescent="0.25">
      <c r="A267" s="95">
        <v>277</v>
      </c>
      <c r="B267">
        <v>30</v>
      </c>
      <c r="C267">
        <v>1060</v>
      </c>
      <c r="D267" t="s">
        <v>532</v>
      </c>
      <c r="E267">
        <v>468</v>
      </c>
      <c r="F267">
        <v>849</v>
      </c>
      <c r="G267" t="s">
        <v>532</v>
      </c>
      <c r="H267">
        <v>1</v>
      </c>
      <c r="I267" t="s">
        <v>3014</v>
      </c>
      <c r="J267" s="30" t="str">
        <f t="shared" si="12"/>
        <v>[277]=849,</v>
      </c>
      <c r="K267" s="3">
        <f t="shared" si="13"/>
        <v>277</v>
      </c>
      <c r="L267" s="3">
        <f t="shared" si="14"/>
        <v>849</v>
      </c>
      <c r="M267" s="8" t="str">
        <f>VLOOKUP(A267,'ESO wayshrine names'!$A$3:$B$9991,2,)</f>
        <v>Molag Mar Wayshrine</v>
      </c>
      <c r="N267" s="3" t="str">
        <f>VLOOKUP(F267,'ESO zone constants'!$A$5:$D$10001,4,FALSE)</f>
        <v>Vvardenfell</v>
      </c>
    </row>
    <row r="268" spans="1:14" x14ac:dyDescent="0.25">
      <c r="A268" s="95">
        <v>278</v>
      </c>
      <c r="B268">
        <v>30</v>
      </c>
      <c r="C268">
        <v>1060</v>
      </c>
      <c r="D268" t="s">
        <v>532</v>
      </c>
      <c r="E268">
        <v>468</v>
      </c>
      <c r="F268">
        <v>849</v>
      </c>
      <c r="G268" t="s">
        <v>532</v>
      </c>
      <c r="H268">
        <v>1</v>
      </c>
      <c r="I268" t="s">
        <v>3015</v>
      </c>
      <c r="J268" s="30" t="str">
        <f t="shared" si="12"/>
        <v>[278]=849,</v>
      </c>
      <c r="K268" s="3">
        <f t="shared" si="13"/>
        <v>278</v>
      </c>
      <c r="L268" s="3">
        <f t="shared" si="14"/>
        <v>849</v>
      </c>
      <c r="M268" s="8" t="str">
        <f>VLOOKUP(A268,'ESO wayshrine names'!$A$3:$B$9991,2,)</f>
        <v>Tel Branora Wayshrine</v>
      </c>
      <c r="N268" s="3" t="str">
        <f>VLOOKUP(F268,'ESO zone constants'!$A$5:$D$10001,4,FALSE)</f>
        <v>Vvardenfell</v>
      </c>
    </row>
    <row r="269" spans="1:14" x14ac:dyDescent="0.25">
      <c r="A269" s="95">
        <v>279</v>
      </c>
      <c r="B269">
        <v>30</v>
      </c>
      <c r="C269">
        <v>1060</v>
      </c>
      <c r="D269" t="s">
        <v>532</v>
      </c>
      <c r="E269">
        <v>468</v>
      </c>
      <c r="F269">
        <v>849</v>
      </c>
      <c r="G269" t="s">
        <v>532</v>
      </c>
      <c r="H269">
        <v>1</v>
      </c>
      <c r="I269" t="s">
        <v>3016</v>
      </c>
      <c r="J269" s="30" t="str">
        <f t="shared" si="12"/>
        <v>[279]=849,</v>
      </c>
      <c r="K269" s="3">
        <f t="shared" si="13"/>
        <v>279</v>
      </c>
      <c r="L269" s="3">
        <f t="shared" si="14"/>
        <v>849</v>
      </c>
      <c r="M269" s="8" t="str">
        <f>VLOOKUP(A269,'ESO wayshrine names'!$A$3:$B$9991,2,)</f>
        <v>Nchuleftingth Wayshrine</v>
      </c>
      <c r="N269" s="3" t="str">
        <f>VLOOKUP(F269,'ESO zone constants'!$A$5:$D$10001,4,FALSE)</f>
        <v>Vvardenfell</v>
      </c>
    </row>
    <row r="270" spans="1:14" x14ac:dyDescent="0.25">
      <c r="A270" s="95">
        <v>280</v>
      </c>
      <c r="B270">
        <v>30</v>
      </c>
      <c r="C270">
        <v>1060</v>
      </c>
      <c r="D270" t="s">
        <v>532</v>
      </c>
      <c r="E270">
        <v>468</v>
      </c>
      <c r="F270">
        <v>849</v>
      </c>
      <c r="G270" t="s">
        <v>532</v>
      </c>
      <c r="H270">
        <v>1</v>
      </c>
      <c r="I270" t="s">
        <v>3017</v>
      </c>
      <c r="J270" s="30" t="str">
        <f t="shared" si="12"/>
        <v>[280]=849,</v>
      </c>
      <c r="K270" s="3">
        <f t="shared" si="13"/>
        <v>280</v>
      </c>
      <c r="L270" s="3">
        <f t="shared" si="14"/>
        <v>849</v>
      </c>
      <c r="M270" s="8" t="str">
        <f>VLOOKUP(A270,'ESO wayshrine names'!$A$3:$B$9991,2,)</f>
        <v>Tel Mora Wayshrine</v>
      </c>
      <c r="N270" s="3" t="str">
        <f>VLOOKUP(F270,'ESO zone constants'!$A$5:$D$10001,4,FALSE)</f>
        <v>Vvardenfell</v>
      </c>
    </row>
    <row r="271" spans="1:14" x14ac:dyDescent="0.25">
      <c r="A271" s="95">
        <v>281</v>
      </c>
      <c r="B271">
        <v>30</v>
      </c>
      <c r="C271">
        <v>1060</v>
      </c>
      <c r="D271" t="s">
        <v>532</v>
      </c>
      <c r="E271">
        <v>468</v>
      </c>
      <c r="F271">
        <v>849</v>
      </c>
      <c r="G271" t="s">
        <v>532</v>
      </c>
      <c r="H271">
        <v>1</v>
      </c>
      <c r="I271" t="s">
        <v>3018</v>
      </c>
      <c r="J271" s="30" t="str">
        <f t="shared" si="12"/>
        <v>[281]=849,</v>
      </c>
      <c r="K271" s="3">
        <f t="shared" si="13"/>
        <v>281</v>
      </c>
      <c r="L271" s="3">
        <f t="shared" si="14"/>
        <v>849</v>
      </c>
      <c r="M271" s="8" t="str">
        <f>VLOOKUP(A271,'ESO wayshrine names'!$A$3:$B$9991,2,)</f>
        <v>Sadrith Mora Wayshrine</v>
      </c>
      <c r="N271" s="3" t="str">
        <f>VLOOKUP(F271,'ESO zone constants'!$A$5:$D$10001,4,FALSE)</f>
        <v>Vvardenfell</v>
      </c>
    </row>
    <row r="272" spans="1:14" x14ac:dyDescent="0.25">
      <c r="A272" s="95">
        <v>282</v>
      </c>
      <c r="B272">
        <v>30</v>
      </c>
      <c r="C272">
        <v>1060</v>
      </c>
      <c r="D272" t="s">
        <v>532</v>
      </c>
      <c r="E272">
        <v>468</v>
      </c>
      <c r="F272">
        <v>849</v>
      </c>
      <c r="G272" t="s">
        <v>532</v>
      </c>
      <c r="H272">
        <v>1</v>
      </c>
      <c r="I272" t="s">
        <v>3019</v>
      </c>
      <c r="J272" s="30" t="str">
        <f t="shared" si="12"/>
        <v>[282]=849,</v>
      </c>
      <c r="K272" s="3">
        <f t="shared" si="13"/>
        <v>282</v>
      </c>
      <c r="L272" s="3">
        <f t="shared" si="14"/>
        <v>849</v>
      </c>
      <c r="M272" s="8" t="str">
        <f>VLOOKUP(A272,'ESO wayshrine names'!$A$3:$B$9991,2,)</f>
        <v>Valley of the Wind Wayshrine</v>
      </c>
      <c r="N272" s="3" t="str">
        <f>VLOOKUP(F272,'ESO zone constants'!$A$5:$D$10001,4,FALSE)</f>
        <v>Vvardenfell</v>
      </c>
    </row>
    <row r="273" spans="1:14" x14ac:dyDescent="0.25">
      <c r="A273" s="95">
        <v>284</v>
      </c>
      <c r="B273">
        <v>30</v>
      </c>
      <c r="C273">
        <v>1060</v>
      </c>
      <c r="D273" t="s">
        <v>532</v>
      </c>
      <c r="E273">
        <v>468</v>
      </c>
      <c r="F273">
        <v>849</v>
      </c>
      <c r="G273" t="s">
        <v>532</v>
      </c>
      <c r="H273">
        <v>1</v>
      </c>
      <c r="I273" t="s">
        <v>3020</v>
      </c>
      <c r="J273" s="30" t="str">
        <f t="shared" si="12"/>
        <v>[284]=849,</v>
      </c>
      <c r="K273" s="3">
        <f t="shared" si="13"/>
        <v>284</v>
      </c>
      <c r="L273" s="3">
        <f t="shared" si="14"/>
        <v>849</v>
      </c>
      <c r="M273" s="8" t="str">
        <f>VLOOKUP(A273,'ESO wayshrine names'!$A$3:$B$9991,2,)</f>
        <v>Vivec City Wayshrine</v>
      </c>
      <c r="N273" s="3" t="str">
        <f>VLOOKUP(F273,'ESO zone constants'!$A$5:$D$10001,4,FALSE)</f>
        <v>Vvardenfell</v>
      </c>
    </row>
    <row r="274" spans="1:14" x14ac:dyDescent="0.25">
      <c r="A274" s="95">
        <v>285</v>
      </c>
      <c r="B274">
        <v>15</v>
      </c>
      <c r="C274">
        <v>143</v>
      </c>
      <c r="D274" t="s">
        <v>264</v>
      </c>
      <c r="E274">
        <v>179</v>
      </c>
      <c r="F274">
        <v>381</v>
      </c>
      <c r="G274" t="s">
        <v>264</v>
      </c>
      <c r="H274">
        <v>7</v>
      </c>
      <c r="I274" t="s">
        <v>3021</v>
      </c>
      <c r="J274" s="30" t="str">
        <f t="shared" si="12"/>
        <v>[285]=381,</v>
      </c>
      <c r="K274" s="3">
        <f t="shared" si="13"/>
        <v>285</v>
      </c>
      <c r="L274" s="3">
        <f t="shared" si="14"/>
        <v>381</v>
      </c>
      <c r="M274" s="8" t="str">
        <f>VLOOKUP(A274,'ESO wayshrine names'!$A$3:$B$9991,2,)</f>
        <v>Barbed Hook Private Room</v>
      </c>
      <c r="N274" s="3" t="str">
        <f>VLOOKUP(F274,'ESO zone constants'!$A$5:$D$10001,4,FALSE)</f>
        <v>Auridon</v>
      </c>
    </row>
    <row r="275" spans="1:14" x14ac:dyDescent="0.25">
      <c r="A275" s="95">
        <v>286</v>
      </c>
      <c r="B275">
        <v>5</v>
      </c>
      <c r="C275">
        <v>30</v>
      </c>
      <c r="D275" t="s">
        <v>3229</v>
      </c>
      <c r="E275">
        <v>17</v>
      </c>
      <c r="F275">
        <v>104</v>
      </c>
      <c r="G275" t="s">
        <v>2307</v>
      </c>
      <c r="H275">
        <v>7</v>
      </c>
      <c r="I275" t="s">
        <v>3022</v>
      </c>
      <c r="J275" s="30" t="str">
        <f t="shared" si="12"/>
        <v>[286]=104,</v>
      </c>
      <c r="K275" s="3">
        <f t="shared" si="13"/>
        <v>286</v>
      </c>
      <c r="L275" s="3">
        <f t="shared" si="14"/>
        <v>104</v>
      </c>
      <c r="M275" s="8" t="str">
        <f>VLOOKUP(A275,'ESO wayshrine names'!$A$3:$B$9991,2,)</f>
        <v>Sisters of the Sands Apartment</v>
      </c>
      <c r="N275" s="3" t="str">
        <f>VLOOKUP(F275,'ESO zone constants'!$A$5:$D$10001,4,FALSE)</f>
        <v>Alik'r Desert</v>
      </c>
    </row>
    <row r="276" spans="1:14" x14ac:dyDescent="0.25">
      <c r="A276" s="95">
        <v>287</v>
      </c>
      <c r="B276">
        <v>10</v>
      </c>
      <c r="C276">
        <v>13</v>
      </c>
      <c r="D276" t="s">
        <v>107</v>
      </c>
      <c r="E276">
        <v>10</v>
      </c>
      <c r="F276">
        <v>57</v>
      </c>
      <c r="G276" t="s">
        <v>107</v>
      </c>
      <c r="H276">
        <v>7</v>
      </c>
      <c r="I276" t="s">
        <v>3023</v>
      </c>
      <c r="J276" s="30" t="str">
        <f t="shared" si="12"/>
        <v>[287]=57,</v>
      </c>
      <c r="K276" s="3">
        <f t="shared" si="13"/>
        <v>287</v>
      </c>
      <c r="L276" s="3">
        <f t="shared" si="14"/>
        <v>57</v>
      </c>
      <c r="M276" s="8" t="str">
        <f>VLOOKUP(A276,'ESO wayshrine names'!$A$3:$B$9991,2,)</f>
        <v>Flaming Nix Deluxe Garret</v>
      </c>
      <c r="N276" s="3" t="str">
        <f>VLOOKUP(F276,'ESO zone constants'!$A$5:$D$10001,4,FALSE)</f>
        <v>Deshaan</v>
      </c>
    </row>
    <row r="277" spans="1:14" x14ac:dyDescent="0.25">
      <c r="A277" s="95">
        <v>288</v>
      </c>
      <c r="B277">
        <v>15</v>
      </c>
      <c r="C277">
        <v>143</v>
      </c>
      <c r="D277" t="s">
        <v>264</v>
      </c>
      <c r="E277">
        <v>179</v>
      </c>
      <c r="F277">
        <v>381</v>
      </c>
      <c r="G277" t="s">
        <v>264</v>
      </c>
      <c r="H277">
        <v>7</v>
      </c>
      <c r="I277" t="s">
        <v>3024</v>
      </c>
      <c r="J277" s="30" t="str">
        <f t="shared" si="12"/>
        <v>[288]=381,</v>
      </c>
      <c r="K277" s="3">
        <f t="shared" si="13"/>
        <v>288</v>
      </c>
      <c r="L277" s="3">
        <f t="shared" si="14"/>
        <v>381</v>
      </c>
      <c r="M277" s="8" t="str">
        <f>VLOOKUP(A277,'ESO wayshrine names'!$A$3:$B$9991,2,)</f>
        <v>Mara's Kiss Public House</v>
      </c>
      <c r="N277" s="3" t="str">
        <f>VLOOKUP(F277,'ESO zone constants'!$A$5:$D$10001,4,FALSE)</f>
        <v>Auridon</v>
      </c>
    </row>
    <row r="278" spans="1:14" x14ac:dyDescent="0.25">
      <c r="A278" s="95">
        <v>289</v>
      </c>
      <c r="B278">
        <v>2</v>
      </c>
      <c r="C278">
        <v>1</v>
      </c>
      <c r="D278" t="s">
        <v>103</v>
      </c>
      <c r="E278">
        <v>2</v>
      </c>
      <c r="F278">
        <v>3</v>
      </c>
      <c r="G278" t="s">
        <v>103</v>
      </c>
      <c r="H278">
        <v>7</v>
      </c>
      <c r="I278" t="s">
        <v>3025</v>
      </c>
      <c r="J278" s="30" t="str">
        <f t="shared" si="12"/>
        <v>[289]=3,</v>
      </c>
      <c r="K278" s="3">
        <f t="shared" si="13"/>
        <v>289</v>
      </c>
      <c r="L278" s="3">
        <f t="shared" si="14"/>
        <v>3</v>
      </c>
      <c r="M278" s="8" t="str">
        <f>VLOOKUP(A278,'ESO wayshrine names'!$A$3:$B$9991,2,)</f>
        <v>The Rosy Lion</v>
      </c>
      <c r="N278" s="3" t="str">
        <f>VLOOKUP(F278,'ESO zone constants'!$A$5:$D$10001,4,FALSE)</f>
        <v>Glenumbra</v>
      </c>
    </row>
    <row r="279" spans="1:14" x14ac:dyDescent="0.25">
      <c r="A279" s="95">
        <v>290</v>
      </c>
      <c r="B279">
        <v>11</v>
      </c>
      <c r="C279">
        <v>7</v>
      </c>
      <c r="D279" t="s">
        <v>2313</v>
      </c>
      <c r="E279">
        <v>9</v>
      </c>
      <c r="F279">
        <v>41</v>
      </c>
      <c r="G279" t="s">
        <v>2313</v>
      </c>
      <c r="H279">
        <v>7</v>
      </c>
      <c r="I279" t="s">
        <v>3026</v>
      </c>
      <c r="J279" s="30" t="str">
        <f t="shared" si="12"/>
        <v>[290]=41,</v>
      </c>
      <c r="K279" s="3">
        <f t="shared" si="13"/>
        <v>290</v>
      </c>
      <c r="L279" s="3">
        <f t="shared" si="14"/>
        <v>41</v>
      </c>
      <c r="M279" s="8" t="str">
        <f>VLOOKUP(A279,'ESO wayshrine names'!$A$3:$B$9991,2,)</f>
        <v>The Ebony Flask Inn Room</v>
      </c>
      <c r="N279" s="3" t="str">
        <f>VLOOKUP(F279,'ESO zone constants'!$A$5:$D$10001,4,FALSE)</f>
        <v>Stonefalls</v>
      </c>
    </row>
    <row r="280" spans="1:14" x14ac:dyDescent="0.25">
      <c r="A280" s="95">
        <v>291</v>
      </c>
      <c r="B280">
        <v>17</v>
      </c>
      <c r="C280">
        <v>256</v>
      </c>
      <c r="D280" t="s">
        <v>2295</v>
      </c>
      <c r="E280">
        <v>180</v>
      </c>
      <c r="F280">
        <v>382</v>
      </c>
      <c r="G280" t="s">
        <v>2295</v>
      </c>
      <c r="H280">
        <v>7</v>
      </c>
      <c r="I280" t="s">
        <v>3027</v>
      </c>
      <c r="J280" s="30" t="str">
        <f t="shared" si="12"/>
        <v>[291]=382,</v>
      </c>
      <c r="K280" s="3">
        <f t="shared" si="13"/>
        <v>291</v>
      </c>
      <c r="L280" s="3">
        <f t="shared" si="14"/>
        <v>382</v>
      </c>
      <c r="M280" s="8" t="str">
        <f>VLOOKUP(A280,'ESO wayshrine names'!$A$3:$B$9991,2,)</f>
        <v>Serenity Falls Estate</v>
      </c>
      <c r="N280" s="3" t="str">
        <f>VLOOKUP(F280,'ESO zone constants'!$A$5:$D$10001,4,FALSE)</f>
        <v>Reaper's March</v>
      </c>
    </row>
    <row r="281" spans="1:14" x14ac:dyDescent="0.25">
      <c r="A281" s="95">
        <v>292</v>
      </c>
      <c r="B281">
        <v>2</v>
      </c>
      <c r="C281">
        <v>1</v>
      </c>
      <c r="D281" t="s">
        <v>103</v>
      </c>
      <c r="E281">
        <v>2</v>
      </c>
      <c r="F281">
        <v>3</v>
      </c>
      <c r="G281" t="s">
        <v>103</v>
      </c>
      <c r="H281">
        <v>7</v>
      </c>
      <c r="I281" t="s">
        <v>3028</v>
      </c>
      <c r="J281" s="30" t="str">
        <f t="shared" si="12"/>
        <v>[292]=3,</v>
      </c>
      <c r="K281" s="3">
        <f t="shared" si="13"/>
        <v>292</v>
      </c>
      <c r="L281" s="3">
        <f t="shared" si="14"/>
        <v>3</v>
      </c>
      <c r="M281" s="8" t="str">
        <f>VLOOKUP(A281,'ESO wayshrine names'!$A$3:$B$9991,2,)</f>
        <v>Daggerfall Overlook</v>
      </c>
      <c r="N281" s="3" t="str">
        <f>VLOOKUP(F281,'ESO zone constants'!$A$5:$D$10001,4,FALSE)</f>
        <v>Glenumbra</v>
      </c>
    </row>
    <row r="282" spans="1:14" x14ac:dyDescent="0.25">
      <c r="A282" s="95">
        <v>293</v>
      </c>
      <c r="B282">
        <v>11</v>
      </c>
      <c r="C282">
        <v>7</v>
      </c>
      <c r="D282" t="s">
        <v>2313</v>
      </c>
      <c r="E282">
        <v>9</v>
      </c>
      <c r="F282">
        <v>41</v>
      </c>
      <c r="G282" t="s">
        <v>2313</v>
      </c>
      <c r="H282">
        <v>7</v>
      </c>
      <c r="I282" t="s">
        <v>3029</v>
      </c>
      <c r="J282" s="30" t="str">
        <f t="shared" si="12"/>
        <v>[293]=41,</v>
      </c>
      <c r="K282" s="3">
        <f t="shared" si="13"/>
        <v>293</v>
      </c>
      <c r="L282" s="3">
        <f t="shared" si="14"/>
        <v>41</v>
      </c>
      <c r="M282" s="8" t="str">
        <f>VLOOKUP(A282,'ESO wayshrine names'!$A$3:$B$9991,2,)</f>
        <v>Ebonheart Chateau</v>
      </c>
      <c r="N282" s="3" t="str">
        <f>VLOOKUP(F282,'ESO zone constants'!$A$5:$D$10001,4,FALSE)</f>
        <v>Stonefalls</v>
      </c>
    </row>
    <row r="283" spans="1:14" x14ac:dyDescent="0.25">
      <c r="A283" s="95">
        <v>294</v>
      </c>
      <c r="B283">
        <v>8</v>
      </c>
      <c r="C283">
        <v>22</v>
      </c>
      <c r="D283" t="s">
        <v>108</v>
      </c>
      <c r="E283">
        <v>11</v>
      </c>
      <c r="F283">
        <v>58</v>
      </c>
      <c r="G283" t="s">
        <v>108</v>
      </c>
      <c r="H283">
        <v>7</v>
      </c>
      <c r="I283" t="s">
        <v>3030</v>
      </c>
      <c r="J283" s="30" t="str">
        <f t="shared" si="12"/>
        <v>[294]=58,</v>
      </c>
      <c r="K283" s="3">
        <f t="shared" si="13"/>
        <v>294</v>
      </c>
      <c r="L283" s="3">
        <f t="shared" si="14"/>
        <v>58</v>
      </c>
      <c r="M283" s="8" t="str">
        <f>VLOOKUP(A283,'ESO wayshrine names'!$A$3:$B$9991,2,)</f>
        <v>Black Vine Villa</v>
      </c>
      <c r="N283" s="3" t="str">
        <f>VLOOKUP(F283,'ESO zone constants'!$A$5:$D$10001,4,FALSE)</f>
        <v>Malabal Tor</v>
      </c>
    </row>
    <row r="284" spans="1:14" x14ac:dyDescent="0.25">
      <c r="A284" s="95">
        <v>295</v>
      </c>
      <c r="B284">
        <v>18</v>
      </c>
      <c r="C284">
        <v>75</v>
      </c>
      <c r="D284" t="s">
        <v>198</v>
      </c>
      <c r="E284">
        <v>111</v>
      </c>
      <c r="F284">
        <v>281</v>
      </c>
      <c r="G284" t="s">
        <v>198</v>
      </c>
      <c r="H284">
        <v>7</v>
      </c>
      <c r="I284" t="s">
        <v>3031</v>
      </c>
      <c r="J284" s="30" t="str">
        <f t="shared" si="12"/>
        <v>[295]=281,</v>
      </c>
      <c r="K284" s="3">
        <f t="shared" si="13"/>
        <v>295</v>
      </c>
      <c r="L284" s="3">
        <f t="shared" si="14"/>
        <v>281</v>
      </c>
      <c r="M284" s="8" t="str">
        <f>VLOOKUP(A284,'ESO wayshrine names'!$A$3:$B$9991,2,)</f>
        <v>Humblemud</v>
      </c>
      <c r="N284" s="3" t="str">
        <f>VLOOKUP(F284,'ESO zone constants'!$A$5:$D$10001,4,FALSE)</f>
        <v>Bal Foyen</v>
      </c>
    </row>
    <row r="285" spans="1:14" x14ac:dyDescent="0.25">
      <c r="A285" s="95">
        <v>296</v>
      </c>
      <c r="B285">
        <v>7</v>
      </c>
      <c r="C285">
        <v>9</v>
      </c>
      <c r="D285" t="s">
        <v>2292</v>
      </c>
      <c r="E285">
        <v>181</v>
      </c>
      <c r="F285">
        <v>383</v>
      </c>
      <c r="G285" t="s">
        <v>2292</v>
      </c>
      <c r="H285">
        <v>7</v>
      </c>
      <c r="I285" t="s">
        <v>3032</v>
      </c>
      <c r="J285" s="30" t="str">
        <f t="shared" si="12"/>
        <v>[296]=383,</v>
      </c>
      <c r="K285" s="3">
        <f t="shared" si="13"/>
        <v>296</v>
      </c>
      <c r="L285" s="3">
        <f t="shared" si="14"/>
        <v>383</v>
      </c>
      <c r="M285" s="8" t="str">
        <f>VLOOKUP(A285,'ESO wayshrine names'!$A$3:$B$9991,2,)</f>
        <v>Snugpod</v>
      </c>
      <c r="N285" s="3" t="str">
        <f>VLOOKUP(F285,'ESO zone constants'!$A$5:$D$10001,4,FALSE)</f>
        <v>Grahtwood</v>
      </c>
    </row>
    <row r="286" spans="1:14" x14ac:dyDescent="0.25">
      <c r="A286" s="95">
        <v>297</v>
      </c>
      <c r="B286">
        <v>2</v>
      </c>
      <c r="C286">
        <v>1</v>
      </c>
      <c r="D286" t="s">
        <v>103</v>
      </c>
      <c r="E286">
        <v>2</v>
      </c>
      <c r="F286">
        <v>3</v>
      </c>
      <c r="G286" t="s">
        <v>103</v>
      </c>
      <c r="H286">
        <v>7</v>
      </c>
      <c r="I286" t="s">
        <v>3234</v>
      </c>
      <c r="J286" s="30" t="str">
        <f t="shared" si="12"/>
        <v>[297]=3,</v>
      </c>
      <c r="K286" s="3">
        <f t="shared" si="13"/>
        <v>297</v>
      </c>
      <c r="L286" s="3">
        <f t="shared" si="14"/>
        <v>3</v>
      </c>
      <c r="M286" s="8" t="str">
        <f>VLOOKUP(A286,'ESO wayshrine names'!$A$3:$B$9991,2,)</f>
        <v>Captain Margaux's Place</v>
      </c>
      <c r="N286" s="3" t="str">
        <f>VLOOKUP(F286,'ESO zone constants'!$A$5:$D$10001,4,FALSE)</f>
        <v>Glenumbra</v>
      </c>
    </row>
    <row r="287" spans="1:14" x14ac:dyDescent="0.25">
      <c r="A287" s="95">
        <v>298</v>
      </c>
      <c r="B287">
        <v>11</v>
      </c>
      <c r="C287">
        <v>7</v>
      </c>
      <c r="D287" t="s">
        <v>2313</v>
      </c>
      <c r="E287">
        <v>9</v>
      </c>
      <c r="F287">
        <v>41</v>
      </c>
      <c r="G287" t="s">
        <v>2313</v>
      </c>
      <c r="H287">
        <v>7</v>
      </c>
      <c r="I287" t="s">
        <v>3033</v>
      </c>
      <c r="J287" s="30" t="str">
        <f t="shared" si="12"/>
        <v>[298]=41,</v>
      </c>
      <c r="K287" s="3">
        <f t="shared" si="13"/>
        <v>298</v>
      </c>
      <c r="L287" s="3">
        <f t="shared" si="14"/>
        <v>41</v>
      </c>
      <c r="M287" s="8" t="str">
        <f>VLOOKUP(A287,'ESO wayshrine names'!$A$3:$B$9991,2,)</f>
        <v>Kragenhome</v>
      </c>
      <c r="N287" s="3" t="str">
        <f>VLOOKUP(F287,'ESO zone constants'!$A$5:$D$10001,4,FALSE)</f>
        <v>Stonefalls</v>
      </c>
    </row>
    <row r="288" spans="1:14" x14ac:dyDescent="0.25">
      <c r="A288" s="95">
        <v>299</v>
      </c>
      <c r="B288">
        <v>8</v>
      </c>
      <c r="C288">
        <v>22</v>
      </c>
      <c r="D288" t="s">
        <v>108</v>
      </c>
      <c r="E288">
        <v>11</v>
      </c>
      <c r="F288">
        <v>58</v>
      </c>
      <c r="G288" t="s">
        <v>108</v>
      </c>
      <c r="H288">
        <v>7</v>
      </c>
      <c r="I288" t="s">
        <v>3034</v>
      </c>
      <c r="J288" s="30" t="str">
        <f t="shared" si="12"/>
        <v>[299]=58,</v>
      </c>
      <c r="K288" s="3">
        <f t="shared" si="13"/>
        <v>299</v>
      </c>
      <c r="L288" s="3">
        <f t="shared" si="14"/>
        <v>58</v>
      </c>
      <c r="M288" s="8" t="str">
        <f>VLOOKUP(A288,'ESO wayshrine names'!$A$3:$B$9991,2,)</f>
        <v>Cyrodilic Jungle House</v>
      </c>
      <c r="N288" s="3" t="str">
        <f>VLOOKUP(F288,'ESO zone constants'!$A$5:$D$10001,4,FALSE)</f>
        <v>Malabal Tor</v>
      </c>
    </row>
    <row r="289" spans="1:14" x14ac:dyDescent="0.25">
      <c r="A289" s="95">
        <v>300</v>
      </c>
      <c r="B289">
        <v>21</v>
      </c>
      <c r="C289">
        <v>258</v>
      </c>
      <c r="D289" t="s">
        <v>2911</v>
      </c>
      <c r="E289">
        <v>307</v>
      </c>
      <c r="F289">
        <v>537</v>
      </c>
      <c r="G289" t="s">
        <v>2911</v>
      </c>
      <c r="H289">
        <v>7</v>
      </c>
      <c r="I289" t="s">
        <v>3035</v>
      </c>
      <c r="J289" s="30" t="str">
        <f t="shared" si="12"/>
        <v>[300]=537,</v>
      </c>
      <c r="K289" s="3">
        <f t="shared" si="13"/>
        <v>300</v>
      </c>
      <c r="L289" s="3">
        <f t="shared" si="14"/>
        <v>537</v>
      </c>
      <c r="M289" s="8" t="str">
        <f>VLOOKUP(A289,'ESO wayshrine names'!$A$3:$B$9991,2,)</f>
        <v>Moonmirth House</v>
      </c>
      <c r="N289" s="3" t="str">
        <f>VLOOKUP(F289,'ESO zone constants'!$A$5:$D$10001,4,FALSE)</f>
        <v>Khenarthi's Roost</v>
      </c>
    </row>
    <row r="290" spans="1:14" x14ac:dyDescent="0.25">
      <c r="A290" s="95">
        <v>301</v>
      </c>
      <c r="B290">
        <v>12</v>
      </c>
      <c r="C290">
        <v>125</v>
      </c>
      <c r="D290" t="s">
        <v>2311</v>
      </c>
      <c r="E290">
        <v>16</v>
      </c>
      <c r="F290">
        <v>103</v>
      </c>
      <c r="G290" t="s">
        <v>2311</v>
      </c>
      <c r="H290">
        <v>7</v>
      </c>
      <c r="I290" t="s">
        <v>3036</v>
      </c>
      <c r="J290" s="30" t="str">
        <f t="shared" si="12"/>
        <v>[301]=103,</v>
      </c>
      <c r="K290" s="3">
        <f t="shared" si="13"/>
        <v>301</v>
      </c>
      <c r="L290" s="3">
        <f t="shared" si="14"/>
        <v>103</v>
      </c>
      <c r="M290" s="8" t="str">
        <f>VLOOKUP(A290,'ESO wayshrine names'!$A$3:$B$9991,2,)</f>
        <v>Autumn's-Gate</v>
      </c>
      <c r="N290" s="3" t="str">
        <f>VLOOKUP(F290,'ESO zone constants'!$A$5:$D$10001,4,FALSE)</f>
        <v>The Rift</v>
      </c>
    </row>
    <row r="291" spans="1:14" x14ac:dyDescent="0.25">
      <c r="A291" s="95">
        <v>302</v>
      </c>
      <c r="B291">
        <v>4</v>
      </c>
      <c r="C291">
        <v>12</v>
      </c>
      <c r="D291" t="s">
        <v>2309</v>
      </c>
      <c r="E291">
        <v>4</v>
      </c>
      <c r="F291">
        <v>19</v>
      </c>
      <c r="G291" t="s">
        <v>2309</v>
      </c>
      <c r="H291">
        <v>7</v>
      </c>
      <c r="I291" t="s">
        <v>3889</v>
      </c>
      <c r="J291" s="30" t="str">
        <f t="shared" si="12"/>
        <v>[302]=19,</v>
      </c>
      <c r="K291" s="3">
        <f t="shared" si="13"/>
        <v>302</v>
      </c>
      <c r="L291" s="3">
        <f t="shared" si="14"/>
        <v>19</v>
      </c>
      <c r="M291" s="8" t="str">
        <f>VLOOKUP(A291,'ESO wayshrine names'!$A$3:$B$9991,2,)</f>
        <v>Hammerdeath Bungalow</v>
      </c>
      <c r="N291" s="3" t="str">
        <f>VLOOKUP(F291,'ESO zone constants'!$A$5:$D$10001,4,FALSE)</f>
        <v>Stormhaven</v>
      </c>
    </row>
    <row r="292" spans="1:14" x14ac:dyDescent="0.25">
      <c r="A292" s="95">
        <v>303</v>
      </c>
      <c r="B292">
        <v>6</v>
      </c>
      <c r="C292">
        <v>20</v>
      </c>
      <c r="D292" t="s">
        <v>109</v>
      </c>
      <c r="E292">
        <v>14</v>
      </c>
      <c r="F292">
        <v>92</v>
      </c>
      <c r="G292" t="s">
        <v>109</v>
      </c>
      <c r="H292">
        <v>7</v>
      </c>
      <c r="I292" t="s">
        <v>3037</v>
      </c>
      <c r="J292" s="30" t="str">
        <f t="shared" si="12"/>
        <v>[303]=92,</v>
      </c>
      <c r="K292" s="3">
        <f t="shared" si="13"/>
        <v>303</v>
      </c>
      <c r="L292" s="3">
        <f t="shared" si="14"/>
        <v>92</v>
      </c>
      <c r="M292" s="8" t="str">
        <f>VLOOKUP(A292,'ESO wayshrine names'!$A$3:$B$9991,2,)</f>
        <v>Twin Arches</v>
      </c>
      <c r="N292" s="3" t="str">
        <f>VLOOKUP(F292,'ESO zone constants'!$A$5:$D$10001,4,FALSE)</f>
        <v>Bangkorai</v>
      </c>
    </row>
    <row r="293" spans="1:14" x14ac:dyDescent="0.25">
      <c r="A293" s="95">
        <v>304</v>
      </c>
      <c r="B293">
        <v>16</v>
      </c>
      <c r="C293">
        <v>300</v>
      </c>
      <c r="D293" t="s">
        <v>2294</v>
      </c>
      <c r="E293">
        <v>18</v>
      </c>
      <c r="F293">
        <v>108</v>
      </c>
      <c r="G293" t="s">
        <v>2294</v>
      </c>
      <c r="H293">
        <v>7</v>
      </c>
      <c r="I293" t="s">
        <v>3038</v>
      </c>
      <c r="J293" s="30" t="str">
        <f t="shared" si="12"/>
        <v>[304]=108,</v>
      </c>
      <c r="K293" s="3">
        <f t="shared" si="13"/>
        <v>304</v>
      </c>
      <c r="L293" s="3">
        <f t="shared" si="14"/>
        <v>108</v>
      </c>
      <c r="M293" s="8" t="str">
        <f>VLOOKUP(A293,'ESO wayshrine names'!$A$3:$B$9991,2,)</f>
        <v>Cliffshade</v>
      </c>
      <c r="N293" s="3" t="str">
        <f>VLOOKUP(F293,'ESO zone constants'!$A$5:$D$10001,4,FALSE)</f>
        <v>Greenshade</v>
      </c>
    </row>
    <row r="294" spans="1:14" x14ac:dyDescent="0.25">
      <c r="A294" s="95">
        <v>305</v>
      </c>
      <c r="B294">
        <v>9</v>
      </c>
      <c r="C294">
        <v>26</v>
      </c>
      <c r="D294" t="s">
        <v>2312</v>
      </c>
      <c r="E294">
        <v>19</v>
      </c>
      <c r="F294">
        <v>117</v>
      </c>
      <c r="G294" t="s">
        <v>2312</v>
      </c>
      <c r="H294">
        <v>7</v>
      </c>
      <c r="I294" t="s">
        <v>3039</v>
      </c>
      <c r="J294" s="30" t="str">
        <f t="shared" si="12"/>
        <v>[305]=117,</v>
      </c>
      <c r="K294" s="3">
        <f t="shared" si="13"/>
        <v>305</v>
      </c>
      <c r="L294" s="3">
        <f t="shared" si="14"/>
        <v>117</v>
      </c>
      <c r="M294" s="8" t="str">
        <f>VLOOKUP(A294,'ESO wayshrine names'!$A$3:$B$9991,2,)</f>
        <v>The Ample Domicile</v>
      </c>
      <c r="N294" s="3" t="str">
        <f>VLOOKUP(F294,'ESO zone constants'!$A$5:$D$10001,4,FALSE)</f>
        <v>Shadowfen</v>
      </c>
    </row>
    <row r="295" spans="1:14" x14ac:dyDescent="0.25">
      <c r="A295" s="95">
        <v>306</v>
      </c>
      <c r="B295">
        <v>16</v>
      </c>
      <c r="C295">
        <v>300</v>
      </c>
      <c r="D295" t="s">
        <v>2294</v>
      </c>
      <c r="E295">
        <v>18</v>
      </c>
      <c r="F295">
        <v>108</v>
      </c>
      <c r="G295" t="s">
        <v>2294</v>
      </c>
      <c r="H295">
        <v>7</v>
      </c>
      <c r="I295" t="s">
        <v>3040</v>
      </c>
      <c r="J295" s="30" t="str">
        <f t="shared" si="12"/>
        <v>[306]=108,</v>
      </c>
      <c r="K295" s="3">
        <f t="shared" si="13"/>
        <v>306</v>
      </c>
      <c r="L295" s="3">
        <f t="shared" si="14"/>
        <v>108</v>
      </c>
      <c r="M295" s="8" t="str">
        <f>VLOOKUP(A295,'ESO wayshrine names'!$A$3:$B$9991,2,)</f>
        <v>Bouldertree Refuge</v>
      </c>
      <c r="N295" s="3" t="str">
        <f>VLOOKUP(F295,'ESO zone constants'!$A$5:$D$10001,4,FALSE)</f>
        <v>Greenshade</v>
      </c>
    </row>
    <row r="296" spans="1:14" x14ac:dyDescent="0.25">
      <c r="A296" s="95">
        <v>307</v>
      </c>
      <c r="B296">
        <v>3</v>
      </c>
      <c r="C296">
        <v>10</v>
      </c>
      <c r="D296" t="s">
        <v>2308</v>
      </c>
      <c r="E296">
        <v>5</v>
      </c>
      <c r="F296">
        <v>20</v>
      </c>
      <c r="G296" t="s">
        <v>2308</v>
      </c>
      <c r="H296">
        <v>7</v>
      </c>
      <c r="I296" t="s">
        <v>3041</v>
      </c>
      <c r="J296" s="30" t="str">
        <f t="shared" si="12"/>
        <v>[307]=20,</v>
      </c>
      <c r="K296" s="3">
        <f t="shared" si="13"/>
        <v>307</v>
      </c>
      <c r="L296" s="3">
        <f t="shared" si="14"/>
        <v>20</v>
      </c>
      <c r="M296" s="8" t="str">
        <f>VLOOKUP(A296,'ESO wayshrine names'!$A$3:$B$9991,2,)</f>
        <v>Ravenhurst</v>
      </c>
      <c r="N296" s="3" t="str">
        <f>VLOOKUP(F296,'ESO zone constants'!$A$5:$D$10001,4,FALSE)</f>
        <v>Rivenspire</v>
      </c>
    </row>
    <row r="297" spans="1:14" x14ac:dyDescent="0.25">
      <c r="A297" s="95">
        <v>309</v>
      </c>
      <c r="B297">
        <v>10</v>
      </c>
      <c r="C297">
        <v>13</v>
      </c>
      <c r="D297" t="s">
        <v>107</v>
      </c>
      <c r="E297">
        <v>10</v>
      </c>
      <c r="F297">
        <v>57</v>
      </c>
      <c r="G297" t="s">
        <v>107</v>
      </c>
      <c r="H297">
        <v>7</v>
      </c>
      <c r="I297" t="s">
        <v>3042</v>
      </c>
      <c r="J297" s="30" t="str">
        <f t="shared" si="12"/>
        <v>[309]=57,</v>
      </c>
      <c r="K297" s="3">
        <f t="shared" si="13"/>
        <v>309</v>
      </c>
      <c r="L297" s="3">
        <f t="shared" si="14"/>
        <v>57</v>
      </c>
      <c r="M297" s="8" t="str">
        <f>VLOOKUP(A297,'ESO wayshrine names'!$A$3:$B$9991,2,)</f>
        <v>Velothi Reverie</v>
      </c>
      <c r="N297" s="3" t="str">
        <f>VLOOKUP(F297,'ESO zone constants'!$A$5:$D$10001,4,FALSE)</f>
        <v>Deshaan</v>
      </c>
    </row>
    <row r="298" spans="1:14" x14ac:dyDescent="0.25">
      <c r="A298" s="95">
        <v>310</v>
      </c>
      <c r="B298">
        <v>25</v>
      </c>
      <c r="C298">
        <v>1126</v>
      </c>
      <c r="D298" t="s">
        <v>2371</v>
      </c>
      <c r="E298">
        <v>501</v>
      </c>
      <c r="F298">
        <v>888</v>
      </c>
      <c r="G298" t="s">
        <v>2371</v>
      </c>
      <c r="H298">
        <v>7</v>
      </c>
      <c r="I298" t="s">
        <v>551</v>
      </c>
      <c r="J298" s="30" t="str">
        <f t="shared" si="12"/>
        <v>[310]=888,</v>
      </c>
      <c r="K298" s="3">
        <f t="shared" si="13"/>
        <v>310</v>
      </c>
      <c r="L298" s="3">
        <f t="shared" si="14"/>
        <v>888</v>
      </c>
      <c r="M298" s="8" t="str">
        <f>VLOOKUP(A298,'ESO wayshrine names'!$A$3:$B$9991,2,)</f>
        <v>Domus Phrasticus</v>
      </c>
      <c r="N298" s="3" t="str">
        <f>VLOOKUP(F298,'ESO zone constants'!$A$5:$D$10001,4,FALSE)</f>
        <v>Craglorn</v>
      </c>
    </row>
    <row r="299" spans="1:14" x14ac:dyDescent="0.25">
      <c r="A299" s="95">
        <v>311</v>
      </c>
      <c r="B299">
        <v>17</v>
      </c>
      <c r="C299">
        <v>256</v>
      </c>
      <c r="D299" t="s">
        <v>2295</v>
      </c>
      <c r="E299">
        <v>180</v>
      </c>
      <c r="F299">
        <v>382</v>
      </c>
      <c r="G299" t="s">
        <v>2295</v>
      </c>
      <c r="H299">
        <v>7</v>
      </c>
      <c r="I299" t="s">
        <v>3043</v>
      </c>
      <c r="J299" s="30" t="str">
        <f t="shared" si="12"/>
        <v>[311]=382,</v>
      </c>
      <c r="K299" s="3">
        <f t="shared" si="13"/>
        <v>311</v>
      </c>
      <c r="L299" s="3">
        <f t="shared" si="14"/>
        <v>382</v>
      </c>
      <c r="M299" s="8" t="str">
        <f>VLOOKUP(A299,'ESO wayshrine names'!$A$3:$B$9991,2,)</f>
        <v>Sleek Creek House</v>
      </c>
      <c r="N299" s="3" t="str">
        <f>VLOOKUP(F299,'ESO zone constants'!$A$5:$D$10001,4,FALSE)</f>
        <v>Reaper's March</v>
      </c>
    </row>
    <row r="300" spans="1:14" x14ac:dyDescent="0.25">
      <c r="A300" s="95">
        <v>312</v>
      </c>
      <c r="B300">
        <v>13</v>
      </c>
      <c r="C300">
        <v>61</v>
      </c>
      <c r="D300" t="s">
        <v>2310</v>
      </c>
      <c r="E300">
        <v>15</v>
      </c>
      <c r="F300">
        <v>101</v>
      </c>
      <c r="G300" t="s">
        <v>2310</v>
      </c>
      <c r="H300">
        <v>7</v>
      </c>
      <c r="I300" t="s">
        <v>3305</v>
      </c>
      <c r="J300" s="30" t="str">
        <f t="shared" si="12"/>
        <v>[312]=101,</v>
      </c>
      <c r="K300" s="3">
        <f t="shared" si="13"/>
        <v>312</v>
      </c>
      <c r="L300" s="3">
        <f t="shared" si="14"/>
        <v>101</v>
      </c>
      <c r="M300" s="8" t="str">
        <f>VLOOKUP(A300,'ESO wayshrine names'!$A$3:$B$9991,2,)</f>
        <v>Grymharth's Woe</v>
      </c>
      <c r="N300" s="3" t="str">
        <f>VLOOKUP(F300,'ESO zone constants'!$A$5:$D$10001,4,FALSE)</f>
        <v>Eastmarch</v>
      </c>
    </row>
    <row r="301" spans="1:14" x14ac:dyDescent="0.25">
      <c r="A301" s="95">
        <v>313</v>
      </c>
      <c r="B301">
        <v>6</v>
      </c>
      <c r="C301">
        <v>20</v>
      </c>
      <c r="D301" t="s">
        <v>109</v>
      </c>
      <c r="E301">
        <v>14</v>
      </c>
      <c r="F301">
        <v>92</v>
      </c>
      <c r="G301" t="s">
        <v>109</v>
      </c>
      <c r="H301">
        <v>7</v>
      </c>
      <c r="I301" t="s">
        <v>3044</v>
      </c>
      <c r="J301" s="30" t="str">
        <f t="shared" si="12"/>
        <v>[313]=92,</v>
      </c>
      <c r="K301" s="3">
        <f t="shared" si="13"/>
        <v>313</v>
      </c>
      <c r="L301" s="3">
        <f t="shared" si="14"/>
        <v>92</v>
      </c>
      <c r="M301" s="8" t="str">
        <f>VLOOKUP(A301,'ESO wayshrine names'!$A$3:$B$9991,2,)</f>
        <v>Mournoth Keep</v>
      </c>
      <c r="N301" s="3" t="str">
        <f>VLOOKUP(F301,'ESO zone constants'!$A$5:$D$10001,4,FALSE)</f>
        <v>Bangkorai</v>
      </c>
    </row>
    <row r="302" spans="1:14" x14ac:dyDescent="0.25">
      <c r="A302" s="95">
        <v>314</v>
      </c>
      <c r="B302">
        <v>5</v>
      </c>
      <c r="C302">
        <v>30</v>
      </c>
      <c r="D302" t="s">
        <v>3229</v>
      </c>
      <c r="E302">
        <v>17</v>
      </c>
      <c r="F302">
        <v>104</v>
      </c>
      <c r="G302" t="s">
        <v>2307</v>
      </c>
      <c r="H302">
        <v>7</v>
      </c>
      <c r="I302" t="s">
        <v>3045</v>
      </c>
      <c r="J302" s="30" t="str">
        <f t="shared" si="12"/>
        <v>[314]=104,</v>
      </c>
      <c r="K302" s="3">
        <f t="shared" si="13"/>
        <v>314</v>
      </c>
      <c r="L302" s="3">
        <f t="shared" si="14"/>
        <v>104</v>
      </c>
      <c r="M302" s="8" t="str">
        <f>VLOOKUP(A302,'ESO wayshrine names'!$A$3:$B$9991,2,)</f>
        <v>House of the Silent Magnifico</v>
      </c>
      <c r="N302" s="3" t="str">
        <f>VLOOKUP(F302,'ESO zone constants'!$A$5:$D$10001,4,FALSE)</f>
        <v>Alik'r Desert</v>
      </c>
    </row>
    <row r="303" spans="1:14" x14ac:dyDescent="0.25">
      <c r="A303" s="95">
        <v>315</v>
      </c>
      <c r="B303">
        <v>15</v>
      </c>
      <c r="C303">
        <v>143</v>
      </c>
      <c r="D303" t="s">
        <v>264</v>
      </c>
      <c r="E303">
        <v>179</v>
      </c>
      <c r="F303">
        <v>381</v>
      </c>
      <c r="G303" t="s">
        <v>264</v>
      </c>
      <c r="H303">
        <v>7</v>
      </c>
      <c r="I303" t="s">
        <v>3046</v>
      </c>
      <c r="J303" s="30" t="str">
        <f t="shared" si="12"/>
        <v>[315]=381,</v>
      </c>
      <c r="K303" s="3">
        <f t="shared" si="13"/>
        <v>315</v>
      </c>
      <c r="L303" s="3">
        <f t="shared" si="14"/>
        <v>381</v>
      </c>
      <c r="M303" s="8" t="str">
        <f>VLOOKUP(A303,'ESO wayshrine names'!$A$3:$B$9991,2,)</f>
        <v>Mathiisen Manor</v>
      </c>
      <c r="N303" s="3" t="str">
        <f>VLOOKUP(F303,'ESO zone constants'!$A$5:$D$10001,4,FALSE)</f>
        <v>Auridon</v>
      </c>
    </row>
    <row r="304" spans="1:14" x14ac:dyDescent="0.25">
      <c r="A304" s="95">
        <v>316</v>
      </c>
      <c r="B304">
        <v>9</v>
      </c>
      <c r="C304">
        <v>26</v>
      </c>
      <c r="D304" t="s">
        <v>2312</v>
      </c>
      <c r="E304">
        <v>19</v>
      </c>
      <c r="F304">
        <v>117</v>
      </c>
      <c r="G304" t="s">
        <v>2312</v>
      </c>
      <c r="H304">
        <v>7</v>
      </c>
      <c r="I304" t="s">
        <v>3047</v>
      </c>
      <c r="J304" s="30" t="str">
        <f t="shared" si="12"/>
        <v>[316]=117,</v>
      </c>
      <c r="K304" s="3">
        <f t="shared" si="13"/>
        <v>316</v>
      </c>
      <c r="L304" s="3">
        <f t="shared" si="14"/>
        <v>117</v>
      </c>
      <c r="M304" s="8" t="str">
        <f>VLOOKUP(A304,'ESO wayshrine names'!$A$3:$B$9991,2,)</f>
        <v>Stay-Moist Mansion</v>
      </c>
      <c r="N304" s="3" t="str">
        <f>VLOOKUP(F304,'ESO zone constants'!$A$5:$D$10001,4,FALSE)</f>
        <v>Shadowfen</v>
      </c>
    </row>
    <row r="305" spans="1:14" x14ac:dyDescent="0.25">
      <c r="A305" s="95">
        <v>317</v>
      </c>
      <c r="B305">
        <v>7</v>
      </c>
      <c r="C305">
        <v>9</v>
      </c>
      <c r="D305" t="s">
        <v>2292</v>
      </c>
      <c r="E305">
        <v>181</v>
      </c>
      <c r="F305">
        <v>383</v>
      </c>
      <c r="G305" t="s">
        <v>2292</v>
      </c>
      <c r="H305">
        <v>7</v>
      </c>
      <c r="I305" t="s">
        <v>3048</v>
      </c>
      <c r="J305" s="30" t="str">
        <f t="shared" si="12"/>
        <v>[317]=383,</v>
      </c>
      <c r="K305" s="3">
        <f t="shared" si="13"/>
        <v>317</v>
      </c>
      <c r="L305" s="3">
        <f t="shared" si="14"/>
        <v>383</v>
      </c>
      <c r="M305" s="8" t="str">
        <f>VLOOKUP(A305,'ESO wayshrine names'!$A$3:$B$9991,2,)</f>
        <v>The Gorinir Estate</v>
      </c>
      <c r="N305" s="3" t="str">
        <f>VLOOKUP(F305,'ESO zone constants'!$A$5:$D$10001,4,FALSE)</f>
        <v>Grahtwood</v>
      </c>
    </row>
    <row r="306" spans="1:14" x14ac:dyDescent="0.25">
      <c r="A306" s="95">
        <v>318</v>
      </c>
      <c r="B306">
        <v>4</v>
      </c>
      <c r="C306">
        <v>12</v>
      </c>
      <c r="D306" t="s">
        <v>2309</v>
      </c>
      <c r="E306">
        <v>4</v>
      </c>
      <c r="F306">
        <v>19</v>
      </c>
      <c r="G306" t="s">
        <v>2309</v>
      </c>
      <c r="H306">
        <v>7</v>
      </c>
      <c r="I306" t="s">
        <v>3890</v>
      </c>
      <c r="J306" s="30" t="str">
        <f t="shared" si="12"/>
        <v>[318]=19,</v>
      </c>
      <c r="K306" s="3">
        <f t="shared" si="13"/>
        <v>318</v>
      </c>
      <c r="L306" s="3">
        <f t="shared" si="14"/>
        <v>19</v>
      </c>
      <c r="M306" s="8" t="str">
        <f>VLOOKUP(A306,'ESO wayshrine names'!$A$3:$B$9991,2,)</f>
        <v>Gardner House</v>
      </c>
      <c r="N306" s="3" t="str">
        <f>VLOOKUP(F306,'ESO zone constants'!$A$5:$D$10001,4,FALSE)</f>
        <v>Stormhaven</v>
      </c>
    </row>
    <row r="307" spans="1:14" x14ac:dyDescent="0.25">
      <c r="A307" s="95">
        <v>319</v>
      </c>
      <c r="B307">
        <v>10</v>
      </c>
      <c r="C307">
        <v>13</v>
      </c>
      <c r="D307" t="s">
        <v>107</v>
      </c>
      <c r="E307">
        <v>10</v>
      </c>
      <c r="F307">
        <v>57</v>
      </c>
      <c r="G307" t="s">
        <v>107</v>
      </c>
      <c r="H307">
        <v>7</v>
      </c>
      <c r="I307" t="s">
        <v>555</v>
      </c>
      <c r="J307" s="30" t="str">
        <f t="shared" si="12"/>
        <v>[319]=57,</v>
      </c>
      <c r="K307" s="3">
        <f t="shared" si="13"/>
        <v>319</v>
      </c>
      <c r="L307" s="3">
        <f t="shared" si="14"/>
        <v>57</v>
      </c>
      <c r="M307" s="8" t="str">
        <f>VLOOKUP(A307,'ESO wayshrine names'!$A$3:$B$9991,2,)</f>
        <v>Quondam Indorilia</v>
      </c>
      <c r="N307" s="3" t="str">
        <f>VLOOKUP(F307,'ESO zone constants'!$A$5:$D$10001,4,FALSE)</f>
        <v>Deshaan</v>
      </c>
    </row>
    <row r="308" spans="1:14" x14ac:dyDescent="0.25">
      <c r="A308" s="95">
        <v>320</v>
      </c>
      <c r="B308">
        <v>17</v>
      </c>
      <c r="C308">
        <v>256</v>
      </c>
      <c r="D308" t="s">
        <v>2295</v>
      </c>
      <c r="E308">
        <v>180</v>
      </c>
      <c r="F308">
        <v>382</v>
      </c>
      <c r="G308" t="s">
        <v>2295</v>
      </c>
      <c r="H308">
        <v>7</v>
      </c>
      <c r="I308" t="s">
        <v>3049</v>
      </c>
      <c r="J308" s="30" t="str">
        <f t="shared" si="12"/>
        <v>[320]=382,</v>
      </c>
      <c r="K308" s="3">
        <f t="shared" si="13"/>
        <v>320</v>
      </c>
      <c r="L308" s="3">
        <f t="shared" si="14"/>
        <v>382</v>
      </c>
      <c r="M308" s="8" t="str">
        <f>VLOOKUP(A308,'ESO wayshrine names'!$A$3:$B$9991,2,)</f>
        <v>Strident Springs Demesne</v>
      </c>
      <c r="N308" s="3" t="str">
        <f>VLOOKUP(F308,'ESO zone constants'!$A$5:$D$10001,4,FALSE)</f>
        <v>Reaper's March</v>
      </c>
    </row>
    <row r="309" spans="1:14" x14ac:dyDescent="0.25">
      <c r="A309" s="95">
        <v>321</v>
      </c>
      <c r="B309">
        <v>17</v>
      </c>
      <c r="C309">
        <v>256</v>
      </c>
      <c r="D309" t="s">
        <v>2295</v>
      </c>
      <c r="E309">
        <v>180</v>
      </c>
      <c r="F309">
        <v>382</v>
      </c>
      <c r="G309" t="s">
        <v>2295</v>
      </c>
      <c r="H309">
        <v>7</v>
      </c>
      <c r="I309" t="s">
        <v>3050</v>
      </c>
      <c r="J309" s="30" t="str">
        <f t="shared" si="12"/>
        <v>[321]=382,</v>
      </c>
      <c r="K309" s="3">
        <f t="shared" si="13"/>
        <v>321</v>
      </c>
      <c r="L309" s="3">
        <f t="shared" si="14"/>
        <v>382</v>
      </c>
      <c r="M309" s="8" t="str">
        <f>VLOOKUP(A309,'ESO wayshrine names'!$A$3:$B$9991,2,)</f>
        <v>Dawnshadow</v>
      </c>
      <c r="N309" s="3" t="str">
        <f>VLOOKUP(F309,'ESO zone constants'!$A$5:$D$10001,4,FALSE)</f>
        <v>Reaper's March</v>
      </c>
    </row>
    <row r="310" spans="1:14" x14ac:dyDescent="0.25">
      <c r="A310" s="95">
        <v>322</v>
      </c>
      <c r="B310">
        <v>12</v>
      </c>
      <c r="C310">
        <v>125</v>
      </c>
      <c r="D310" t="s">
        <v>2311</v>
      </c>
      <c r="E310">
        <v>16</v>
      </c>
      <c r="F310">
        <v>103</v>
      </c>
      <c r="G310" t="s">
        <v>2311</v>
      </c>
      <c r="H310">
        <v>7</v>
      </c>
      <c r="I310" t="s">
        <v>3051</v>
      </c>
      <c r="J310" s="30" t="str">
        <f t="shared" si="12"/>
        <v>[322]=103,</v>
      </c>
      <c r="K310" s="3">
        <f t="shared" si="13"/>
        <v>322</v>
      </c>
      <c r="L310" s="3">
        <f t="shared" si="14"/>
        <v>103</v>
      </c>
      <c r="M310" s="8" t="str">
        <f>VLOOKUP(A310,'ESO wayshrine names'!$A$3:$B$9991,2,)</f>
        <v>Old Mistveil Manor</v>
      </c>
      <c r="N310" s="3" t="str">
        <f>VLOOKUP(F310,'ESO zone constants'!$A$5:$D$10001,4,FALSE)</f>
        <v>The Rift</v>
      </c>
    </row>
    <row r="311" spans="1:14" x14ac:dyDescent="0.25">
      <c r="A311" s="95">
        <v>323</v>
      </c>
      <c r="B311">
        <v>6</v>
      </c>
      <c r="C311">
        <v>20</v>
      </c>
      <c r="D311" t="s">
        <v>109</v>
      </c>
      <c r="E311">
        <v>14</v>
      </c>
      <c r="F311">
        <v>92</v>
      </c>
      <c r="G311" t="s">
        <v>109</v>
      </c>
      <c r="H311">
        <v>7</v>
      </c>
      <c r="I311" t="s">
        <v>3052</v>
      </c>
      <c r="J311" s="30" t="str">
        <f t="shared" si="12"/>
        <v>[323]=92,</v>
      </c>
      <c r="K311" s="3">
        <f t="shared" si="13"/>
        <v>323</v>
      </c>
      <c r="L311" s="3">
        <f t="shared" si="14"/>
        <v>92</v>
      </c>
      <c r="M311" s="8" t="str">
        <f>VLOOKUP(A311,'ESO wayshrine names'!$A$3:$B$9991,2,)</f>
        <v>Forsaken Stronghold</v>
      </c>
      <c r="N311" s="3" t="str">
        <f>VLOOKUP(F311,'ESO zone constants'!$A$5:$D$10001,4,FALSE)</f>
        <v>Bangkorai</v>
      </c>
    </row>
    <row r="312" spans="1:14" x14ac:dyDescent="0.25">
      <c r="A312" s="95">
        <v>324</v>
      </c>
      <c r="B312">
        <v>19</v>
      </c>
      <c r="C312">
        <v>201</v>
      </c>
      <c r="D312" t="s">
        <v>385</v>
      </c>
      <c r="E312">
        <v>305</v>
      </c>
      <c r="F312">
        <v>534</v>
      </c>
      <c r="G312" t="s">
        <v>385</v>
      </c>
      <c r="H312">
        <v>7</v>
      </c>
      <c r="I312" t="s">
        <v>3053</v>
      </c>
      <c r="J312" s="30" t="str">
        <f t="shared" si="12"/>
        <v>[324]=534,</v>
      </c>
      <c r="K312" s="3">
        <f t="shared" si="13"/>
        <v>324</v>
      </c>
      <c r="L312" s="3">
        <f t="shared" si="14"/>
        <v>534</v>
      </c>
      <c r="M312" s="8" t="str">
        <f>VLOOKUP(A312,'ESO wayshrine names'!$A$3:$B$9991,2,)</f>
        <v>Hunding's Palatial Hall</v>
      </c>
      <c r="N312" s="3" t="str">
        <f>VLOOKUP(F312,'ESO zone constants'!$A$5:$D$10001,4,FALSE)</f>
        <v>Stros M'Kai</v>
      </c>
    </row>
    <row r="313" spans="1:14" x14ac:dyDescent="0.25">
      <c r="A313" s="95">
        <v>325</v>
      </c>
      <c r="B313">
        <v>7</v>
      </c>
      <c r="C313">
        <v>9</v>
      </c>
      <c r="D313" t="s">
        <v>2292</v>
      </c>
      <c r="E313">
        <v>181</v>
      </c>
      <c r="F313">
        <v>383</v>
      </c>
      <c r="G313" t="s">
        <v>2292</v>
      </c>
      <c r="H313">
        <v>7</v>
      </c>
      <c r="I313" t="s">
        <v>3054</v>
      </c>
      <c r="J313" s="30" t="str">
        <f t="shared" si="12"/>
        <v>[325]=383,</v>
      </c>
      <c r="K313" s="3">
        <f t="shared" si="13"/>
        <v>325</v>
      </c>
      <c r="L313" s="3">
        <f t="shared" si="14"/>
        <v>383</v>
      </c>
      <c r="M313" s="8" t="str">
        <f>VLOOKUP(A313,'ESO wayshrine names'!$A$3:$B$9991,2,)</f>
        <v>Grand Topal Hideaway</v>
      </c>
      <c r="N313" s="3" t="str">
        <f>VLOOKUP(F313,'ESO zone constants'!$A$5:$D$10001,4,FALSE)</f>
        <v>Grahtwood</v>
      </c>
    </row>
    <row r="314" spans="1:14" x14ac:dyDescent="0.25">
      <c r="A314" s="95">
        <v>326</v>
      </c>
      <c r="B314">
        <v>25</v>
      </c>
      <c r="C314">
        <v>1126</v>
      </c>
      <c r="D314" t="s">
        <v>2371</v>
      </c>
      <c r="E314">
        <v>501</v>
      </c>
      <c r="F314">
        <v>888</v>
      </c>
      <c r="G314" t="s">
        <v>2371</v>
      </c>
      <c r="H314">
        <v>6</v>
      </c>
      <c r="I314" t="s">
        <v>3891</v>
      </c>
      <c r="J314" s="30" t="str">
        <f t="shared" si="12"/>
        <v>[326]=888,</v>
      </c>
      <c r="K314" s="3">
        <f t="shared" si="13"/>
        <v>326</v>
      </c>
      <c r="L314" s="3">
        <f t="shared" si="14"/>
        <v>888</v>
      </c>
      <c r="M314" s="8" t="str">
        <f>VLOOKUP(A314,'ESO wayshrine names'!$A$3:$B$9991,2,)</f>
        <v>Dungeon: Bloodroot Forge</v>
      </c>
      <c r="N314" s="3" t="str">
        <f>VLOOKUP(F314,'ESO zone constants'!$A$5:$D$10001,4,FALSE)</f>
        <v>Craglorn</v>
      </c>
    </row>
    <row r="315" spans="1:14" x14ac:dyDescent="0.25">
      <c r="A315" s="95">
        <v>327</v>
      </c>
      <c r="B315">
        <v>25</v>
      </c>
      <c r="C315">
        <v>1126</v>
      </c>
      <c r="D315" t="s">
        <v>2371</v>
      </c>
      <c r="E315">
        <v>501</v>
      </c>
      <c r="F315">
        <v>888</v>
      </c>
      <c r="G315" t="s">
        <v>2371</v>
      </c>
      <c r="H315">
        <v>7</v>
      </c>
      <c r="I315" t="s">
        <v>3892</v>
      </c>
      <c r="J315" s="30" t="str">
        <f t="shared" si="12"/>
        <v>[327]=888,</v>
      </c>
      <c r="K315" s="3">
        <f t="shared" si="13"/>
        <v>327</v>
      </c>
      <c r="L315" s="3">
        <f t="shared" si="14"/>
        <v>888</v>
      </c>
      <c r="M315" s="8" t="str">
        <f>VLOOKUP(A315,'ESO wayshrine names'!$A$3:$B$9991,2,)</f>
        <v>Earthtear Cavern</v>
      </c>
      <c r="N315" s="3" t="str">
        <f>VLOOKUP(F315,'ESO zone constants'!$A$5:$D$10001,4,FALSE)</f>
        <v>Craglorn</v>
      </c>
    </row>
    <row r="316" spans="1:14" x14ac:dyDescent="0.25">
      <c r="A316" s="95">
        <v>328</v>
      </c>
      <c r="B316">
        <v>30</v>
      </c>
      <c r="C316">
        <v>1060</v>
      </c>
      <c r="D316" t="s">
        <v>532</v>
      </c>
      <c r="E316">
        <v>468</v>
      </c>
      <c r="F316">
        <v>849</v>
      </c>
      <c r="G316" t="s">
        <v>532</v>
      </c>
      <c r="H316">
        <v>1</v>
      </c>
      <c r="I316" t="s">
        <v>3055</v>
      </c>
      <c r="J316" s="30" t="str">
        <f t="shared" si="12"/>
        <v>[328]=849,</v>
      </c>
      <c r="K316" s="3">
        <f t="shared" si="13"/>
        <v>328</v>
      </c>
      <c r="L316" s="3">
        <f t="shared" si="14"/>
        <v>849</v>
      </c>
      <c r="M316" s="8" t="str">
        <f>VLOOKUP(A316,'ESO wayshrine names'!$A$3:$B$9991,2,)</f>
        <v>Vivec Temple Wayshrine</v>
      </c>
      <c r="N316" s="3" t="str">
        <f>VLOOKUP(F316,'ESO zone constants'!$A$5:$D$10001,4,FALSE)</f>
        <v>Vvardenfell</v>
      </c>
    </row>
    <row r="317" spans="1:14" x14ac:dyDescent="0.25">
      <c r="A317" s="95">
        <v>329</v>
      </c>
      <c r="B317">
        <v>30</v>
      </c>
      <c r="C317">
        <v>1060</v>
      </c>
      <c r="D317" t="s">
        <v>532</v>
      </c>
      <c r="E317">
        <v>468</v>
      </c>
      <c r="F317">
        <v>849</v>
      </c>
      <c r="G317" t="s">
        <v>532</v>
      </c>
      <c r="H317">
        <v>1</v>
      </c>
      <c r="I317" t="s">
        <v>3056</v>
      </c>
      <c r="J317" s="30" t="str">
        <f t="shared" si="12"/>
        <v>[329]=849,</v>
      </c>
      <c r="K317" s="3">
        <f t="shared" si="13"/>
        <v>329</v>
      </c>
      <c r="L317" s="3">
        <f t="shared" si="14"/>
        <v>849</v>
      </c>
      <c r="M317" s="8" t="str">
        <f>VLOOKUP(A317,'ESO wayshrine names'!$A$3:$B$9991,2,)</f>
        <v>West Gash Wayshrine</v>
      </c>
      <c r="N317" s="3" t="str">
        <f>VLOOKUP(F317,'ESO zone constants'!$A$5:$D$10001,4,FALSE)</f>
        <v>Vvardenfell</v>
      </c>
    </row>
    <row r="318" spans="1:14" x14ac:dyDescent="0.25">
      <c r="A318" s="95">
        <v>330</v>
      </c>
      <c r="B318">
        <v>30</v>
      </c>
      <c r="C318">
        <v>1060</v>
      </c>
      <c r="D318" t="s">
        <v>532</v>
      </c>
      <c r="E318">
        <v>468</v>
      </c>
      <c r="F318">
        <v>849</v>
      </c>
      <c r="G318" t="s">
        <v>532</v>
      </c>
      <c r="H318">
        <v>1</v>
      </c>
      <c r="I318" t="s">
        <v>3057</v>
      </c>
      <c r="J318" s="30" t="str">
        <f t="shared" si="12"/>
        <v>[330]=849,</v>
      </c>
      <c r="K318" s="3">
        <f t="shared" si="13"/>
        <v>330</v>
      </c>
      <c r="L318" s="3">
        <f t="shared" si="14"/>
        <v>849</v>
      </c>
      <c r="M318" s="8" t="str">
        <f>VLOOKUP(A318,'ESO wayshrine names'!$A$3:$B$9991,2,)</f>
        <v>Urshilaku Camp Wayshrine</v>
      </c>
      <c r="N318" s="3" t="str">
        <f>VLOOKUP(F318,'ESO zone constants'!$A$5:$D$10001,4,FALSE)</f>
        <v>Vvardenfell</v>
      </c>
    </row>
    <row r="319" spans="1:14" x14ac:dyDescent="0.25">
      <c r="A319" s="95">
        <v>331</v>
      </c>
      <c r="B319">
        <v>30</v>
      </c>
      <c r="C319">
        <v>1060</v>
      </c>
      <c r="D319" t="s">
        <v>532</v>
      </c>
      <c r="E319">
        <v>468</v>
      </c>
      <c r="F319">
        <v>849</v>
      </c>
      <c r="G319" t="s">
        <v>532</v>
      </c>
      <c r="H319">
        <v>3</v>
      </c>
      <c r="I319" t="s">
        <v>3058</v>
      </c>
      <c r="J319" s="30" t="str">
        <f t="shared" si="12"/>
        <v>[331]=849,</v>
      </c>
      <c r="K319" s="3">
        <f t="shared" si="13"/>
        <v>331</v>
      </c>
      <c r="L319" s="3">
        <f t="shared" si="14"/>
        <v>849</v>
      </c>
      <c r="M319" s="8" t="str">
        <f>VLOOKUP(A319,'ESO wayshrine names'!$A$3:$B$9991,2,)</f>
        <v>Trial: Halls of Fabrication</v>
      </c>
      <c r="N319" s="3" t="str">
        <f>VLOOKUP(F319,'ESO zone constants'!$A$5:$D$10001,4,FALSE)</f>
        <v>Vvardenfell</v>
      </c>
    </row>
    <row r="320" spans="1:14" x14ac:dyDescent="0.25">
      <c r="A320" s="95">
        <v>332</v>
      </c>
      <c r="B320">
        <v>25</v>
      </c>
      <c r="C320">
        <v>1126</v>
      </c>
      <c r="D320" t="s">
        <v>2371</v>
      </c>
      <c r="E320">
        <v>501</v>
      </c>
      <c r="F320">
        <v>888</v>
      </c>
      <c r="G320" t="s">
        <v>2371</v>
      </c>
      <c r="H320">
        <v>6</v>
      </c>
      <c r="I320" t="s">
        <v>3893</v>
      </c>
      <c r="J320" s="30" t="str">
        <f t="shared" si="12"/>
        <v>[332]=888,</v>
      </c>
      <c r="K320" s="3">
        <f t="shared" si="13"/>
        <v>332</v>
      </c>
      <c r="L320" s="3">
        <f t="shared" si="14"/>
        <v>888</v>
      </c>
      <c r="M320" s="8" t="str">
        <f>VLOOKUP(A320,'ESO wayshrine names'!$A$3:$B$9991,2,)</f>
        <v>Dungeon: Falkreath Hold</v>
      </c>
      <c r="N320" s="3" t="str">
        <f>VLOOKUP(F320,'ESO zone constants'!$A$5:$D$10001,4,FALSE)</f>
        <v>Craglorn</v>
      </c>
    </row>
    <row r="321" spans="1:14" x14ac:dyDescent="0.25">
      <c r="A321" s="95">
        <v>333</v>
      </c>
      <c r="B321">
        <v>30</v>
      </c>
      <c r="C321">
        <v>1060</v>
      </c>
      <c r="D321" t="s">
        <v>532</v>
      </c>
      <c r="E321">
        <v>468</v>
      </c>
      <c r="F321">
        <v>849</v>
      </c>
      <c r="G321" t="s">
        <v>532</v>
      </c>
      <c r="H321">
        <v>7</v>
      </c>
      <c r="I321" t="s">
        <v>3059</v>
      </c>
      <c r="J321" s="30" t="str">
        <f t="shared" si="12"/>
        <v>[333]=849,</v>
      </c>
      <c r="K321" s="3">
        <f t="shared" si="13"/>
        <v>333</v>
      </c>
      <c r="L321" s="3">
        <f t="shared" si="14"/>
        <v>849</v>
      </c>
      <c r="M321" s="8" t="str">
        <f>VLOOKUP(A321,'ESO wayshrine names'!$A$3:$B$9991,2,)</f>
        <v>Saint Delyn Penthouse</v>
      </c>
      <c r="N321" s="3" t="str">
        <f>VLOOKUP(F321,'ESO zone constants'!$A$5:$D$10001,4,FALSE)</f>
        <v>Vvardenfell</v>
      </c>
    </row>
    <row r="322" spans="1:14" x14ac:dyDescent="0.25">
      <c r="A322" s="95">
        <v>334</v>
      </c>
      <c r="B322">
        <v>30</v>
      </c>
      <c r="C322">
        <v>1060</v>
      </c>
      <c r="D322" t="s">
        <v>532</v>
      </c>
      <c r="E322">
        <v>468</v>
      </c>
      <c r="F322">
        <v>849</v>
      </c>
      <c r="G322" t="s">
        <v>532</v>
      </c>
      <c r="H322">
        <v>7</v>
      </c>
      <c r="I322" t="s">
        <v>3060</v>
      </c>
      <c r="J322" s="30" t="str">
        <f t="shared" si="12"/>
        <v>[334]=849,</v>
      </c>
      <c r="K322" s="3">
        <f t="shared" si="13"/>
        <v>334</v>
      </c>
      <c r="L322" s="3">
        <f t="shared" si="14"/>
        <v>849</v>
      </c>
      <c r="M322" s="8" t="str">
        <f>VLOOKUP(A322,'ESO wayshrine names'!$A$3:$B$9991,2,)</f>
        <v>Amaya Lake Lodge</v>
      </c>
      <c r="N322" s="3" t="str">
        <f>VLOOKUP(F322,'ESO zone constants'!$A$5:$D$10001,4,FALSE)</f>
        <v>Vvardenfell</v>
      </c>
    </row>
    <row r="323" spans="1:14" x14ac:dyDescent="0.25">
      <c r="A323" s="95">
        <v>335</v>
      </c>
      <c r="B323">
        <v>30</v>
      </c>
      <c r="C323">
        <v>1060</v>
      </c>
      <c r="D323" t="s">
        <v>532</v>
      </c>
      <c r="E323">
        <v>468</v>
      </c>
      <c r="F323">
        <v>849</v>
      </c>
      <c r="G323" t="s">
        <v>532</v>
      </c>
      <c r="H323">
        <v>7</v>
      </c>
      <c r="I323" t="s">
        <v>3061</v>
      </c>
      <c r="J323" s="30" t="str">
        <f t="shared" ref="J323:J386" si="15">IF(A323&lt;&gt;"",IF(F323&lt;&gt;"",IF(OR(ISNA(A323),ISNA(F323)),"","["&amp;A323&amp;"]="&amp;F323&amp;","),""),"")</f>
        <v>[335]=849,</v>
      </c>
      <c r="K323" s="3">
        <f t="shared" ref="K323:K386" si="16">A323</f>
        <v>335</v>
      </c>
      <c r="L323" s="3">
        <f t="shared" ref="L323:L386" si="17">F323</f>
        <v>849</v>
      </c>
      <c r="M323" s="8" t="str">
        <f>VLOOKUP(A323,'ESO wayshrine names'!$A$3:$B$9991,2,)</f>
        <v>Ald Velothi Harbor House</v>
      </c>
      <c r="N323" s="3" t="str">
        <f>VLOOKUP(F323,'ESO zone constants'!$A$5:$D$10001,4,FALSE)</f>
        <v>Vvardenfell</v>
      </c>
    </row>
    <row r="324" spans="1:14" x14ac:dyDescent="0.25">
      <c r="A324" s="95">
        <v>336</v>
      </c>
      <c r="B324">
        <v>30</v>
      </c>
      <c r="C324">
        <v>1060</v>
      </c>
      <c r="D324" t="s">
        <v>532</v>
      </c>
      <c r="E324">
        <v>468</v>
      </c>
      <c r="F324">
        <v>849</v>
      </c>
      <c r="G324" t="s">
        <v>532</v>
      </c>
      <c r="H324">
        <v>7</v>
      </c>
      <c r="I324" t="s">
        <v>656</v>
      </c>
      <c r="J324" s="30" t="str">
        <f t="shared" si="15"/>
        <v>[336]=849,</v>
      </c>
      <c r="K324" s="3">
        <f t="shared" si="16"/>
        <v>336</v>
      </c>
      <c r="L324" s="3">
        <f t="shared" si="17"/>
        <v>849</v>
      </c>
      <c r="M324" s="8" t="str">
        <f>VLOOKUP(A324,'ESO wayshrine names'!$A$3:$B$9991,2,)</f>
        <v>Tel Galen</v>
      </c>
      <c r="N324" s="3" t="str">
        <f>VLOOKUP(F324,'ESO zone constants'!$A$5:$D$10001,4,FALSE)</f>
        <v>Vvardenfell</v>
      </c>
    </row>
    <row r="325" spans="1:14" x14ac:dyDescent="0.25">
      <c r="A325" s="95">
        <v>337</v>
      </c>
      <c r="B325">
        <v>31</v>
      </c>
      <c r="C325">
        <v>1313</v>
      </c>
      <c r="D325" t="s">
        <v>2319</v>
      </c>
      <c r="E325">
        <v>590</v>
      </c>
      <c r="F325">
        <v>980</v>
      </c>
      <c r="G325" t="s">
        <v>3062</v>
      </c>
      <c r="H325">
        <v>1</v>
      </c>
      <c r="I325" t="s">
        <v>3063</v>
      </c>
      <c r="J325" s="30" t="str">
        <f t="shared" si="15"/>
        <v>[337]=980,</v>
      </c>
      <c r="K325" s="3">
        <f t="shared" si="16"/>
        <v>337</v>
      </c>
      <c r="L325" s="3">
        <f t="shared" si="17"/>
        <v>980</v>
      </c>
      <c r="M325" s="8" t="str">
        <f>VLOOKUP(A325,'ESO wayshrine names'!$A$3:$B$9991,2,)</f>
        <v>Brass Fortress Wayshrine</v>
      </c>
      <c r="N325" s="3" t="str">
        <f>VLOOKUP(F325,'ESO zone constants'!$A$5:$D$10001,4,FALSE)</f>
        <v>Clockwork City</v>
      </c>
    </row>
    <row r="326" spans="1:14" x14ac:dyDescent="0.25">
      <c r="A326" s="95">
        <v>338</v>
      </c>
      <c r="B326">
        <v>31</v>
      </c>
      <c r="C326">
        <v>1313</v>
      </c>
      <c r="D326" t="s">
        <v>2319</v>
      </c>
      <c r="E326">
        <v>590</v>
      </c>
      <c r="F326">
        <v>980</v>
      </c>
      <c r="G326" t="s">
        <v>3062</v>
      </c>
      <c r="H326">
        <v>1</v>
      </c>
      <c r="I326" t="s">
        <v>3064</v>
      </c>
      <c r="J326" s="30" t="str">
        <f t="shared" si="15"/>
        <v>[338]=980,</v>
      </c>
      <c r="K326" s="3">
        <f t="shared" si="16"/>
        <v>338</v>
      </c>
      <c r="L326" s="3">
        <f t="shared" si="17"/>
        <v>980</v>
      </c>
      <c r="M326" s="8" t="str">
        <f>VLOOKUP(A326,'ESO wayshrine names'!$A$3:$B$9991,2,)</f>
        <v>Clockwork Crossroads Wayshrine</v>
      </c>
      <c r="N326" s="3" t="str">
        <f>VLOOKUP(F326,'ESO zone constants'!$A$5:$D$10001,4,FALSE)</f>
        <v>Clockwork City</v>
      </c>
    </row>
    <row r="327" spans="1:14" x14ac:dyDescent="0.25">
      <c r="A327" s="95">
        <v>339</v>
      </c>
      <c r="B327">
        <v>31</v>
      </c>
      <c r="C327">
        <v>1313</v>
      </c>
      <c r="D327" t="s">
        <v>2319</v>
      </c>
      <c r="E327">
        <v>590</v>
      </c>
      <c r="F327">
        <v>980</v>
      </c>
      <c r="G327" t="s">
        <v>3062</v>
      </c>
      <c r="H327">
        <v>1</v>
      </c>
      <c r="I327" t="s">
        <v>3065</v>
      </c>
      <c r="J327" s="30" t="str">
        <f t="shared" si="15"/>
        <v>[339]=980,</v>
      </c>
      <c r="K327" s="3">
        <f t="shared" si="16"/>
        <v>339</v>
      </c>
      <c r="L327" s="3">
        <f t="shared" si="17"/>
        <v>980</v>
      </c>
      <c r="M327" s="8" t="str">
        <f>VLOOKUP(A327,'ESO wayshrine names'!$A$3:$B$9991,2,)</f>
        <v>Mire Mechanica Wayshrine</v>
      </c>
      <c r="N327" s="3" t="str">
        <f>VLOOKUP(F327,'ESO zone constants'!$A$5:$D$10001,4,FALSE)</f>
        <v>Clockwork City</v>
      </c>
    </row>
    <row r="328" spans="1:14" x14ac:dyDescent="0.25">
      <c r="A328" s="95">
        <v>340</v>
      </c>
      <c r="B328">
        <v>31</v>
      </c>
      <c r="C328">
        <v>1313</v>
      </c>
      <c r="D328" t="s">
        <v>2319</v>
      </c>
      <c r="E328">
        <v>590</v>
      </c>
      <c r="F328">
        <v>980</v>
      </c>
      <c r="G328" t="s">
        <v>3062</v>
      </c>
      <c r="H328">
        <v>1</v>
      </c>
      <c r="I328" t="s">
        <v>3066</v>
      </c>
      <c r="J328" s="30" t="str">
        <f t="shared" si="15"/>
        <v>[340]=980,</v>
      </c>
      <c r="K328" s="3">
        <f t="shared" si="16"/>
        <v>340</v>
      </c>
      <c r="L328" s="3">
        <f t="shared" si="17"/>
        <v>980</v>
      </c>
      <c r="M328" s="8" t="str">
        <f>VLOOKUP(A328,'ESO wayshrine names'!$A$3:$B$9991,2,)</f>
        <v>Sanctuary Wayshrine</v>
      </c>
      <c r="N328" s="3" t="str">
        <f>VLOOKUP(F328,'ESO zone constants'!$A$5:$D$10001,4,FALSE)</f>
        <v>Clockwork City</v>
      </c>
    </row>
    <row r="329" spans="1:14" x14ac:dyDescent="0.25">
      <c r="A329" s="95">
        <v>341</v>
      </c>
      <c r="B329">
        <v>6</v>
      </c>
      <c r="C329">
        <v>20</v>
      </c>
      <c r="D329" t="s">
        <v>109</v>
      </c>
      <c r="E329">
        <v>14</v>
      </c>
      <c r="F329">
        <v>92</v>
      </c>
      <c r="G329" t="s">
        <v>109</v>
      </c>
      <c r="H329">
        <v>6</v>
      </c>
      <c r="I329" t="s">
        <v>3067</v>
      </c>
      <c r="J329" s="30" t="str">
        <f t="shared" si="15"/>
        <v>[341]=92,</v>
      </c>
      <c r="K329" s="3">
        <f t="shared" si="16"/>
        <v>341</v>
      </c>
      <c r="L329" s="3">
        <f t="shared" si="17"/>
        <v>92</v>
      </c>
      <c r="M329" s="8" t="str">
        <f>VLOOKUP(A329,'ESO wayshrine names'!$A$3:$B$9991,2,)</f>
        <v>Dungeon: Fang Lair</v>
      </c>
      <c r="N329" s="3" t="str">
        <f>VLOOKUP(F329,'ESO zone constants'!$A$5:$D$10001,4,FALSE)</f>
        <v>Bangkorai</v>
      </c>
    </row>
    <row r="330" spans="1:14" x14ac:dyDescent="0.25">
      <c r="A330" s="95">
        <v>342</v>
      </c>
      <c r="B330">
        <v>2</v>
      </c>
      <c r="C330">
        <v>1</v>
      </c>
      <c r="D330" t="s">
        <v>103</v>
      </c>
      <c r="E330">
        <v>2</v>
      </c>
      <c r="F330">
        <v>3</v>
      </c>
      <c r="G330" t="s">
        <v>103</v>
      </c>
      <c r="H330">
        <v>7</v>
      </c>
      <c r="I330" t="s">
        <v>3068</v>
      </c>
      <c r="J330" s="30" t="str">
        <f t="shared" si="15"/>
        <v>[342]=3,</v>
      </c>
      <c r="K330" s="3">
        <f t="shared" si="16"/>
        <v>342</v>
      </c>
      <c r="L330" s="3">
        <f t="shared" si="17"/>
        <v>3</v>
      </c>
      <c r="M330" s="8" t="str">
        <f>VLOOKUP(A330,'ESO wayshrine names'!$A$3:$B$9991,2,)</f>
        <v>Exorcised Coven Cottage</v>
      </c>
      <c r="N330" s="3" t="str">
        <f>VLOOKUP(F330,'ESO zone constants'!$A$5:$D$10001,4,FALSE)</f>
        <v>Glenumbra</v>
      </c>
    </row>
    <row r="331" spans="1:14" x14ac:dyDescent="0.25">
      <c r="A331" s="95">
        <v>343</v>
      </c>
      <c r="B331">
        <v>29</v>
      </c>
      <c r="C331">
        <v>1006</v>
      </c>
      <c r="D331" t="s">
        <v>2315</v>
      </c>
      <c r="E331">
        <v>449</v>
      </c>
      <c r="F331">
        <v>823</v>
      </c>
      <c r="G331" t="s">
        <v>2992</v>
      </c>
      <c r="H331">
        <v>7</v>
      </c>
      <c r="I331" t="s">
        <v>3069</v>
      </c>
      <c r="J331" s="30" t="str">
        <f t="shared" si="15"/>
        <v>[343]=823,</v>
      </c>
      <c r="K331" s="3">
        <f t="shared" si="16"/>
        <v>343</v>
      </c>
      <c r="L331" s="3">
        <f t="shared" si="17"/>
        <v>823</v>
      </c>
      <c r="M331" s="8" t="str">
        <f>VLOOKUP(A331,'ESO wayshrine names'!$A$3:$B$9991,2,)</f>
        <v>Linchal Grand Manor</v>
      </c>
      <c r="N331" s="3" t="str">
        <f>VLOOKUP(F331,'ESO zone constants'!$A$5:$D$10001,4,FALSE)</f>
        <v>Gold Coast</v>
      </c>
    </row>
    <row r="332" spans="1:14" x14ac:dyDescent="0.25">
      <c r="A332" s="95">
        <v>344</v>
      </c>
      <c r="B332">
        <v>23</v>
      </c>
      <c r="C332">
        <v>255</v>
      </c>
      <c r="D332" t="s">
        <v>2370</v>
      </c>
      <c r="E332">
        <v>155</v>
      </c>
      <c r="F332">
        <v>347</v>
      </c>
      <c r="G332" t="s">
        <v>2370</v>
      </c>
      <c r="H332">
        <v>7</v>
      </c>
      <c r="I332" t="s">
        <v>3070</v>
      </c>
      <c r="J332" s="30" t="str">
        <f t="shared" si="15"/>
        <v>[344]=347,</v>
      </c>
      <c r="K332" s="3">
        <f t="shared" si="16"/>
        <v>344</v>
      </c>
      <c r="L332" s="3">
        <f t="shared" si="17"/>
        <v>347</v>
      </c>
      <c r="M332" s="8" t="str">
        <f>VLOOKUP(A332,'ESO wayshrine names'!$A$3:$B$9991,2,)</f>
        <v>Coldharbour Surreal Estate</v>
      </c>
      <c r="N332" s="3" t="str">
        <f>VLOOKUP(F332,'ESO zone constants'!$A$5:$D$10001,4,FALSE)</f>
        <v>Coldharbour</v>
      </c>
    </row>
    <row r="333" spans="1:14" x14ac:dyDescent="0.25">
      <c r="A333" s="95">
        <v>345</v>
      </c>
      <c r="B333">
        <v>25</v>
      </c>
      <c r="C333">
        <v>1126</v>
      </c>
      <c r="D333" t="s">
        <v>2371</v>
      </c>
      <c r="E333">
        <v>501</v>
      </c>
      <c r="F333">
        <v>888</v>
      </c>
      <c r="G333" t="s">
        <v>2371</v>
      </c>
      <c r="H333">
        <v>7</v>
      </c>
      <c r="I333" t="s">
        <v>3894</v>
      </c>
      <c r="J333" s="30" t="str">
        <f t="shared" si="15"/>
        <v>[345]=888,</v>
      </c>
      <c r="K333" s="3">
        <f t="shared" si="16"/>
        <v>345</v>
      </c>
      <c r="L333" s="3">
        <f t="shared" si="17"/>
        <v>888</v>
      </c>
      <c r="M333" s="8" t="str">
        <f>VLOOKUP(A333,'ESO wayshrine names'!$A$3:$B$9991,2,)</f>
        <v>Hakkvild's High Hall</v>
      </c>
      <c r="N333" s="3" t="str">
        <f>VLOOKUP(F333,'ESO zone constants'!$A$5:$D$10001,4,FALSE)</f>
        <v>Craglorn</v>
      </c>
    </row>
    <row r="334" spans="1:14" x14ac:dyDescent="0.25">
      <c r="A334" s="95">
        <v>346</v>
      </c>
      <c r="B334">
        <v>31</v>
      </c>
      <c r="C334">
        <v>1313</v>
      </c>
      <c r="D334" t="s">
        <v>2319</v>
      </c>
      <c r="E334">
        <v>590</v>
      </c>
      <c r="F334">
        <v>980</v>
      </c>
      <c r="G334" t="s">
        <v>3062</v>
      </c>
      <c r="H334">
        <v>3</v>
      </c>
      <c r="I334" t="s">
        <v>3071</v>
      </c>
      <c r="J334" s="30" t="str">
        <f t="shared" si="15"/>
        <v>[346]=980,</v>
      </c>
      <c r="K334" s="3">
        <f t="shared" si="16"/>
        <v>346</v>
      </c>
      <c r="L334" s="3">
        <f t="shared" si="17"/>
        <v>980</v>
      </c>
      <c r="M334" s="8" t="str">
        <f>VLOOKUP(A334,'ESO wayshrine names'!$A$3:$B$9991,2,)</f>
        <v>Trial: Asylum Sanctorium</v>
      </c>
      <c r="N334" s="3" t="str">
        <f>VLOOKUP(F334,'ESO zone constants'!$A$5:$D$10001,4,FALSE)</f>
        <v>Clockwork City</v>
      </c>
    </row>
    <row r="335" spans="1:14" x14ac:dyDescent="0.25">
      <c r="A335" s="95">
        <v>347</v>
      </c>
      <c r="B335">
        <v>31</v>
      </c>
      <c r="C335">
        <v>1313</v>
      </c>
      <c r="D335" t="s">
        <v>2319</v>
      </c>
      <c r="E335">
        <v>590</v>
      </c>
      <c r="F335">
        <v>980</v>
      </c>
      <c r="G335" t="s">
        <v>3062</v>
      </c>
      <c r="H335">
        <v>7</v>
      </c>
      <c r="I335" t="s">
        <v>3072</v>
      </c>
      <c r="J335" s="30" t="str">
        <f t="shared" si="15"/>
        <v>[347]=980,</v>
      </c>
      <c r="K335" s="3">
        <f t="shared" si="16"/>
        <v>347</v>
      </c>
      <c r="L335" s="3">
        <f t="shared" si="17"/>
        <v>980</v>
      </c>
      <c r="M335" s="8" t="str">
        <f>VLOOKUP(A335,'ESO wayshrine names'!$A$3:$B$9991,2,)</f>
        <v>The Orbservatory Prior</v>
      </c>
      <c r="N335" s="3" t="str">
        <f>VLOOKUP(F335,'ESO zone constants'!$A$5:$D$10001,4,FALSE)</f>
        <v>Clockwork City</v>
      </c>
    </row>
    <row r="336" spans="1:14" x14ac:dyDescent="0.25">
      <c r="A336" s="95">
        <v>348</v>
      </c>
      <c r="B336">
        <v>27</v>
      </c>
      <c r="C336">
        <v>667</v>
      </c>
      <c r="D336" t="s">
        <v>452</v>
      </c>
      <c r="E336">
        <v>380</v>
      </c>
      <c r="F336">
        <v>684</v>
      </c>
      <c r="G336" t="s">
        <v>452</v>
      </c>
      <c r="H336">
        <v>7</v>
      </c>
      <c r="I336" t="s">
        <v>3073</v>
      </c>
      <c r="J336" s="30" t="str">
        <f t="shared" si="15"/>
        <v>[348]=684,</v>
      </c>
      <c r="K336" s="3">
        <f t="shared" si="16"/>
        <v>348</v>
      </c>
      <c r="L336" s="3">
        <f t="shared" si="17"/>
        <v>684</v>
      </c>
      <c r="M336" s="8" t="str">
        <f>VLOOKUP(A336,'ESO wayshrine names'!$A$3:$B$9991,2,)</f>
        <v>Pariah's Pinnacle</v>
      </c>
      <c r="N336" s="3" t="str">
        <f>VLOOKUP(F336,'ESO zone constants'!$A$5:$D$10001,4,FALSE)</f>
        <v>Wrothgar</v>
      </c>
    </row>
    <row r="337" spans="1:14" x14ac:dyDescent="0.25">
      <c r="A337" s="95">
        <v>349</v>
      </c>
      <c r="B337">
        <v>32</v>
      </c>
      <c r="C337">
        <v>1349</v>
      </c>
      <c r="D337" t="s">
        <v>2318</v>
      </c>
      <c r="E337">
        <v>617</v>
      </c>
      <c r="F337">
        <v>1011</v>
      </c>
      <c r="G337" t="s">
        <v>2318</v>
      </c>
      <c r="H337">
        <v>1</v>
      </c>
      <c r="I337" t="s">
        <v>3074</v>
      </c>
      <c r="J337" s="30" t="str">
        <f t="shared" si="15"/>
        <v>[349]=1011,</v>
      </c>
      <c r="K337" s="3">
        <f t="shared" si="16"/>
        <v>349</v>
      </c>
      <c r="L337" s="3">
        <f t="shared" si="17"/>
        <v>1011</v>
      </c>
      <c r="M337" s="8" t="str">
        <f>VLOOKUP(A337,'ESO wayshrine names'!$A$3:$B$9991,2,)</f>
        <v>King's Haven Pass Wayshrine</v>
      </c>
      <c r="N337" s="3" t="str">
        <f>VLOOKUP(F337,'ESO zone constants'!$A$5:$D$10001,4,FALSE)</f>
        <v>Summerset</v>
      </c>
    </row>
    <row r="338" spans="1:14" x14ac:dyDescent="0.25">
      <c r="A338" s="95">
        <v>350</v>
      </c>
      <c r="B338">
        <v>32</v>
      </c>
      <c r="C338">
        <v>1349</v>
      </c>
      <c r="D338" t="s">
        <v>2318</v>
      </c>
      <c r="E338">
        <v>617</v>
      </c>
      <c r="F338">
        <v>1011</v>
      </c>
      <c r="G338" t="s">
        <v>2318</v>
      </c>
      <c r="H338">
        <v>1</v>
      </c>
      <c r="I338" t="s">
        <v>3075</v>
      </c>
      <c r="J338" s="30" t="str">
        <f t="shared" si="15"/>
        <v>[350]=1011,</v>
      </c>
      <c r="K338" s="3">
        <f t="shared" si="16"/>
        <v>350</v>
      </c>
      <c r="L338" s="3">
        <f t="shared" si="17"/>
        <v>1011</v>
      </c>
      <c r="M338" s="8" t="str">
        <f>VLOOKUP(A338,'ESO wayshrine names'!$A$3:$B$9991,2,)</f>
        <v>Shimmerene Wayshrine</v>
      </c>
      <c r="N338" s="3" t="str">
        <f>VLOOKUP(F338,'ESO zone constants'!$A$5:$D$10001,4,FALSE)</f>
        <v>Summerset</v>
      </c>
    </row>
    <row r="339" spans="1:14" x14ac:dyDescent="0.25">
      <c r="A339" s="95">
        <v>351</v>
      </c>
      <c r="B339">
        <v>32</v>
      </c>
      <c r="C339">
        <v>1349</v>
      </c>
      <c r="D339" t="s">
        <v>2318</v>
      </c>
      <c r="E339">
        <v>617</v>
      </c>
      <c r="F339">
        <v>1011</v>
      </c>
      <c r="G339" t="s">
        <v>2318</v>
      </c>
      <c r="H339">
        <v>1</v>
      </c>
      <c r="I339" t="s">
        <v>3076</v>
      </c>
      <c r="J339" s="30" t="str">
        <f t="shared" si="15"/>
        <v>[351]=1011,</v>
      </c>
      <c r="K339" s="3">
        <f t="shared" si="16"/>
        <v>351</v>
      </c>
      <c r="L339" s="3">
        <f t="shared" si="17"/>
        <v>1011</v>
      </c>
      <c r="M339" s="8" t="str">
        <f>VLOOKUP(A339,'ESO wayshrine names'!$A$3:$B$9991,2,)</f>
        <v>Sil-Var-Woad Wayshrine</v>
      </c>
      <c r="N339" s="3" t="str">
        <f>VLOOKUP(F339,'ESO zone constants'!$A$5:$D$10001,4,FALSE)</f>
        <v>Summerset</v>
      </c>
    </row>
    <row r="340" spans="1:14" x14ac:dyDescent="0.25">
      <c r="A340" s="95">
        <v>352</v>
      </c>
      <c r="B340">
        <v>32</v>
      </c>
      <c r="C340">
        <v>1349</v>
      </c>
      <c r="D340" t="s">
        <v>2318</v>
      </c>
      <c r="E340">
        <v>617</v>
      </c>
      <c r="F340">
        <v>1011</v>
      </c>
      <c r="G340" t="s">
        <v>2318</v>
      </c>
      <c r="H340">
        <v>1</v>
      </c>
      <c r="I340" t="s">
        <v>3077</v>
      </c>
      <c r="J340" s="30" t="str">
        <f t="shared" si="15"/>
        <v>[352]=1011,</v>
      </c>
      <c r="K340" s="3">
        <f t="shared" si="16"/>
        <v>352</v>
      </c>
      <c r="L340" s="3">
        <f t="shared" si="17"/>
        <v>1011</v>
      </c>
      <c r="M340" s="8" t="str">
        <f>VLOOKUP(A340,'ESO wayshrine names'!$A$3:$B$9991,2,)</f>
        <v>Russafeld Heights Wayshrine</v>
      </c>
      <c r="N340" s="3" t="str">
        <f>VLOOKUP(F340,'ESO zone constants'!$A$5:$D$10001,4,FALSE)</f>
        <v>Summerset</v>
      </c>
    </row>
    <row r="341" spans="1:14" x14ac:dyDescent="0.25">
      <c r="A341" s="95">
        <v>353</v>
      </c>
      <c r="B341">
        <v>32</v>
      </c>
      <c r="C341">
        <v>1349</v>
      </c>
      <c r="D341" t="s">
        <v>2318</v>
      </c>
      <c r="E341">
        <v>617</v>
      </c>
      <c r="F341">
        <v>1011</v>
      </c>
      <c r="G341" t="s">
        <v>2318</v>
      </c>
      <c r="H341">
        <v>1</v>
      </c>
      <c r="I341" t="s">
        <v>3078</v>
      </c>
      <c r="J341" s="30" t="str">
        <f t="shared" si="15"/>
        <v>[353]=1011,</v>
      </c>
      <c r="K341" s="3">
        <f t="shared" si="16"/>
        <v>353</v>
      </c>
      <c r="L341" s="3">
        <f t="shared" si="17"/>
        <v>1011</v>
      </c>
      <c r="M341" s="8" t="str">
        <f>VLOOKUP(A341,'ESO wayshrine names'!$A$3:$B$9991,2,)</f>
        <v>Cey-Tarn Keep Wayshrine</v>
      </c>
      <c r="N341" s="3" t="str">
        <f>VLOOKUP(F341,'ESO zone constants'!$A$5:$D$10001,4,FALSE)</f>
        <v>Summerset</v>
      </c>
    </row>
    <row r="342" spans="1:14" x14ac:dyDescent="0.25">
      <c r="A342" s="95">
        <v>354</v>
      </c>
      <c r="B342">
        <v>32</v>
      </c>
      <c r="C342">
        <v>1349</v>
      </c>
      <c r="D342" t="s">
        <v>2318</v>
      </c>
      <c r="E342">
        <v>617</v>
      </c>
      <c r="F342">
        <v>1011</v>
      </c>
      <c r="G342" t="s">
        <v>2318</v>
      </c>
      <c r="H342">
        <v>1</v>
      </c>
      <c r="I342" t="s">
        <v>3079</v>
      </c>
      <c r="J342" s="30" t="str">
        <f t="shared" si="15"/>
        <v>[354]=1011,</v>
      </c>
      <c r="K342" s="3">
        <f t="shared" si="16"/>
        <v>354</v>
      </c>
      <c r="L342" s="3">
        <f t="shared" si="17"/>
        <v>1011</v>
      </c>
      <c r="M342" s="8" t="str">
        <f>VLOOKUP(A342,'ESO wayshrine names'!$A$3:$B$9991,2,)</f>
        <v>Ebon Stadmont Wayshrine</v>
      </c>
      <c r="N342" s="3" t="str">
        <f>VLOOKUP(F342,'ESO zone constants'!$A$5:$D$10001,4,FALSE)</f>
        <v>Summerset</v>
      </c>
    </row>
    <row r="343" spans="1:14" x14ac:dyDescent="0.25">
      <c r="A343" s="95">
        <v>355</v>
      </c>
      <c r="B343">
        <v>32</v>
      </c>
      <c r="C343">
        <v>1349</v>
      </c>
      <c r="D343" t="s">
        <v>2318</v>
      </c>
      <c r="E343">
        <v>617</v>
      </c>
      <c r="F343">
        <v>1011</v>
      </c>
      <c r="G343" t="s">
        <v>2318</v>
      </c>
      <c r="H343">
        <v>1</v>
      </c>
      <c r="I343" t="s">
        <v>3080</v>
      </c>
      <c r="J343" s="30" t="str">
        <f t="shared" si="15"/>
        <v>[355]=1011,</v>
      </c>
      <c r="K343" s="3">
        <f t="shared" si="16"/>
        <v>355</v>
      </c>
      <c r="L343" s="3">
        <f t="shared" si="17"/>
        <v>1011</v>
      </c>
      <c r="M343" s="8" t="str">
        <f>VLOOKUP(A343,'ESO wayshrine names'!$A$3:$B$9991,2,)</f>
        <v>Alinor Wayshrine</v>
      </c>
      <c r="N343" s="3" t="str">
        <f>VLOOKUP(F343,'ESO zone constants'!$A$5:$D$10001,4,FALSE)</f>
        <v>Summerset</v>
      </c>
    </row>
    <row r="344" spans="1:14" x14ac:dyDescent="0.25">
      <c r="A344" s="95">
        <v>356</v>
      </c>
      <c r="B344">
        <v>32</v>
      </c>
      <c r="C344">
        <v>1349</v>
      </c>
      <c r="D344" t="s">
        <v>2318</v>
      </c>
      <c r="E344">
        <v>617</v>
      </c>
      <c r="F344">
        <v>1011</v>
      </c>
      <c r="G344" t="s">
        <v>2318</v>
      </c>
      <c r="H344">
        <v>1</v>
      </c>
      <c r="I344" t="s">
        <v>3081</v>
      </c>
      <c r="J344" s="30" t="str">
        <f t="shared" si="15"/>
        <v>[356]=1011,</v>
      </c>
      <c r="K344" s="3">
        <f t="shared" si="16"/>
        <v>356</v>
      </c>
      <c r="L344" s="3">
        <f t="shared" si="17"/>
        <v>1011</v>
      </c>
      <c r="M344" s="8" t="str">
        <f>VLOOKUP(A344,'ESO wayshrine names'!$A$3:$B$9991,2,)</f>
        <v>Lillandril Wayshrine</v>
      </c>
      <c r="N344" s="3" t="str">
        <f>VLOOKUP(F344,'ESO zone constants'!$A$5:$D$10001,4,FALSE)</f>
        <v>Summerset</v>
      </c>
    </row>
    <row r="345" spans="1:14" x14ac:dyDescent="0.25">
      <c r="A345" s="95">
        <v>357</v>
      </c>
      <c r="B345">
        <v>32</v>
      </c>
      <c r="C345">
        <v>1349</v>
      </c>
      <c r="D345" t="s">
        <v>2318</v>
      </c>
      <c r="E345">
        <v>617</v>
      </c>
      <c r="F345">
        <v>1011</v>
      </c>
      <c r="G345" t="s">
        <v>2318</v>
      </c>
      <c r="H345">
        <v>1</v>
      </c>
      <c r="I345" t="s">
        <v>3082</v>
      </c>
      <c r="J345" s="30" t="str">
        <f t="shared" si="15"/>
        <v>[357]=1011,</v>
      </c>
      <c r="K345" s="3">
        <f t="shared" si="16"/>
        <v>357</v>
      </c>
      <c r="L345" s="3">
        <f t="shared" si="17"/>
        <v>1011</v>
      </c>
      <c r="M345" s="8" t="str">
        <f>VLOOKUP(A345,'ESO wayshrine names'!$A$3:$B$9991,2,)</f>
        <v>Eastern Pass Wayshrine</v>
      </c>
      <c r="N345" s="3" t="str">
        <f>VLOOKUP(F345,'ESO zone constants'!$A$5:$D$10001,4,FALSE)</f>
        <v>Summerset</v>
      </c>
    </row>
    <row r="346" spans="1:14" x14ac:dyDescent="0.25">
      <c r="A346" s="95">
        <v>358</v>
      </c>
      <c r="B346">
        <v>32</v>
      </c>
      <c r="C346">
        <v>1349</v>
      </c>
      <c r="D346" t="s">
        <v>2318</v>
      </c>
      <c r="E346">
        <v>617</v>
      </c>
      <c r="F346">
        <v>1011</v>
      </c>
      <c r="G346" t="s">
        <v>2318</v>
      </c>
      <c r="H346">
        <v>1</v>
      </c>
      <c r="I346" t="s">
        <v>3083</v>
      </c>
      <c r="J346" s="30" t="str">
        <f t="shared" si="15"/>
        <v>[358]=1011,</v>
      </c>
      <c r="K346" s="3">
        <f t="shared" si="16"/>
        <v>358</v>
      </c>
      <c r="L346" s="3">
        <f t="shared" si="17"/>
        <v>1011</v>
      </c>
      <c r="M346" s="8" t="str">
        <f>VLOOKUP(A346,'ESO wayshrine names'!$A$3:$B$9991,2,)</f>
        <v>The Crystal Tower Wayshrine</v>
      </c>
      <c r="N346" s="3" t="str">
        <f>VLOOKUP(F346,'ESO zone constants'!$A$5:$D$10001,4,FALSE)</f>
        <v>Summerset</v>
      </c>
    </row>
    <row r="347" spans="1:14" x14ac:dyDescent="0.25">
      <c r="A347" s="95">
        <v>359</v>
      </c>
      <c r="B347">
        <v>32</v>
      </c>
      <c r="C347">
        <v>1349</v>
      </c>
      <c r="D347" t="s">
        <v>2318</v>
      </c>
      <c r="E347">
        <v>617</v>
      </c>
      <c r="F347">
        <v>1011</v>
      </c>
      <c r="G347" t="s">
        <v>2318</v>
      </c>
      <c r="H347">
        <v>1</v>
      </c>
      <c r="I347" t="s">
        <v>3084</v>
      </c>
      <c r="J347" s="30" t="str">
        <f t="shared" si="15"/>
        <v>[359]=1011,</v>
      </c>
      <c r="K347" s="3">
        <f t="shared" si="16"/>
        <v>359</v>
      </c>
      <c r="L347" s="3">
        <f t="shared" si="17"/>
        <v>1011</v>
      </c>
      <c r="M347" s="8" t="str">
        <f>VLOOKUP(A347,'ESO wayshrine names'!$A$3:$B$9991,2,)</f>
        <v>Eldbur Ruins Wayshrine</v>
      </c>
      <c r="N347" s="3" t="str">
        <f>VLOOKUP(F347,'ESO zone constants'!$A$5:$D$10001,4,FALSE)</f>
        <v>Summerset</v>
      </c>
    </row>
    <row r="348" spans="1:14" x14ac:dyDescent="0.25">
      <c r="A348" s="95">
        <v>360</v>
      </c>
      <c r="B348">
        <v>33</v>
      </c>
      <c r="C348">
        <v>1429</v>
      </c>
      <c r="D348" t="s">
        <v>681</v>
      </c>
      <c r="E348">
        <v>633</v>
      </c>
      <c r="F348">
        <v>1027</v>
      </c>
      <c r="G348" t="s">
        <v>681</v>
      </c>
      <c r="H348">
        <v>1</v>
      </c>
      <c r="I348" t="s">
        <v>3085</v>
      </c>
      <c r="J348" s="30" t="str">
        <f t="shared" si="15"/>
        <v>[360]=1027,</v>
      </c>
      <c r="K348" s="3">
        <f t="shared" si="16"/>
        <v>360</v>
      </c>
      <c r="L348" s="3">
        <f t="shared" si="17"/>
        <v>1027</v>
      </c>
      <c r="M348" s="8" t="str">
        <f>VLOOKUP(A348,'ESO wayshrine names'!$A$3:$B$9991,2,)</f>
        <v>Artaeum Wayshrine</v>
      </c>
      <c r="N348" s="3" t="str">
        <f>VLOOKUP(F348,'ESO zone constants'!$A$5:$D$10001,4,FALSE)</f>
        <v>Artaeum</v>
      </c>
    </row>
    <row r="349" spans="1:14" x14ac:dyDescent="0.25">
      <c r="A349" s="95">
        <v>361</v>
      </c>
      <c r="B349">
        <v>28</v>
      </c>
      <c r="C349">
        <v>994</v>
      </c>
      <c r="D349" t="s">
        <v>2316</v>
      </c>
      <c r="E349">
        <v>443</v>
      </c>
      <c r="F349">
        <v>816</v>
      </c>
      <c r="G349" t="s">
        <v>2316</v>
      </c>
      <c r="H349">
        <v>7</v>
      </c>
      <c r="I349" t="s">
        <v>3086</v>
      </c>
      <c r="J349" s="30" t="str">
        <f t="shared" si="15"/>
        <v>[361]=816,</v>
      </c>
      <c r="K349" s="3">
        <f t="shared" si="16"/>
        <v>361</v>
      </c>
      <c r="L349" s="3">
        <f t="shared" si="17"/>
        <v>816</v>
      </c>
      <c r="M349" s="8" t="str">
        <f>VLOOKUP(A349,'ESO wayshrine names'!$A$3:$B$9991,2,)</f>
        <v>Princely Dawnlight Palace</v>
      </c>
      <c r="N349" s="3" t="str">
        <f>VLOOKUP(F349,'ESO zone constants'!$A$5:$D$10001,4,FALSE)</f>
        <v>Hew's Bane</v>
      </c>
    </row>
    <row r="350" spans="1:14" x14ac:dyDescent="0.25">
      <c r="A350" s="95">
        <v>362</v>
      </c>
      <c r="B350">
        <v>29</v>
      </c>
      <c r="C350">
        <v>1006</v>
      </c>
      <c r="D350" t="s">
        <v>2315</v>
      </c>
      <c r="E350">
        <v>449</v>
      </c>
      <c r="F350">
        <v>823</v>
      </c>
      <c r="G350" t="s">
        <v>2992</v>
      </c>
      <c r="H350">
        <v>7</v>
      </c>
      <c r="I350" t="s">
        <v>3087</v>
      </c>
      <c r="J350" s="30" t="str">
        <f t="shared" si="15"/>
        <v>[362]=823,</v>
      </c>
      <c r="K350" s="3">
        <f t="shared" si="16"/>
        <v>362</v>
      </c>
      <c r="L350" s="3">
        <f t="shared" si="17"/>
        <v>823</v>
      </c>
      <c r="M350" s="8" t="str">
        <f>VLOOKUP(A350,'ESO wayshrine names'!$A$3:$B$9991,2,)</f>
        <v>The Erstwhile Sanctuary</v>
      </c>
      <c r="N350" s="3" t="str">
        <f>VLOOKUP(F350,'ESO zone constants'!$A$5:$D$10001,4,FALSE)</f>
        <v>Gold Coast</v>
      </c>
    </row>
    <row r="351" spans="1:14" x14ac:dyDescent="0.25">
      <c r="A351" s="95">
        <v>363</v>
      </c>
      <c r="B351">
        <v>4</v>
      </c>
      <c r="C351">
        <v>12</v>
      </c>
      <c r="D351" t="s">
        <v>2309</v>
      </c>
      <c r="E351">
        <v>4</v>
      </c>
      <c r="F351">
        <v>19</v>
      </c>
      <c r="G351" t="s">
        <v>2309</v>
      </c>
      <c r="H351">
        <v>6</v>
      </c>
      <c r="I351" t="s">
        <v>3895</v>
      </c>
      <c r="J351" s="30" t="str">
        <f t="shared" si="15"/>
        <v>[363]=19,</v>
      </c>
      <c r="K351" s="3">
        <f t="shared" si="16"/>
        <v>363</v>
      </c>
      <c r="L351" s="3">
        <f t="shared" si="17"/>
        <v>19</v>
      </c>
      <c r="M351" s="8" t="str">
        <f>VLOOKUP(A351,'ESO wayshrine names'!$A$3:$B$9991,2,)</f>
        <v>Dungeon: Scalecaller Peak</v>
      </c>
      <c r="N351" s="3" t="str">
        <f>VLOOKUP(F351,'ESO zone constants'!$A$5:$D$10001,4,FALSE)</f>
        <v>Stormhaven</v>
      </c>
    </row>
    <row r="352" spans="1:14" x14ac:dyDescent="0.25">
      <c r="A352" s="95">
        <v>364</v>
      </c>
      <c r="B352">
        <v>32</v>
      </c>
      <c r="C352">
        <v>1349</v>
      </c>
      <c r="D352" t="s">
        <v>2318</v>
      </c>
      <c r="E352">
        <v>617</v>
      </c>
      <c r="F352">
        <v>1011</v>
      </c>
      <c r="G352" t="s">
        <v>2318</v>
      </c>
      <c r="H352">
        <v>3</v>
      </c>
      <c r="I352" t="s">
        <v>3088</v>
      </c>
      <c r="J352" s="30" t="str">
        <f t="shared" si="15"/>
        <v>[364]=1011,</v>
      </c>
      <c r="K352" s="3">
        <f t="shared" si="16"/>
        <v>364</v>
      </c>
      <c r="L352" s="3">
        <f t="shared" si="17"/>
        <v>1011</v>
      </c>
      <c r="M352" s="8" t="str">
        <f>VLOOKUP(A352,'ESO wayshrine names'!$A$3:$B$9991,2,)</f>
        <v>Trial: Cloudrest</v>
      </c>
      <c r="N352" s="3" t="str">
        <f>VLOOKUP(F352,'ESO zone constants'!$A$5:$D$10001,4,FALSE)</f>
        <v>Summerset</v>
      </c>
    </row>
    <row r="353" spans="1:14" x14ac:dyDescent="0.25">
      <c r="A353" s="95">
        <v>365</v>
      </c>
      <c r="B353">
        <v>32</v>
      </c>
      <c r="C353">
        <v>1349</v>
      </c>
      <c r="D353" t="s">
        <v>2318</v>
      </c>
      <c r="E353">
        <v>617</v>
      </c>
      <c r="F353">
        <v>1011</v>
      </c>
      <c r="G353" t="s">
        <v>2318</v>
      </c>
      <c r="H353">
        <v>1</v>
      </c>
      <c r="I353" t="s">
        <v>3089</v>
      </c>
      <c r="J353" s="30" t="str">
        <f t="shared" si="15"/>
        <v>[365]=1011,</v>
      </c>
      <c r="K353" s="3">
        <f t="shared" si="16"/>
        <v>365</v>
      </c>
      <c r="L353" s="3">
        <f t="shared" si="17"/>
        <v>1011</v>
      </c>
      <c r="M353" s="8" t="str">
        <f>VLOOKUP(A353,'ESO wayshrine names'!$A$3:$B$9991,2,)</f>
        <v>Sunhold Wayshrine</v>
      </c>
      <c r="N353" s="3" t="str">
        <f>VLOOKUP(F353,'ESO zone constants'!$A$5:$D$10001,4,FALSE)</f>
        <v>Summerset</v>
      </c>
    </row>
    <row r="354" spans="1:14" x14ac:dyDescent="0.25">
      <c r="A354" s="95">
        <v>366</v>
      </c>
      <c r="B354">
        <v>32</v>
      </c>
      <c r="C354">
        <v>1349</v>
      </c>
      <c r="D354" t="s">
        <v>2318</v>
      </c>
      <c r="E354">
        <v>617</v>
      </c>
      <c r="F354">
        <v>1011</v>
      </c>
      <c r="G354" t="s">
        <v>2318</v>
      </c>
      <c r="H354">
        <v>7</v>
      </c>
      <c r="I354" t="s">
        <v>3090</v>
      </c>
      <c r="J354" s="30" t="str">
        <f t="shared" si="15"/>
        <v>[366]=1011,</v>
      </c>
      <c r="K354" s="3">
        <f t="shared" si="16"/>
        <v>366</v>
      </c>
      <c r="L354" s="3">
        <f t="shared" si="17"/>
        <v>1011</v>
      </c>
      <c r="M354" s="8" t="str">
        <f>VLOOKUP(A354,'ESO wayshrine names'!$A$3:$B$9991,2,)</f>
        <v>Golden Gryphon Garret</v>
      </c>
      <c r="N354" s="3" t="str">
        <f>VLOOKUP(F354,'ESO zone constants'!$A$5:$D$10001,4,FALSE)</f>
        <v>Summerset</v>
      </c>
    </row>
    <row r="355" spans="1:14" x14ac:dyDescent="0.25">
      <c r="A355" s="95">
        <v>367</v>
      </c>
      <c r="B355">
        <v>32</v>
      </c>
      <c r="C355">
        <v>1349</v>
      </c>
      <c r="D355" t="s">
        <v>2318</v>
      </c>
      <c r="E355">
        <v>617</v>
      </c>
      <c r="F355">
        <v>1011</v>
      </c>
      <c r="G355" t="s">
        <v>2318</v>
      </c>
      <c r="H355">
        <v>7</v>
      </c>
      <c r="I355" t="s">
        <v>3091</v>
      </c>
      <c r="J355" s="30" t="str">
        <f t="shared" si="15"/>
        <v>[367]=1011,</v>
      </c>
      <c r="K355" s="3">
        <f t="shared" si="16"/>
        <v>367</v>
      </c>
      <c r="L355" s="3">
        <f t="shared" si="17"/>
        <v>1011</v>
      </c>
      <c r="M355" s="8" t="str">
        <f>VLOOKUP(A355,'ESO wayshrine names'!$A$3:$B$9991,2,)</f>
        <v>Alinor Crest Townhouse</v>
      </c>
      <c r="N355" s="3" t="str">
        <f>VLOOKUP(F355,'ESO zone constants'!$A$5:$D$10001,4,FALSE)</f>
        <v>Summerset</v>
      </c>
    </row>
    <row r="356" spans="1:14" x14ac:dyDescent="0.25">
      <c r="A356" s="95">
        <v>368</v>
      </c>
      <c r="B356">
        <v>32</v>
      </c>
      <c r="C356">
        <v>1349</v>
      </c>
      <c r="D356" t="s">
        <v>2318</v>
      </c>
      <c r="E356">
        <v>617</v>
      </c>
      <c r="F356">
        <v>1011</v>
      </c>
      <c r="G356" t="s">
        <v>2318</v>
      </c>
      <c r="H356">
        <v>7</v>
      </c>
      <c r="I356" t="s">
        <v>3092</v>
      </c>
      <c r="J356" s="30" t="str">
        <f t="shared" si="15"/>
        <v>[368]=1011,</v>
      </c>
      <c r="K356" s="3">
        <f t="shared" si="16"/>
        <v>368</v>
      </c>
      <c r="L356" s="3">
        <f t="shared" si="17"/>
        <v>1011</v>
      </c>
      <c r="M356" s="8" t="str">
        <f>VLOOKUP(A356,'ESO wayshrine names'!$A$3:$B$9991,2,)</f>
        <v>Colossal Aldmeri Grotto</v>
      </c>
      <c r="N356" s="3" t="str">
        <f>VLOOKUP(F356,'ESO zone constants'!$A$5:$D$10001,4,FALSE)</f>
        <v>Summerset</v>
      </c>
    </row>
    <row r="357" spans="1:14" x14ac:dyDescent="0.25">
      <c r="A357" s="95">
        <v>369</v>
      </c>
      <c r="B357">
        <v>32</v>
      </c>
      <c r="C357">
        <v>1349</v>
      </c>
      <c r="D357" t="s">
        <v>2318</v>
      </c>
      <c r="E357">
        <v>617</v>
      </c>
      <c r="F357">
        <v>1011</v>
      </c>
      <c r="G357" t="s">
        <v>2318</v>
      </c>
      <c r="H357">
        <v>1</v>
      </c>
      <c r="I357" t="s">
        <v>3093</v>
      </c>
      <c r="J357" s="30" t="str">
        <f t="shared" si="15"/>
        <v>[369]=1011,</v>
      </c>
      <c r="K357" s="3">
        <f t="shared" si="16"/>
        <v>369</v>
      </c>
      <c r="L357" s="3">
        <f t="shared" si="17"/>
        <v>1011</v>
      </c>
      <c r="M357" s="8" t="str">
        <f>VLOOKUP(A357,'ESO wayshrine names'!$A$3:$B$9991,2,)</f>
        <v>Veyond Wyte Wayshrine</v>
      </c>
      <c r="N357" s="3" t="str">
        <f>VLOOKUP(F357,'ESO zone constants'!$A$5:$D$10001,4,FALSE)</f>
        <v>Summerset</v>
      </c>
    </row>
    <row r="358" spans="1:14" x14ac:dyDescent="0.25">
      <c r="A358" s="95">
        <v>370</v>
      </c>
      <c r="B358">
        <v>16</v>
      </c>
      <c r="C358">
        <v>300</v>
      </c>
      <c r="D358" t="s">
        <v>2294</v>
      </c>
      <c r="E358">
        <v>18</v>
      </c>
      <c r="F358">
        <v>108</v>
      </c>
      <c r="G358" t="s">
        <v>2294</v>
      </c>
      <c r="H358">
        <v>6</v>
      </c>
      <c r="I358" t="s">
        <v>3094</v>
      </c>
      <c r="J358" s="30" t="str">
        <f t="shared" si="15"/>
        <v>[370]=108,</v>
      </c>
      <c r="K358" s="3">
        <f t="shared" si="16"/>
        <v>370</v>
      </c>
      <c r="L358" s="3">
        <f t="shared" si="17"/>
        <v>108</v>
      </c>
      <c r="M358" s="8" t="str">
        <f>VLOOKUP(A358,'ESO wayshrine names'!$A$3:$B$9991,2,)</f>
        <v>Dungeon: March of Sacrifices</v>
      </c>
      <c r="N358" s="3" t="str">
        <f>VLOOKUP(F358,'ESO zone constants'!$A$5:$D$10001,4,FALSE)</f>
        <v>Greenshade</v>
      </c>
    </row>
    <row r="359" spans="1:14" x14ac:dyDescent="0.25">
      <c r="A359" s="95">
        <v>371</v>
      </c>
      <c r="B359">
        <v>17</v>
      </c>
      <c r="C359">
        <v>256</v>
      </c>
      <c r="D359" t="s">
        <v>2295</v>
      </c>
      <c r="E359">
        <v>180</v>
      </c>
      <c r="F359">
        <v>382</v>
      </c>
      <c r="G359" t="s">
        <v>2295</v>
      </c>
      <c r="H359">
        <v>6</v>
      </c>
      <c r="I359" t="s">
        <v>3095</v>
      </c>
      <c r="J359" s="30" t="str">
        <f t="shared" si="15"/>
        <v>[371]=382,</v>
      </c>
      <c r="K359" s="3">
        <f t="shared" si="16"/>
        <v>371</v>
      </c>
      <c r="L359" s="3">
        <f t="shared" si="17"/>
        <v>382</v>
      </c>
      <c r="M359" s="8" t="str">
        <f>VLOOKUP(A359,'ESO wayshrine names'!$A$3:$B$9991,2,)</f>
        <v>Dungeon: Moon Hunter Keep</v>
      </c>
      <c r="N359" s="3" t="str">
        <f>VLOOKUP(F359,'ESO zone constants'!$A$5:$D$10001,4,FALSE)</f>
        <v>Reaper's March</v>
      </c>
    </row>
    <row r="360" spans="1:14" x14ac:dyDescent="0.25">
      <c r="A360" s="95">
        <v>372</v>
      </c>
      <c r="B360">
        <v>12</v>
      </c>
      <c r="C360">
        <v>125</v>
      </c>
      <c r="D360" t="s">
        <v>2311</v>
      </c>
      <c r="E360">
        <v>16</v>
      </c>
      <c r="F360">
        <v>103</v>
      </c>
      <c r="G360" t="s">
        <v>2311</v>
      </c>
      <c r="H360">
        <v>7</v>
      </c>
      <c r="I360" t="s">
        <v>3096</v>
      </c>
      <c r="J360" s="30" t="str">
        <f t="shared" si="15"/>
        <v>[372]=103,</v>
      </c>
      <c r="K360" s="3">
        <f t="shared" si="16"/>
        <v>372</v>
      </c>
      <c r="L360" s="3">
        <f t="shared" si="17"/>
        <v>103</v>
      </c>
      <c r="M360" s="8" t="str">
        <f>VLOOKUP(A360,'ESO wayshrine names'!$A$3:$B$9991,2,)</f>
        <v>Hunter's Glade</v>
      </c>
      <c r="N360" s="3" t="str">
        <f>VLOOKUP(F360,'ESO zone constants'!$A$5:$D$10001,4,FALSE)</f>
        <v>The Rift</v>
      </c>
    </row>
    <row r="361" spans="1:14" x14ac:dyDescent="0.25">
      <c r="A361" s="95">
        <v>373</v>
      </c>
      <c r="B361">
        <v>33</v>
      </c>
      <c r="C361">
        <v>1429</v>
      </c>
      <c r="D361" t="s">
        <v>681</v>
      </c>
      <c r="E361">
        <v>633</v>
      </c>
      <c r="F361">
        <v>1027</v>
      </c>
      <c r="G361" t="s">
        <v>681</v>
      </c>
      <c r="H361">
        <v>7</v>
      </c>
      <c r="I361" t="s">
        <v>3097</v>
      </c>
      <c r="J361" s="30" t="str">
        <f t="shared" si="15"/>
        <v>[373]=1027,</v>
      </c>
      <c r="K361" s="3">
        <f t="shared" si="16"/>
        <v>373</v>
      </c>
      <c r="L361" s="3">
        <f t="shared" si="17"/>
        <v>1027</v>
      </c>
      <c r="M361" s="8" t="str">
        <f>VLOOKUP(A361,'ESO wayshrine names'!$A$3:$B$9991,2,)</f>
        <v>Grand Psijic Villa</v>
      </c>
      <c r="N361" s="3" t="str">
        <f>VLOOKUP(F361,'ESO zone constants'!$A$5:$D$10001,4,FALSE)</f>
        <v>Artaeum</v>
      </c>
    </row>
    <row r="362" spans="1:14" x14ac:dyDescent="0.25">
      <c r="A362" s="95">
        <v>374</v>
      </c>
      <c r="B362">
        <v>34</v>
      </c>
      <c r="C362">
        <v>1484</v>
      </c>
      <c r="D362" t="s">
        <v>2321</v>
      </c>
      <c r="E362">
        <v>408</v>
      </c>
      <c r="F362">
        <v>726</v>
      </c>
      <c r="G362" t="s">
        <v>2321</v>
      </c>
      <c r="H362">
        <v>1</v>
      </c>
      <c r="I362" t="s">
        <v>3098</v>
      </c>
      <c r="J362" s="30" t="str">
        <f t="shared" si="15"/>
        <v>[374]=726,</v>
      </c>
      <c r="K362" s="3">
        <f t="shared" si="16"/>
        <v>374</v>
      </c>
      <c r="L362" s="3">
        <f t="shared" si="17"/>
        <v>726</v>
      </c>
      <c r="M362" s="8" t="str">
        <f>VLOOKUP(A362,'ESO wayshrine names'!$A$3:$B$9991,2,)</f>
        <v>Lilmoth Wayshrine</v>
      </c>
      <c r="N362" s="3" t="str">
        <f>VLOOKUP(F362,'ESO zone constants'!$A$5:$D$10001,4,FALSE)</f>
        <v>Murkmire</v>
      </c>
    </row>
    <row r="363" spans="1:14" x14ac:dyDescent="0.25">
      <c r="A363" s="95">
        <v>375</v>
      </c>
      <c r="B363">
        <v>34</v>
      </c>
      <c r="C363">
        <v>1484</v>
      </c>
      <c r="D363" t="s">
        <v>2321</v>
      </c>
      <c r="E363">
        <v>408</v>
      </c>
      <c r="F363">
        <v>726</v>
      </c>
      <c r="G363" t="s">
        <v>2321</v>
      </c>
      <c r="H363">
        <v>1</v>
      </c>
      <c r="I363" t="s">
        <v>3099</v>
      </c>
      <c r="J363" s="30" t="str">
        <f t="shared" si="15"/>
        <v>[375]=726,</v>
      </c>
      <c r="K363" s="3">
        <f t="shared" si="16"/>
        <v>375</v>
      </c>
      <c r="L363" s="3">
        <f t="shared" si="17"/>
        <v>726</v>
      </c>
      <c r="M363" s="8" t="str">
        <f>VLOOKUP(A363,'ESO wayshrine names'!$A$3:$B$9991,2,)</f>
        <v>Bright-Throat Wayshrine</v>
      </c>
      <c r="N363" s="3" t="str">
        <f>VLOOKUP(F363,'ESO zone constants'!$A$5:$D$10001,4,FALSE)</f>
        <v>Murkmire</v>
      </c>
    </row>
    <row r="364" spans="1:14" x14ac:dyDescent="0.25">
      <c r="A364" s="95">
        <v>376</v>
      </c>
      <c r="B364">
        <v>34</v>
      </c>
      <c r="C364">
        <v>1484</v>
      </c>
      <c r="D364" t="s">
        <v>2321</v>
      </c>
      <c r="E364">
        <v>408</v>
      </c>
      <c r="F364">
        <v>726</v>
      </c>
      <c r="G364" t="s">
        <v>2321</v>
      </c>
      <c r="H364">
        <v>1</v>
      </c>
      <c r="I364" t="s">
        <v>3100</v>
      </c>
      <c r="J364" s="30" t="str">
        <f t="shared" si="15"/>
        <v>[376]=726,</v>
      </c>
      <c r="K364" s="3">
        <f t="shared" si="16"/>
        <v>376</v>
      </c>
      <c r="L364" s="3">
        <f t="shared" si="17"/>
        <v>726</v>
      </c>
      <c r="M364" s="8" t="str">
        <f>VLOOKUP(A364,'ESO wayshrine names'!$A$3:$B$9991,2,)</f>
        <v>Dead-Water Wayshrine</v>
      </c>
      <c r="N364" s="3" t="str">
        <f>VLOOKUP(F364,'ESO zone constants'!$A$5:$D$10001,4,FALSE)</f>
        <v>Murkmire</v>
      </c>
    </row>
    <row r="365" spans="1:14" x14ac:dyDescent="0.25">
      <c r="A365" s="95">
        <v>377</v>
      </c>
      <c r="B365">
        <v>34</v>
      </c>
      <c r="C365">
        <v>1484</v>
      </c>
      <c r="D365" t="s">
        <v>2321</v>
      </c>
      <c r="E365">
        <v>408</v>
      </c>
      <c r="F365">
        <v>726</v>
      </c>
      <c r="G365" t="s">
        <v>2321</v>
      </c>
      <c r="H365">
        <v>1</v>
      </c>
      <c r="I365" t="s">
        <v>3101</v>
      </c>
      <c r="J365" s="30" t="str">
        <f t="shared" si="15"/>
        <v>[377]=726,</v>
      </c>
      <c r="K365" s="3">
        <f t="shared" si="16"/>
        <v>377</v>
      </c>
      <c r="L365" s="3">
        <f t="shared" si="17"/>
        <v>726</v>
      </c>
      <c r="M365" s="8" t="str">
        <f>VLOOKUP(A365,'ESO wayshrine names'!$A$3:$B$9991,2,)</f>
        <v>Root-Whisper Wayshrine</v>
      </c>
      <c r="N365" s="3" t="str">
        <f>VLOOKUP(F365,'ESO zone constants'!$A$5:$D$10001,4,FALSE)</f>
        <v>Murkmire</v>
      </c>
    </row>
    <row r="366" spans="1:14" x14ac:dyDescent="0.25">
      <c r="A366" s="95">
        <v>378</v>
      </c>
      <c r="B366">
        <v>34</v>
      </c>
      <c r="C366">
        <v>1484</v>
      </c>
      <c r="D366" t="s">
        <v>2321</v>
      </c>
      <c r="E366">
        <v>408</v>
      </c>
      <c r="F366">
        <v>726</v>
      </c>
      <c r="G366" t="s">
        <v>2321</v>
      </c>
      <c r="H366">
        <v>6</v>
      </c>
      <c r="I366" t="s">
        <v>3102</v>
      </c>
      <c r="J366" s="30" t="str">
        <f t="shared" si="15"/>
        <v>[378]=726,</v>
      </c>
      <c r="K366" s="3">
        <f t="shared" si="16"/>
        <v>378</v>
      </c>
      <c r="L366" s="3">
        <f t="shared" si="17"/>
        <v>726</v>
      </c>
      <c r="M366" s="8" t="str">
        <f>VLOOKUP(A366,'ESO wayshrine names'!$A$3:$B$9991,2,)</f>
        <v>Blackrose Prison</v>
      </c>
      <c r="N366" s="3" t="str">
        <f>VLOOKUP(F366,'ESO zone constants'!$A$5:$D$10001,4,FALSE)</f>
        <v>Murkmire</v>
      </c>
    </row>
    <row r="367" spans="1:14" x14ac:dyDescent="0.25">
      <c r="A367" s="95">
        <v>379</v>
      </c>
      <c r="B367">
        <v>34</v>
      </c>
      <c r="C367">
        <v>1484</v>
      </c>
      <c r="D367" t="s">
        <v>2321</v>
      </c>
      <c r="E367">
        <v>408</v>
      </c>
      <c r="F367">
        <v>726</v>
      </c>
      <c r="G367" t="s">
        <v>2321</v>
      </c>
      <c r="H367">
        <v>1</v>
      </c>
      <c r="I367" t="s">
        <v>3103</v>
      </c>
      <c r="J367" s="30" t="str">
        <f t="shared" si="15"/>
        <v>[379]=726,</v>
      </c>
      <c r="K367" s="3">
        <f t="shared" si="16"/>
        <v>379</v>
      </c>
      <c r="L367" s="3">
        <f t="shared" si="17"/>
        <v>726</v>
      </c>
      <c r="M367" s="8" t="str">
        <f>VLOOKUP(A367,'ESO wayshrine names'!$A$3:$B$9991,2,)</f>
        <v>Blackrose Prison Wayshrine</v>
      </c>
      <c r="N367" s="3" t="str">
        <f>VLOOKUP(F367,'ESO zone constants'!$A$5:$D$10001,4,FALSE)</f>
        <v>Murkmire</v>
      </c>
    </row>
    <row r="368" spans="1:14" x14ac:dyDescent="0.25">
      <c r="A368" s="95">
        <v>380</v>
      </c>
      <c r="B368">
        <v>13</v>
      </c>
      <c r="C368">
        <v>61</v>
      </c>
      <c r="D368" t="s">
        <v>2310</v>
      </c>
      <c r="E368">
        <v>15</v>
      </c>
      <c r="F368">
        <v>101</v>
      </c>
      <c r="G368" t="s">
        <v>2310</v>
      </c>
      <c r="H368">
        <v>7</v>
      </c>
      <c r="I368" t="s">
        <v>3309</v>
      </c>
      <c r="J368" s="30" t="str">
        <f t="shared" si="15"/>
        <v>[380]=101,</v>
      </c>
      <c r="K368" s="3">
        <f t="shared" si="16"/>
        <v>380</v>
      </c>
      <c r="L368" s="3">
        <f t="shared" si="17"/>
        <v>101</v>
      </c>
      <c r="M368" s="8" t="str">
        <f>VLOOKUP(A368,'ESO wayshrine names'!$A$3:$B$9991,2,)</f>
        <v>Enchanted Snow Globe Home</v>
      </c>
      <c r="N368" s="3" t="str">
        <f>VLOOKUP(F368,'ESO zone constants'!$A$5:$D$10001,4,FALSE)</f>
        <v>Eastmarch</v>
      </c>
    </row>
    <row r="369" spans="1:14" x14ac:dyDescent="0.25">
      <c r="A369" s="95">
        <v>381</v>
      </c>
      <c r="B369">
        <v>36</v>
      </c>
      <c r="C369">
        <v>1555</v>
      </c>
      <c r="D369" t="s">
        <v>3104</v>
      </c>
      <c r="E369">
        <v>682</v>
      </c>
      <c r="F369">
        <v>1086</v>
      </c>
      <c r="G369" t="s">
        <v>3104</v>
      </c>
      <c r="H369">
        <v>1</v>
      </c>
      <c r="I369" t="s">
        <v>3105</v>
      </c>
      <c r="J369" s="30" t="str">
        <f t="shared" si="15"/>
        <v>[381]=1086,</v>
      </c>
      <c r="K369" s="3">
        <f t="shared" si="16"/>
        <v>381</v>
      </c>
      <c r="L369" s="3">
        <f t="shared" si="17"/>
        <v>1086</v>
      </c>
      <c r="M369" s="8" t="str">
        <f>VLOOKUP(A369,'ESO wayshrine names'!$A$3:$B$9991,2,)</f>
        <v>Riverhold Wayshrine</v>
      </c>
      <c r="N369" s="3" t="str">
        <f>VLOOKUP(F369,'ESO zone constants'!$A$5:$D$10001,4,FALSE)</f>
        <v>Northern Elsweyr</v>
      </c>
    </row>
    <row r="370" spans="1:14" x14ac:dyDescent="0.25">
      <c r="A370" s="95">
        <v>382</v>
      </c>
      <c r="B370">
        <v>36</v>
      </c>
      <c r="C370">
        <v>1555</v>
      </c>
      <c r="D370" t="s">
        <v>3104</v>
      </c>
      <c r="E370">
        <v>682</v>
      </c>
      <c r="F370">
        <v>1086</v>
      </c>
      <c r="G370" t="s">
        <v>3104</v>
      </c>
      <c r="H370">
        <v>1</v>
      </c>
      <c r="I370" t="s">
        <v>3106</v>
      </c>
      <c r="J370" s="30" t="str">
        <f t="shared" si="15"/>
        <v>[382]=1086,</v>
      </c>
      <c r="K370" s="3">
        <f t="shared" si="16"/>
        <v>382</v>
      </c>
      <c r="L370" s="3">
        <f t="shared" si="17"/>
        <v>1086</v>
      </c>
      <c r="M370" s="8" t="str">
        <f>VLOOKUP(A370,'ESO wayshrine names'!$A$3:$B$9991,2,)</f>
        <v>Rimmen Wayshrine</v>
      </c>
      <c r="N370" s="3" t="str">
        <f>VLOOKUP(F370,'ESO zone constants'!$A$5:$D$10001,4,FALSE)</f>
        <v>Northern Elsweyr</v>
      </c>
    </row>
    <row r="371" spans="1:14" x14ac:dyDescent="0.25">
      <c r="A371" s="95">
        <v>383</v>
      </c>
      <c r="B371">
        <v>36</v>
      </c>
      <c r="C371">
        <v>1555</v>
      </c>
      <c r="D371" t="s">
        <v>3104</v>
      </c>
      <c r="E371">
        <v>682</v>
      </c>
      <c r="F371">
        <v>1086</v>
      </c>
      <c r="G371" t="s">
        <v>3104</v>
      </c>
      <c r="H371">
        <v>1</v>
      </c>
      <c r="I371" t="s">
        <v>3107</v>
      </c>
      <c r="J371" s="30" t="str">
        <f t="shared" si="15"/>
        <v>[383]=1086,</v>
      </c>
      <c r="K371" s="3">
        <f t="shared" si="16"/>
        <v>383</v>
      </c>
      <c r="L371" s="3">
        <f t="shared" si="17"/>
        <v>1086</v>
      </c>
      <c r="M371" s="8" t="str">
        <f>VLOOKUP(A371,'ESO wayshrine names'!$A$3:$B$9991,2,)</f>
        <v>The Stitches Wayshrine</v>
      </c>
      <c r="N371" s="3" t="str">
        <f>VLOOKUP(F371,'ESO zone constants'!$A$5:$D$10001,4,FALSE)</f>
        <v>Northern Elsweyr</v>
      </c>
    </row>
    <row r="372" spans="1:14" x14ac:dyDescent="0.25">
      <c r="A372" s="95">
        <v>384</v>
      </c>
      <c r="B372">
        <v>36</v>
      </c>
      <c r="C372">
        <v>1555</v>
      </c>
      <c r="D372" t="s">
        <v>3104</v>
      </c>
      <c r="E372">
        <v>682</v>
      </c>
      <c r="F372">
        <v>1086</v>
      </c>
      <c r="G372" t="s">
        <v>3104</v>
      </c>
      <c r="H372">
        <v>1</v>
      </c>
      <c r="I372" t="s">
        <v>3108</v>
      </c>
      <c r="J372" s="30" t="str">
        <f t="shared" si="15"/>
        <v>[384]=1086,</v>
      </c>
      <c r="K372" s="3">
        <f t="shared" si="16"/>
        <v>384</v>
      </c>
      <c r="L372" s="3">
        <f t="shared" si="17"/>
        <v>1086</v>
      </c>
      <c r="M372" s="8" t="str">
        <f>VLOOKUP(A372,'ESO wayshrine names'!$A$3:$B$9991,2,)</f>
        <v>Tenmar Temple Wayshrine</v>
      </c>
      <c r="N372" s="3" t="str">
        <f>VLOOKUP(F372,'ESO zone constants'!$A$5:$D$10001,4,FALSE)</f>
        <v>Northern Elsweyr</v>
      </c>
    </row>
    <row r="373" spans="1:14" x14ac:dyDescent="0.25">
      <c r="A373" s="95">
        <v>386</v>
      </c>
      <c r="B373">
        <v>36</v>
      </c>
      <c r="C373">
        <v>1555</v>
      </c>
      <c r="D373" t="s">
        <v>3104</v>
      </c>
      <c r="E373">
        <v>682</v>
      </c>
      <c r="F373">
        <v>1086</v>
      </c>
      <c r="G373" t="s">
        <v>3104</v>
      </c>
      <c r="H373">
        <v>1</v>
      </c>
      <c r="I373" t="s">
        <v>3109</v>
      </c>
      <c r="J373" s="30" t="str">
        <f t="shared" si="15"/>
        <v>[386]=1086,</v>
      </c>
      <c r="K373" s="3">
        <f t="shared" si="16"/>
        <v>386</v>
      </c>
      <c r="L373" s="3">
        <f t="shared" si="17"/>
        <v>1086</v>
      </c>
      <c r="M373" s="8" t="str">
        <f>VLOOKUP(A373,'ESO wayshrine names'!$A$3:$B$9991,2,)</f>
        <v>Scar's End Wayshrine</v>
      </c>
      <c r="N373" s="3" t="str">
        <f>VLOOKUP(F373,'ESO zone constants'!$A$5:$D$10001,4,FALSE)</f>
        <v>Northern Elsweyr</v>
      </c>
    </row>
    <row r="374" spans="1:14" x14ac:dyDescent="0.25">
      <c r="A374" s="95">
        <v>387</v>
      </c>
      <c r="B374">
        <v>36</v>
      </c>
      <c r="C374">
        <v>1555</v>
      </c>
      <c r="D374" t="s">
        <v>3104</v>
      </c>
      <c r="E374">
        <v>682</v>
      </c>
      <c r="F374">
        <v>1086</v>
      </c>
      <c r="G374" t="s">
        <v>3104</v>
      </c>
      <c r="H374">
        <v>1</v>
      </c>
      <c r="I374" t="s">
        <v>3110</v>
      </c>
      <c r="J374" s="30" t="str">
        <f t="shared" si="15"/>
        <v>[387]=1086,</v>
      </c>
      <c r="K374" s="3">
        <f t="shared" si="16"/>
        <v>387</v>
      </c>
      <c r="L374" s="3">
        <f t="shared" si="17"/>
        <v>1086</v>
      </c>
      <c r="M374" s="8" t="str">
        <f>VLOOKUP(A374,'ESO wayshrine names'!$A$3:$B$9991,2,)</f>
        <v>Hakoshae Wayshrine</v>
      </c>
      <c r="N374" s="3" t="str">
        <f>VLOOKUP(F374,'ESO zone constants'!$A$5:$D$10001,4,FALSE)</f>
        <v>Northern Elsweyr</v>
      </c>
    </row>
    <row r="375" spans="1:14" x14ac:dyDescent="0.25">
      <c r="A375" s="95">
        <v>388</v>
      </c>
      <c r="B375">
        <v>34</v>
      </c>
      <c r="C375">
        <v>1484</v>
      </c>
      <c r="D375" t="s">
        <v>2321</v>
      </c>
      <c r="E375">
        <v>408</v>
      </c>
      <c r="F375">
        <v>726</v>
      </c>
      <c r="G375" t="s">
        <v>2321</v>
      </c>
      <c r="H375">
        <v>7</v>
      </c>
      <c r="I375" t="s">
        <v>3111</v>
      </c>
      <c r="J375" s="30" t="str">
        <f t="shared" si="15"/>
        <v>[388]=726,</v>
      </c>
      <c r="K375" s="3">
        <f t="shared" si="16"/>
        <v>388</v>
      </c>
      <c r="L375" s="3">
        <f t="shared" si="17"/>
        <v>726</v>
      </c>
      <c r="M375" s="8" t="str">
        <f>VLOOKUP(A375,'ESO wayshrine names'!$A$3:$B$9991,2,)</f>
        <v>Lakemire Xanmeer Manor</v>
      </c>
      <c r="N375" s="3" t="str">
        <f>VLOOKUP(F375,'ESO zone constants'!$A$5:$D$10001,4,FALSE)</f>
        <v>Murkmire</v>
      </c>
    </row>
    <row r="376" spans="1:14" x14ac:dyDescent="0.25">
      <c r="A376" s="95">
        <v>389</v>
      </c>
      <c r="B376">
        <v>13</v>
      </c>
      <c r="C376">
        <v>61</v>
      </c>
      <c r="D376" t="s">
        <v>2310</v>
      </c>
      <c r="E376">
        <v>15</v>
      </c>
      <c r="F376">
        <v>101</v>
      </c>
      <c r="G376" t="s">
        <v>2310</v>
      </c>
      <c r="H376">
        <v>6</v>
      </c>
      <c r="I376" t="s">
        <v>3302</v>
      </c>
      <c r="J376" s="30" t="str">
        <f t="shared" si="15"/>
        <v>[389]=101,</v>
      </c>
      <c r="K376" s="3">
        <f t="shared" si="16"/>
        <v>389</v>
      </c>
      <c r="L376" s="3">
        <f t="shared" si="17"/>
        <v>101</v>
      </c>
      <c r="M376" s="8" t="str">
        <f>VLOOKUP(A376,'ESO wayshrine names'!$A$3:$B$9991,2,)</f>
        <v>Dungeon: Frostvault</v>
      </c>
      <c r="N376" s="3" t="str">
        <f>VLOOKUP(F376,'ESO zone constants'!$A$5:$D$10001,4,FALSE)</f>
        <v>Eastmarch</v>
      </c>
    </row>
    <row r="377" spans="1:14" x14ac:dyDescent="0.25">
      <c r="A377" s="95">
        <v>390</v>
      </c>
      <c r="B377">
        <v>29</v>
      </c>
      <c r="C377">
        <v>1006</v>
      </c>
      <c r="D377" t="s">
        <v>2315</v>
      </c>
      <c r="E377">
        <v>449</v>
      </c>
      <c r="F377">
        <v>823</v>
      </c>
      <c r="G377" t="s">
        <v>2992</v>
      </c>
      <c r="H377">
        <v>6</v>
      </c>
      <c r="I377" t="s">
        <v>3112</v>
      </c>
      <c r="J377" s="30" t="str">
        <f t="shared" si="15"/>
        <v>[390]=823,</v>
      </c>
      <c r="K377" s="3">
        <f t="shared" si="16"/>
        <v>390</v>
      </c>
      <c r="L377" s="3">
        <f t="shared" si="17"/>
        <v>823</v>
      </c>
      <c r="M377" s="8" t="str">
        <f>VLOOKUP(A377,'ESO wayshrine names'!$A$3:$B$9991,2,)</f>
        <v>Dungeon: Depths of Malatar</v>
      </c>
      <c r="N377" s="3" t="str">
        <f>VLOOKUP(F377,'ESO zone constants'!$A$5:$D$10001,4,FALSE)</f>
        <v>Gold Coast</v>
      </c>
    </row>
    <row r="378" spans="1:14" x14ac:dyDescent="0.25">
      <c r="A378" s="95">
        <v>391</v>
      </c>
      <c r="B378">
        <v>36</v>
      </c>
      <c r="C378">
        <v>1555</v>
      </c>
      <c r="D378" t="s">
        <v>3104</v>
      </c>
      <c r="E378">
        <v>682</v>
      </c>
      <c r="F378">
        <v>1086</v>
      </c>
      <c r="G378" t="s">
        <v>3104</v>
      </c>
      <c r="H378">
        <v>6</v>
      </c>
      <c r="I378" t="s">
        <v>3113</v>
      </c>
      <c r="J378" s="30" t="str">
        <f t="shared" si="15"/>
        <v>[391]=1086,</v>
      </c>
      <c r="K378" s="3">
        <f t="shared" si="16"/>
        <v>391</v>
      </c>
      <c r="L378" s="3">
        <f t="shared" si="17"/>
        <v>1086</v>
      </c>
      <c r="M378" s="8" t="str">
        <f>VLOOKUP(A378,'ESO wayshrine names'!$A$3:$B$9991,2,)</f>
        <v>Dungeon: Moongrave Fane</v>
      </c>
      <c r="N378" s="3" t="str">
        <f>VLOOKUP(F378,'ESO zone constants'!$A$5:$D$10001,4,FALSE)</f>
        <v>Northern Elsweyr</v>
      </c>
    </row>
    <row r="379" spans="1:14" x14ac:dyDescent="0.25">
      <c r="A379" s="95">
        <v>392</v>
      </c>
      <c r="B379">
        <v>13</v>
      </c>
      <c r="C379">
        <v>61</v>
      </c>
      <c r="D379" t="s">
        <v>2310</v>
      </c>
      <c r="E379">
        <v>15</v>
      </c>
      <c r="F379">
        <v>101</v>
      </c>
      <c r="G379" t="s">
        <v>2310</v>
      </c>
      <c r="H379">
        <v>7</v>
      </c>
      <c r="I379" t="s">
        <v>3299</v>
      </c>
      <c r="J379" s="30" t="str">
        <f t="shared" si="15"/>
        <v>[392]=101,</v>
      </c>
      <c r="K379" s="3">
        <f t="shared" si="16"/>
        <v>392</v>
      </c>
      <c r="L379" s="3">
        <f t="shared" si="17"/>
        <v>101</v>
      </c>
      <c r="M379" s="8" t="str">
        <f>VLOOKUP(A379,'ESO wayshrine names'!$A$3:$B$9991,2,)</f>
        <v>Frostvault Chasm</v>
      </c>
      <c r="N379" s="3" t="str">
        <f>VLOOKUP(F379,'ESO zone constants'!$A$5:$D$10001,4,FALSE)</f>
        <v>Eastmarch</v>
      </c>
    </row>
    <row r="380" spans="1:14" x14ac:dyDescent="0.25">
      <c r="A380" s="95">
        <v>395</v>
      </c>
      <c r="B380">
        <v>25</v>
      </c>
      <c r="C380">
        <v>1126</v>
      </c>
      <c r="D380" t="s">
        <v>2371</v>
      </c>
      <c r="E380">
        <v>501</v>
      </c>
      <c r="F380">
        <v>888</v>
      </c>
      <c r="G380" t="s">
        <v>2371</v>
      </c>
      <c r="H380">
        <v>7</v>
      </c>
      <c r="I380" t="s">
        <v>3896</v>
      </c>
      <c r="J380" s="30" t="str">
        <f t="shared" si="15"/>
        <v>[395]=888,</v>
      </c>
      <c r="K380" s="3">
        <f t="shared" si="16"/>
        <v>395</v>
      </c>
      <c r="L380" s="3">
        <f t="shared" si="17"/>
        <v>888</v>
      </c>
      <c r="M380" s="8" t="str">
        <f>VLOOKUP(A380,'ESO wayshrine names'!$A$3:$B$9991,2,)</f>
        <v>Elinhir Private Arena</v>
      </c>
      <c r="N380" s="3" t="str">
        <f>VLOOKUP(F380,'ESO zone constants'!$A$5:$D$10001,4,FALSE)</f>
        <v>Craglorn</v>
      </c>
    </row>
    <row r="381" spans="1:14" x14ac:dyDescent="0.25">
      <c r="A381" s="95">
        <v>396</v>
      </c>
      <c r="B381">
        <v>36</v>
      </c>
      <c r="C381">
        <v>1555</v>
      </c>
      <c r="D381" t="s">
        <v>3104</v>
      </c>
      <c r="E381">
        <v>682</v>
      </c>
      <c r="F381">
        <v>1086</v>
      </c>
      <c r="G381" t="s">
        <v>3104</v>
      </c>
      <c r="H381">
        <v>7</v>
      </c>
      <c r="I381" t="s">
        <v>3114</v>
      </c>
      <c r="J381" s="30" t="str">
        <f t="shared" si="15"/>
        <v>[396]=1086,</v>
      </c>
      <c r="K381" s="3">
        <f t="shared" si="16"/>
        <v>396</v>
      </c>
      <c r="L381" s="3">
        <f t="shared" si="17"/>
        <v>1086</v>
      </c>
      <c r="M381" s="8" t="str">
        <f>VLOOKUP(A381,'ESO wayshrine names'!$A$3:$B$9991,2,)</f>
        <v>Sugar Bowl Suite</v>
      </c>
      <c r="N381" s="3" t="str">
        <f>VLOOKUP(F381,'ESO zone constants'!$A$5:$D$10001,4,FALSE)</f>
        <v>Northern Elsweyr</v>
      </c>
    </row>
    <row r="382" spans="1:14" x14ac:dyDescent="0.25">
      <c r="A382" s="95">
        <v>397</v>
      </c>
      <c r="B382">
        <v>36</v>
      </c>
      <c r="C382">
        <v>1555</v>
      </c>
      <c r="D382" t="s">
        <v>3104</v>
      </c>
      <c r="E382">
        <v>682</v>
      </c>
      <c r="F382">
        <v>1086</v>
      </c>
      <c r="G382" t="s">
        <v>3104</v>
      </c>
      <c r="H382">
        <v>1</v>
      </c>
      <c r="I382" t="s">
        <v>3115</v>
      </c>
      <c r="J382" s="30" t="str">
        <f t="shared" si="15"/>
        <v>[397]=1086,</v>
      </c>
      <c r="K382" s="3">
        <f t="shared" si="16"/>
        <v>397</v>
      </c>
      <c r="L382" s="3">
        <f t="shared" si="17"/>
        <v>1086</v>
      </c>
      <c r="M382" s="8" t="str">
        <f>VLOOKUP(A382,'ESO wayshrine names'!$A$3:$B$9991,2,)</f>
        <v>Star Haven Wayshrine</v>
      </c>
      <c r="N382" s="3" t="str">
        <f>VLOOKUP(F382,'ESO zone constants'!$A$5:$D$10001,4,FALSE)</f>
        <v>Northern Elsweyr</v>
      </c>
    </row>
    <row r="383" spans="1:14" x14ac:dyDescent="0.25">
      <c r="A383" s="95">
        <v>398</v>
      </c>
      <c r="B383">
        <v>7</v>
      </c>
      <c r="C383">
        <v>9</v>
      </c>
      <c r="D383" t="s">
        <v>2292</v>
      </c>
      <c r="E383">
        <v>181</v>
      </c>
      <c r="F383">
        <v>383</v>
      </c>
      <c r="G383" t="s">
        <v>2292</v>
      </c>
      <c r="H383">
        <v>6</v>
      </c>
      <c r="I383" t="s">
        <v>3116</v>
      </c>
      <c r="J383" s="30" t="str">
        <f t="shared" si="15"/>
        <v>[398]=383,</v>
      </c>
      <c r="K383" s="3">
        <f t="shared" si="16"/>
        <v>398</v>
      </c>
      <c r="L383" s="3">
        <f t="shared" si="17"/>
        <v>383</v>
      </c>
      <c r="M383" s="8" t="str">
        <f>VLOOKUP(A383,'ESO wayshrine names'!$A$3:$B$9991,2,)</f>
        <v>Dungeon: Lair of Maarselok</v>
      </c>
      <c r="N383" s="3" t="str">
        <f>VLOOKUP(F383,'ESO zone constants'!$A$5:$D$10001,4,FALSE)</f>
        <v>Grahtwood</v>
      </c>
    </row>
    <row r="384" spans="1:14" x14ac:dyDescent="0.25">
      <c r="A384" s="95">
        <v>399</v>
      </c>
      <c r="B384">
        <v>36</v>
      </c>
      <c r="C384">
        <v>1555</v>
      </c>
      <c r="D384" t="s">
        <v>3104</v>
      </c>
      <c r="E384">
        <v>682</v>
      </c>
      <c r="F384">
        <v>1086</v>
      </c>
      <c r="G384" t="s">
        <v>3104</v>
      </c>
      <c r="H384">
        <v>3</v>
      </c>
      <c r="I384" t="s">
        <v>3117</v>
      </c>
      <c r="J384" s="30" t="str">
        <f t="shared" si="15"/>
        <v>[399]=1086,</v>
      </c>
      <c r="K384" s="3">
        <f t="shared" si="16"/>
        <v>399</v>
      </c>
      <c r="L384" s="3">
        <f t="shared" si="17"/>
        <v>1086</v>
      </c>
      <c r="M384" s="8" t="str">
        <f>VLOOKUP(A384,'ESO wayshrine names'!$A$3:$B$9991,2,)</f>
        <v>Trial: Sunspire</v>
      </c>
      <c r="N384" s="3" t="str">
        <f>VLOOKUP(F384,'ESO zone constants'!$A$5:$D$10001,4,FALSE)</f>
        <v>Northern Elsweyr</v>
      </c>
    </row>
    <row r="385" spans="1:14" x14ac:dyDescent="0.25">
      <c r="A385" s="95">
        <v>400</v>
      </c>
      <c r="B385">
        <v>36</v>
      </c>
      <c r="C385">
        <v>1555</v>
      </c>
      <c r="D385" t="s">
        <v>3104</v>
      </c>
      <c r="E385">
        <v>682</v>
      </c>
      <c r="F385">
        <v>1086</v>
      </c>
      <c r="G385" t="s">
        <v>3104</v>
      </c>
      <c r="H385">
        <v>7</v>
      </c>
      <c r="I385" t="s">
        <v>3118</v>
      </c>
      <c r="J385" s="30" t="str">
        <f t="shared" si="15"/>
        <v>[400]=1086,</v>
      </c>
      <c r="K385" s="3">
        <f t="shared" si="16"/>
        <v>400</v>
      </c>
      <c r="L385" s="3">
        <f t="shared" si="17"/>
        <v>1086</v>
      </c>
      <c r="M385" s="8" t="str">
        <f>VLOOKUP(A385,'ESO wayshrine names'!$A$3:$B$9991,2,)</f>
        <v>Hall of the Lunar Champion</v>
      </c>
      <c r="N385" s="3" t="str">
        <f>VLOOKUP(F385,'ESO zone constants'!$A$5:$D$10001,4,FALSE)</f>
        <v>Northern Elsweyr</v>
      </c>
    </row>
    <row r="386" spans="1:14" x14ac:dyDescent="0.25">
      <c r="A386" s="95">
        <v>401</v>
      </c>
      <c r="B386">
        <v>36</v>
      </c>
      <c r="C386">
        <v>1555</v>
      </c>
      <c r="D386" t="s">
        <v>3104</v>
      </c>
      <c r="E386">
        <v>682</v>
      </c>
      <c r="F386">
        <v>1086</v>
      </c>
      <c r="G386" t="s">
        <v>3104</v>
      </c>
      <c r="H386">
        <v>7</v>
      </c>
      <c r="I386" t="s">
        <v>3119</v>
      </c>
      <c r="J386" s="30" t="str">
        <f t="shared" si="15"/>
        <v>[401]=1086,</v>
      </c>
      <c r="K386" s="3">
        <f t="shared" si="16"/>
        <v>401</v>
      </c>
      <c r="L386" s="3">
        <f t="shared" si="17"/>
        <v>1086</v>
      </c>
      <c r="M386" s="8" t="str">
        <f>VLOOKUP(A386,'ESO wayshrine names'!$A$3:$B$9991,2,)</f>
        <v>Jode's Embrace</v>
      </c>
      <c r="N386" s="3" t="str">
        <f>VLOOKUP(F386,'ESO zone constants'!$A$5:$D$10001,4,FALSE)</f>
        <v>Northern Elsweyr</v>
      </c>
    </row>
    <row r="387" spans="1:14" x14ac:dyDescent="0.25">
      <c r="A387" s="95">
        <v>402</v>
      </c>
      <c r="B387">
        <v>37</v>
      </c>
      <c r="C387">
        <v>1654</v>
      </c>
      <c r="D387" t="s">
        <v>3120</v>
      </c>
      <c r="E387">
        <v>721</v>
      </c>
      <c r="F387">
        <v>1133</v>
      </c>
      <c r="G387" t="s">
        <v>3120</v>
      </c>
      <c r="H387">
        <v>1</v>
      </c>
      <c r="I387" t="s">
        <v>3121</v>
      </c>
      <c r="J387" s="30" t="str">
        <f t="shared" ref="J387:J451" si="18">IF(A387&lt;&gt;"",IF(F387&lt;&gt;"",IF(OR(ISNA(A387),ISNA(F387)),"","["&amp;A387&amp;"]="&amp;F387&amp;","),""),"")</f>
        <v>[402]=1133,</v>
      </c>
      <c r="K387" s="3">
        <f t="shared" ref="K387:K451" si="19">A387</f>
        <v>402</v>
      </c>
      <c r="L387" s="3">
        <f t="shared" ref="L387:L451" si="20">F387</f>
        <v>1133</v>
      </c>
      <c r="M387" s="8" t="str">
        <f>VLOOKUP(A387,'ESO wayshrine names'!$A$3:$B$9991,2,)</f>
        <v>Senchal Wayshrine</v>
      </c>
      <c r="N387" s="3" t="str">
        <f>VLOOKUP(F387,'ESO zone constants'!$A$5:$D$10001,4,FALSE)</f>
        <v>Southern Elsweyr</v>
      </c>
    </row>
    <row r="388" spans="1:14" x14ac:dyDescent="0.25">
      <c r="A388" s="95">
        <v>403</v>
      </c>
      <c r="B388">
        <v>37</v>
      </c>
      <c r="C388">
        <v>1654</v>
      </c>
      <c r="D388" t="s">
        <v>3120</v>
      </c>
      <c r="E388">
        <v>721</v>
      </c>
      <c r="F388">
        <v>1133</v>
      </c>
      <c r="G388" t="s">
        <v>3120</v>
      </c>
      <c r="H388">
        <v>1</v>
      </c>
      <c r="I388" t="s">
        <v>3122</v>
      </c>
      <c r="J388" s="30" t="str">
        <f t="shared" si="18"/>
        <v>[403]=1133,</v>
      </c>
      <c r="K388" s="3">
        <f t="shared" si="19"/>
        <v>403</v>
      </c>
      <c r="L388" s="3">
        <f t="shared" si="20"/>
        <v>1133</v>
      </c>
      <c r="M388" s="8" t="str">
        <f>VLOOKUP(A388,'ESO wayshrine names'!$A$3:$B$9991,2,)</f>
        <v>South Guard Ruins Wayshrine</v>
      </c>
      <c r="N388" s="3" t="str">
        <f>VLOOKUP(F388,'ESO zone constants'!$A$5:$D$10001,4,FALSE)</f>
        <v>Southern Elsweyr</v>
      </c>
    </row>
    <row r="389" spans="1:14" x14ac:dyDescent="0.25">
      <c r="A389" s="95">
        <v>404</v>
      </c>
      <c r="B389">
        <v>37</v>
      </c>
      <c r="C389">
        <v>1654</v>
      </c>
      <c r="D389" t="s">
        <v>3120</v>
      </c>
      <c r="E389">
        <v>721</v>
      </c>
      <c r="F389">
        <v>1133</v>
      </c>
      <c r="G389" t="s">
        <v>3120</v>
      </c>
      <c r="H389">
        <v>1</v>
      </c>
      <c r="I389" t="s">
        <v>3123</v>
      </c>
      <c r="J389" s="30" t="str">
        <f t="shared" ref="J389" si="21">IF(A389&lt;&gt;"",IF(F389&lt;&gt;"",IF(OR(ISNA(A389),ISNA(F389)),"","["&amp;A389&amp;"]="&amp;F389&amp;","),""),"")</f>
        <v>[404]=1133,</v>
      </c>
      <c r="K389" s="3">
        <f t="shared" ref="K389" si="22">A389</f>
        <v>404</v>
      </c>
      <c r="L389" s="3">
        <f t="shared" ref="L389" si="23">F389</f>
        <v>1133</v>
      </c>
      <c r="M389" s="8" t="str">
        <f>VLOOKUP(A389,'ESO wayshrine names'!$A$3:$B$9991,2,)</f>
        <v>Western Plains Wayshrine</v>
      </c>
      <c r="N389" s="3" t="str">
        <f>VLOOKUP(F389,'ESO zone constants'!$A$5:$D$10001,4,FALSE)</f>
        <v>Southern Elsweyr</v>
      </c>
    </row>
    <row r="390" spans="1:14" x14ac:dyDescent="0.25">
      <c r="A390" s="95">
        <v>405</v>
      </c>
      <c r="B390">
        <v>37</v>
      </c>
      <c r="C390">
        <v>1654</v>
      </c>
      <c r="D390" t="s">
        <v>3120</v>
      </c>
      <c r="E390">
        <v>721</v>
      </c>
      <c r="F390">
        <v>1133</v>
      </c>
      <c r="G390" t="s">
        <v>3120</v>
      </c>
      <c r="H390">
        <v>1</v>
      </c>
      <c r="I390" t="s">
        <v>3124</v>
      </c>
      <c r="J390" s="30" t="str">
        <f t="shared" si="18"/>
        <v>[405]=1133,</v>
      </c>
      <c r="K390" s="3">
        <f t="shared" si="19"/>
        <v>405</v>
      </c>
      <c r="L390" s="3">
        <f t="shared" si="20"/>
        <v>1133</v>
      </c>
      <c r="M390" s="8" t="str">
        <f>VLOOKUP(A390,'ESO wayshrine names'!$A$3:$B$9991,2,)</f>
        <v>Black Heights Wayshrine</v>
      </c>
      <c r="N390" s="3" t="str">
        <f>VLOOKUP(F390,'ESO zone constants'!$A$5:$D$10001,4,FALSE)</f>
        <v>Southern Elsweyr</v>
      </c>
    </row>
    <row r="391" spans="1:14" x14ac:dyDescent="0.25">
      <c r="A391" s="95">
        <v>406</v>
      </c>
      <c r="B391">
        <v>37</v>
      </c>
      <c r="C391">
        <v>1654</v>
      </c>
      <c r="D391" t="s">
        <v>3120</v>
      </c>
      <c r="E391">
        <v>721</v>
      </c>
      <c r="F391">
        <v>1133</v>
      </c>
      <c r="G391" t="s">
        <v>3120</v>
      </c>
      <c r="H391">
        <v>1</v>
      </c>
      <c r="I391" t="s">
        <v>3125</v>
      </c>
      <c r="J391" s="30" t="str">
        <f t="shared" si="18"/>
        <v>[406]=1133,</v>
      </c>
      <c r="K391" s="3">
        <f t="shared" si="19"/>
        <v>406</v>
      </c>
      <c r="L391" s="3">
        <f t="shared" si="20"/>
        <v>1133</v>
      </c>
      <c r="M391" s="8" t="str">
        <f>VLOOKUP(A391,'ESO wayshrine names'!$A$3:$B$9991,2,)</f>
        <v>Pridehome Wayshrine</v>
      </c>
      <c r="N391" s="3" t="str">
        <f>VLOOKUP(F391,'ESO zone constants'!$A$5:$D$10001,4,FALSE)</f>
        <v>Southern Elsweyr</v>
      </c>
    </row>
    <row r="392" spans="1:14" x14ac:dyDescent="0.25">
      <c r="A392" s="95">
        <v>407</v>
      </c>
      <c r="B392">
        <v>37</v>
      </c>
      <c r="C392">
        <v>1654</v>
      </c>
      <c r="D392" t="s">
        <v>3120</v>
      </c>
      <c r="E392">
        <v>721</v>
      </c>
      <c r="F392">
        <v>1133</v>
      </c>
      <c r="G392" t="s">
        <v>3120</v>
      </c>
      <c r="H392">
        <v>1</v>
      </c>
      <c r="I392" t="s">
        <v>3795</v>
      </c>
      <c r="J392" s="30" t="str">
        <f t="shared" si="18"/>
        <v>[407]=1133,</v>
      </c>
      <c r="K392" s="3">
        <f t="shared" si="19"/>
        <v>407</v>
      </c>
      <c r="L392" s="3">
        <f t="shared" si="20"/>
        <v>1133</v>
      </c>
      <c r="M392" s="8" t="str">
        <f>VLOOKUP(A392,'ESO wayshrine names'!$A$3:$B$9991,2,)</f>
        <v>Dragonguard Sanctum Wayshrine</v>
      </c>
      <c r="N392" s="3" t="str">
        <f>VLOOKUP(F392,'ESO zone constants'!$A$5:$D$10001,4,FALSE)</f>
        <v>Southern Elsweyr</v>
      </c>
    </row>
    <row r="393" spans="1:14" x14ac:dyDescent="0.25">
      <c r="A393" s="95">
        <v>409</v>
      </c>
      <c r="B393">
        <v>3</v>
      </c>
      <c r="C393">
        <v>10</v>
      </c>
      <c r="D393" t="s">
        <v>2308</v>
      </c>
      <c r="E393">
        <v>5</v>
      </c>
      <c r="F393">
        <v>20</v>
      </c>
      <c r="G393" t="s">
        <v>2308</v>
      </c>
      <c r="H393">
        <v>7</v>
      </c>
      <c r="I393" t="s">
        <v>3126</v>
      </c>
      <c r="J393" s="30" t="str">
        <f t="shared" si="18"/>
        <v>[409]=20,</v>
      </c>
      <c r="K393" s="3">
        <f t="shared" si="19"/>
        <v>409</v>
      </c>
      <c r="L393" s="3">
        <f t="shared" si="20"/>
        <v>20</v>
      </c>
      <c r="M393" s="8" t="str">
        <f>VLOOKUP(A393,'ESO wayshrine names'!$A$3:$B$9991,2,)</f>
        <v>Wraithhome</v>
      </c>
      <c r="N393" s="3" t="str">
        <f>VLOOKUP(F393,'ESO zone constants'!$A$5:$D$10001,4,FALSE)</f>
        <v>Rivenspire</v>
      </c>
    </row>
    <row r="394" spans="1:14" x14ac:dyDescent="0.25">
      <c r="A394" s="95">
        <v>410</v>
      </c>
      <c r="B394">
        <v>36</v>
      </c>
      <c r="C394">
        <v>1555</v>
      </c>
      <c r="D394" t="s">
        <v>3104</v>
      </c>
      <c r="E394">
        <v>682</v>
      </c>
      <c r="F394">
        <v>1086</v>
      </c>
      <c r="G394" t="s">
        <v>3104</v>
      </c>
      <c r="H394">
        <v>7</v>
      </c>
      <c r="I394" t="s">
        <v>3127</v>
      </c>
      <c r="J394" s="30" t="str">
        <f t="shared" si="18"/>
        <v>[410]=1086,</v>
      </c>
      <c r="K394" s="3">
        <f t="shared" si="19"/>
        <v>410</v>
      </c>
      <c r="L394" s="3">
        <f t="shared" si="20"/>
        <v>1086</v>
      </c>
      <c r="M394" s="8" t="str">
        <f>VLOOKUP(A394,'ESO wayshrine names'!$A$3:$B$9991,2,)</f>
        <v>Moon-Sugar Meadow</v>
      </c>
      <c r="N394" s="3" t="str">
        <f>VLOOKUP(F394,'ESO zone constants'!$A$5:$D$10001,4,FALSE)</f>
        <v>Northern Elsweyr</v>
      </c>
    </row>
    <row r="395" spans="1:14" x14ac:dyDescent="0.25">
      <c r="A395" s="95">
        <v>411</v>
      </c>
      <c r="B395">
        <v>40</v>
      </c>
      <c r="C395">
        <v>1782</v>
      </c>
      <c r="D395" t="s">
        <v>3128</v>
      </c>
      <c r="E395">
        <v>4294967296</v>
      </c>
      <c r="F395">
        <v>0</v>
      </c>
      <c r="H395">
        <v>1</v>
      </c>
      <c r="I395" t="s">
        <v>3129</v>
      </c>
      <c r="J395" s="30" t="str">
        <f t="shared" si="18"/>
        <v>[411]=0,</v>
      </c>
      <c r="K395" s="3">
        <f t="shared" si="19"/>
        <v>411</v>
      </c>
      <c r="L395" s="3">
        <f t="shared" si="20"/>
        <v>0</v>
      </c>
      <c r="M395" s="8" t="str">
        <f>VLOOKUP(A395,'ESO wayshrine names'!$A$3:$B$9991,2,)</f>
        <v>Dusktown Wayshrine</v>
      </c>
      <c r="N395" s="3" t="str">
        <f>VLOOKUP(F395,'ESO zone constants'!$A$5:$D$10001,4,FALSE)</f>
        <v>Tamriel Map</v>
      </c>
    </row>
    <row r="396" spans="1:14" x14ac:dyDescent="0.25">
      <c r="A396" s="95">
        <v>412</v>
      </c>
      <c r="B396">
        <v>40</v>
      </c>
      <c r="C396">
        <v>1782</v>
      </c>
      <c r="D396" t="s">
        <v>3128</v>
      </c>
      <c r="E396">
        <v>4294967296</v>
      </c>
      <c r="F396">
        <v>0</v>
      </c>
      <c r="H396">
        <v>1</v>
      </c>
      <c r="I396" t="s">
        <v>3130</v>
      </c>
      <c r="J396" s="30" t="str">
        <f t="shared" si="18"/>
        <v>[412]=0,</v>
      </c>
      <c r="K396" s="3">
        <f t="shared" si="19"/>
        <v>412</v>
      </c>
      <c r="L396" s="3">
        <f t="shared" si="20"/>
        <v>0</v>
      </c>
      <c r="M396" s="8" t="str">
        <f>VLOOKUP(A396,'ESO wayshrine names'!$A$3:$B$9991,2,)</f>
        <v>Greymoor Keep Wayshrine</v>
      </c>
      <c r="N396" s="3" t="str">
        <f>VLOOKUP(F396,'ESO zone constants'!$A$5:$D$10001,4,FALSE)</f>
        <v>Tamriel Map</v>
      </c>
    </row>
    <row r="397" spans="1:14" x14ac:dyDescent="0.25">
      <c r="A397" s="95">
        <v>413</v>
      </c>
      <c r="B397">
        <v>40</v>
      </c>
      <c r="C397">
        <v>1782</v>
      </c>
      <c r="D397" t="s">
        <v>3128</v>
      </c>
      <c r="E397">
        <v>4294967296</v>
      </c>
      <c r="F397">
        <v>0</v>
      </c>
      <c r="H397">
        <v>1</v>
      </c>
      <c r="I397" t="s">
        <v>3131</v>
      </c>
      <c r="J397" s="30" t="str">
        <f t="shared" si="18"/>
        <v>[413]=0,</v>
      </c>
      <c r="K397" s="3">
        <f t="shared" si="19"/>
        <v>413</v>
      </c>
      <c r="L397" s="3">
        <f t="shared" si="20"/>
        <v>0</v>
      </c>
      <c r="M397" s="8" t="str">
        <f>VLOOKUP(A397,'ESO wayshrine names'!$A$3:$B$9991,2,)</f>
        <v>Lightless Hollow Wayshrine</v>
      </c>
      <c r="N397" s="3" t="str">
        <f>VLOOKUP(F397,'ESO zone constants'!$A$5:$D$10001,4,FALSE)</f>
        <v>Tamriel Map</v>
      </c>
    </row>
    <row r="398" spans="1:14" x14ac:dyDescent="0.25">
      <c r="A398" s="95">
        <v>414</v>
      </c>
      <c r="B398">
        <v>40</v>
      </c>
      <c r="C398">
        <v>1782</v>
      </c>
      <c r="D398" t="s">
        <v>3128</v>
      </c>
      <c r="E398">
        <v>4294967296</v>
      </c>
      <c r="F398">
        <v>0</v>
      </c>
      <c r="H398">
        <v>1</v>
      </c>
      <c r="I398" t="s">
        <v>3132</v>
      </c>
      <c r="J398" s="30" t="str">
        <f t="shared" si="18"/>
        <v>[414]=0,</v>
      </c>
      <c r="K398" s="3">
        <f t="shared" si="19"/>
        <v>414</v>
      </c>
      <c r="L398" s="3">
        <f t="shared" si="20"/>
        <v>0</v>
      </c>
      <c r="M398" s="8" t="str">
        <f>VLOOKUP(A398,'ESO wayshrine names'!$A$3:$B$9991,2,)</f>
        <v>Dark Moon Grotto Wayshrine</v>
      </c>
      <c r="N398" s="3" t="str">
        <f>VLOOKUP(F398,'ESO zone constants'!$A$5:$D$10001,4,FALSE)</f>
        <v>Tamriel Map</v>
      </c>
    </row>
    <row r="399" spans="1:14" x14ac:dyDescent="0.25">
      <c r="A399" s="95">
        <v>415</v>
      </c>
      <c r="B399">
        <v>38</v>
      </c>
      <c r="C399">
        <v>1719</v>
      </c>
      <c r="D399" t="s">
        <v>3133</v>
      </c>
      <c r="E399">
        <v>744</v>
      </c>
      <c r="F399">
        <v>1160</v>
      </c>
      <c r="G399" t="s">
        <v>3133</v>
      </c>
      <c r="H399">
        <v>1</v>
      </c>
      <c r="I399" t="s">
        <v>3134</v>
      </c>
      <c r="J399" s="30" t="str">
        <f t="shared" si="18"/>
        <v>[415]=1160,</v>
      </c>
      <c r="K399" s="3">
        <f t="shared" si="19"/>
        <v>415</v>
      </c>
      <c r="L399" s="3">
        <f t="shared" si="20"/>
        <v>1160</v>
      </c>
      <c r="M399" s="8" t="str">
        <f>VLOOKUP(A399,'ESO wayshrine names'!$A$3:$B$9991,2,)</f>
        <v>Kilkreath Temple Wayshrine</v>
      </c>
      <c r="N399" s="3" t="str">
        <f>VLOOKUP(F399,'ESO zone constants'!$A$5:$D$10001,4,FALSE)</f>
        <v>Western Skyrim</v>
      </c>
    </row>
    <row r="400" spans="1:14" x14ac:dyDescent="0.25">
      <c r="A400" s="95">
        <v>416</v>
      </c>
      <c r="B400">
        <v>38</v>
      </c>
      <c r="C400">
        <v>1719</v>
      </c>
      <c r="D400" t="s">
        <v>3133</v>
      </c>
      <c r="E400">
        <v>744</v>
      </c>
      <c r="F400">
        <v>1160</v>
      </c>
      <c r="G400" t="s">
        <v>3133</v>
      </c>
      <c r="H400">
        <v>1</v>
      </c>
      <c r="I400" t="s">
        <v>3135</v>
      </c>
      <c r="J400" s="30" t="str">
        <f t="shared" si="18"/>
        <v>[416]=1160,</v>
      </c>
      <c r="K400" s="3">
        <f t="shared" si="19"/>
        <v>416</v>
      </c>
      <c r="L400" s="3">
        <f t="shared" si="20"/>
        <v>1160</v>
      </c>
      <c r="M400" s="8" t="str">
        <f>VLOOKUP(A400,'ESO wayshrine names'!$A$3:$B$9991,2,)</f>
        <v>Morthal Wayshrine</v>
      </c>
      <c r="N400" s="3" t="str">
        <f>VLOOKUP(F400,'ESO zone constants'!$A$5:$D$10001,4,FALSE)</f>
        <v>Western Skyrim</v>
      </c>
    </row>
    <row r="401" spans="1:14" x14ac:dyDescent="0.25">
      <c r="A401" s="95">
        <v>417</v>
      </c>
      <c r="B401">
        <v>38</v>
      </c>
      <c r="C401">
        <v>1719</v>
      </c>
      <c r="D401" t="s">
        <v>3133</v>
      </c>
      <c r="E401">
        <v>744</v>
      </c>
      <c r="F401">
        <v>1160</v>
      </c>
      <c r="G401" t="s">
        <v>3133</v>
      </c>
      <c r="H401">
        <v>1</v>
      </c>
      <c r="I401" t="s">
        <v>3136</v>
      </c>
      <c r="J401" s="30" t="str">
        <f t="shared" si="18"/>
        <v>[417]=1160,</v>
      </c>
      <c r="K401" s="3">
        <f t="shared" si="19"/>
        <v>417</v>
      </c>
      <c r="L401" s="3">
        <f t="shared" si="20"/>
        <v>1160</v>
      </c>
      <c r="M401" s="8" t="str">
        <f>VLOOKUP(A401,'ESO wayshrine names'!$A$3:$B$9991,2,)</f>
        <v>Mor Khazgur Wayshrine</v>
      </c>
      <c r="N401" s="3" t="str">
        <f>VLOOKUP(F401,'ESO zone constants'!$A$5:$D$10001,4,FALSE)</f>
        <v>Western Skyrim</v>
      </c>
    </row>
    <row r="402" spans="1:14" x14ac:dyDescent="0.25">
      <c r="A402" s="95">
        <v>418</v>
      </c>
      <c r="B402">
        <v>38</v>
      </c>
      <c r="C402">
        <v>1719</v>
      </c>
      <c r="D402" t="s">
        <v>3133</v>
      </c>
      <c r="E402">
        <v>744</v>
      </c>
      <c r="F402">
        <v>1160</v>
      </c>
      <c r="G402" t="s">
        <v>3133</v>
      </c>
      <c r="H402">
        <v>1</v>
      </c>
      <c r="I402" t="s">
        <v>3137</v>
      </c>
      <c r="J402" s="30" t="str">
        <f t="shared" si="18"/>
        <v>[418]=1160,</v>
      </c>
      <c r="K402" s="3">
        <f t="shared" si="19"/>
        <v>418</v>
      </c>
      <c r="L402" s="3">
        <f t="shared" si="20"/>
        <v>1160</v>
      </c>
      <c r="M402" s="8" t="str">
        <f>VLOOKUP(A402,'ESO wayshrine names'!$A$3:$B$9991,2,)</f>
        <v>Dragon Bridge Wayshrine</v>
      </c>
      <c r="N402" s="3" t="str">
        <f>VLOOKUP(F402,'ESO zone constants'!$A$5:$D$10001,4,FALSE)</f>
        <v>Western Skyrim</v>
      </c>
    </row>
    <row r="403" spans="1:14" x14ac:dyDescent="0.25">
      <c r="A403" s="95">
        <v>419</v>
      </c>
      <c r="B403">
        <v>38</v>
      </c>
      <c r="C403">
        <v>1719</v>
      </c>
      <c r="D403" t="s">
        <v>3133</v>
      </c>
      <c r="E403">
        <v>744</v>
      </c>
      <c r="F403">
        <v>1160</v>
      </c>
      <c r="G403" t="s">
        <v>3133</v>
      </c>
      <c r="H403">
        <v>1</v>
      </c>
      <c r="I403" t="s">
        <v>3138</v>
      </c>
      <c r="J403" s="30" t="str">
        <f t="shared" si="18"/>
        <v>[419]=1160,</v>
      </c>
      <c r="K403" s="3">
        <f t="shared" si="19"/>
        <v>419</v>
      </c>
      <c r="L403" s="3">
        <f t="shared" si="20"/>
        <v>1160</v>
      </c>
      <c r="M403" s="8" t="str">
        <f>VLOOKUP(A403,'ESO wayshrine names'!$A$3:$B$9991,2,)</f>
        <v>Southern Watch Wayshrine</v>
      </c>
      <c r="N403" s="3" t="str">
        <f>VLOOKUP(F403,'ESO zone constants'!$A$5:$D$10001,4,FALSE)</f>
        <v>Western Skyrim</v>
      </c>
    </row>
    <row r="404" spans="1:14" x14ac:dyDescent="0.25">
      <c r="A404" s="95">
        <v>420</v>
      </c>
      <c r="B404">
        <v>38</v>
      </c>
      <c r="C404">
        <v>1719</v>
      </c>
      <c r="D404" t="s">
        <v>3133</v>
      </c>
      <c r="E404">
        <v>744</v>
      </c>
      <c r="F404">
        <v>1160</v>
      </c>
      <c r="G404" t="s">
        <v>3133</v>
      </c>
      <c r="H404">
        <v>1</v>
      </c>
      <c r="I404" t="s">
        <v>3139</v>
      </c>
      <c r="J404" s="30" t="str">
        <f t="shared" si="18"/>
        <v>[420]=1160,</v>
      </c>
      <c r="K404" s="3">
        <f t="shared" si="19"/>
        <v>420</v>
      </c>
      <c r="L404" s="3">
        <f t="shared" si="20"/>
        <v>1160</v>
      </c>
      <c r="M404" s="8" t="str">
        <f>VLOOKUP(A404,'ESO wayshrine names'!$A$3:$B$9991,2,)</f>
        <v>Frozen Coast Wayshrine</v>
      </c>
      <c r="N404" s="3" t="str">
        <f>VLOOKUP(F404,'ESO zone constants'!$A$5:$D$10001,4,FALSE)</f>
        <v>Western Skyrim</v>
      </c>
    </row>
    <row r="405" spans="1:14" x14ac:dyDescent="0.25">
      <c r="A405" s="95">
        <v>421</v>
      </c>
      <c r="B405">
        <v>38</v>
      </c>
      <c r="C405">
        <v>1719</v>
      </c>
      <c r="D405" t="s">
        <v>3133</v>
      </c>
      <c r="E405">
        <v>744</v>
      </c>
      <c r="F405">
        <v>1160</v>
      </c>
      <c r="G405" t="s">
        <v>3133</v>
      </c>
      <c r="H405">
        <v>1</v>
      </c>
      <c r="I405" t="s">
        <v>3140</v>
      </c>
      <c r="J405" s="30" t="str">
        <f t="shared" si="18"/>
        <v>[421]=1160,</v>
      </c>
      <c r="K405" s="3">
        <f t="shared" si="19"/>
        <v>421</v>
      </c>
      <c r="L405" s="3">
        <f t="shared" si="20"/>
        <v>1160</v>
      </c>
      <c r="M405" s="8" t="str">
        <f>VLOOKUP(A405,'ESO wayshrine names'!$A$3:$B$9991,2,)</f>
        <v>Solitude Wayshrine</v>
      </c>
      <c r="N405" s="3" t="str">
        <f>VLOOKUP(F405,'ESO zone constants'!$A$5:$D$10001,4,FALSE)</f>
        <v>Western Skyrim</v>
      </c>
    </row>
    <row r="406" spans="1:14" x14ac:dyDescent="0.25">
      <c r="A406" s="95">
        <v>422</v>
      </c>
      <c r="B406">
        <v>37</v>
      </c>
      <c r="C406">
        <v>1654</v>
      </c>
      <c r="D406" t="s">
        <v>3120</v>
      </c>
      <c r="E406">
        <v>721</v>
      </c>
      <c r="F406">
        <v>1133</v>
      </c>
      <c r="G406" t="s">
        <v>3120</v>
      </c>
      <c r="H406">
        <v>7</v>
      </c>
      <c r="I406" t="s">
        <v>3141</v>
      </c>
      <c r="J406" s="30" t="str">
        <f t="shared" si="18"/>
        <v>[422]=1133,</v>
      </c>
      <c r="K406" s="3">
        <f t="shared" si="19"/>
        <v>422</v>
      </c>
      <c r="L406" s="3">
        <f t="shared" si="20"/>
        <v>1133</v>
      </c>
      <c r="M406" s="8" t="str">
        <f>VLOOKUP(A406,'ESO wayshrine names'!$A$3:$B$9991,2,)</f>
        <v>Lucky Cat Landing</v>
      </c>
      <c r="N406" s="3" t="str">
        <f>VLOOKUP(F406,'ESO zone constants'!$A$5:$D$10001,4,FALSE)</f>
        <v>Southern Elsweyr</v>
      </c>
    </row>
    <row r="407" spans="1:14" x14ac:dyDescent="0.25">
      <c r="A407" s="95">
        <v>423</v>
      </c>
      <c r="B407">
        <v>37</v>
      </c>
      <c r="C407">
        <v>1654</v>
      </c>
      <c r="D407" t="s">
        <v>3120</v>
      </c>
      <c r="E407">
        <v>721</v>
      </c>
      <c r="F407">
        <v>1133</v>
      </c>
      <c r="G407" t="s">
        <v>3120</v>
      </c>
      <c r="H407">
        <v>7</v>
      </c>
      <c r="I407" t="s">
        <v>3142</v>
      </c>
      <c r="J407" s="30" t="str">
        <f t="shared" si="18"/>
        <v>[423]=1133,</v>
      </c>
      <c r="K407" s="3">
        <f t="shared" si="19"/>
        <v>423</v>
      </c>
      <c r="L407" s="3">
        <f t="shared" si="20"/>
        <v>1133</v>
      </c>
      <c r="M407" s="8" t="str">
        <f>VLOOKUP(A407,'ESO wayshrine names'!$A$3:$B$9991,2,)</f>
        <v>Potentate's Retreat</v>
      </c>
      <c r="N407" s="3" t="str">
        <f>VLOOKUP(F407,'ESO zone constants'!$A$5:$D$10001,4,FALSE)</f>
        <v>Southern Elsweyr</v>
      </c>
    </row>
    <row r="408" spans="1:14" x14ac:dyDescent="0.25">
      <c r="A408" s="95">
        <v>424</v>
      </c>
      <c r="B408">
        <v>27</v>
      </c>
      <c r="C408">
        <v>667</v>
      </c>
      <c r="D408" t="s">
        <v>452</v>
      </c>
      <c r="E408">
        <v>380</v>
      </c>
      <c r="F408">
        <v>684</v>
      </c>
      <c r="G408" t="s">
        <v>452</v>
      </c>
      <c r="H408">
        <v>6</v>
      </c>
      <c r="I408" t="s">
        <v>3143</v>
      </c>
      <c r="J408" s="30" t="str">
        <f t="shared" si="18"/>
        <v>[424]=684,</v>
      </c>
      <c r="K408" s="3">
        <f t="shared" si="19"/>
        <v>424</v>
      </c>
      <c r="L408" s="3">
        <f t="shared" si="20"/>
        <v>684</v>
      </c>
      <c r="M408" s="8" t="str">
        <f>VLOOKUP(A408,'ESO wayshrine names'!$A$3:$B$9991,2,)</f>
        <v>Dungeon: Icereach</v>
      </c>
      <c r="N408" s="3" t="str">
        <f>VLOOKUP(F408,'ESO zone constants'!$A$5:$D$10001,4,FALSE)</f>
        <v>Wrothgar</v>
      </c>
    </row>
    <row r="409" spans="1:14" x14ac:dyDescent="0.25">
      <c r="A409" s="95">
        <v>425</v>
      </c>
      <c r="B409">
        <v>6</v>
      </c>
      <c r="C409">
        <v>20</v>
      </c>
      <c r="D409" t="s">
        <v>109</v>
      </c>
      <c r="E409">
        <v>14</v>
      </c>
      <c r="F409">
        <v>92</v>
      </c>
      <c r="G409" t="s">
        <v>109</v>
      </c>
      <c r="H409">
        <v>6</v>
      </c>
      <c r="I409" t="s">
        <v>3144</v>
      </c>
      <c r="J409" s="30" t="str">
        <f t="shared" si="18"/>
        <v>[425]=92,</v>
      </c>
      <c r="K409" s="3">
        <f t="shared" si="19"/>
        <v>425</v>
      </c>
      <c r="L409" s="3">
        <f t="shared" si="20"/>
        <v>92</v>
      </c>
      <c r="M409" s="8" t="str">
        <f>VLOOKUP(A409,'ESO wayshrine names'!$A$3:$B$9991,2,)</f>
        <v>Dungeon: Unhallowed Grave</v>
      </c>
      <c r="N409" s="3" t="str">
        <f>VLOOKUP(F409,'ESO zone constants'!$A$5:$D$10001,4,FALSE)</f>
        <v>Bangkorai</v>
      </c>
    </row>
    <row r="410" spans="1:14" x14ac:dyDescent="0.25">
      <c r="A410" s="95">
        <v>426</v>
      </c>
      <c r="B410">
        <v>38</v>
      </c>
      <c r="C410">
        <v>1719</v>
      </c>
      <c r="D410" t="s">
        <v>3133</v>
      </c>
      <c r="E410">
        <v>744</v>
      </c>
      <c r="F410">
        <v>1160</v>
      </c>
      <c r="G410" t="s">
        <v>3133</v>
      </c>
      <c r="H410">
        <v>1</v>
      </c>
      <c r="I410" t="s">
        <v>3145</v>
      </c>
      <c r="J410" s="30" t="str">
        <f t="shared" si="18"/>
        <v>[426]=1160,</v>
      </c>
      <c r="K410" s="3">
        <f t="shared" si="19"/>
        <v>426</v>
      </c>
      <c r="L410" s="3">
        <f t="shared" si="20"/>
        <v>1160</v>
      </c>
      <c r="M410" s="8" t="str">
        <f>VLOOKUP(A410,'ESO wayshrine names'!$A$3:$B$9991,2,)</f>
        <v>Solitude Docks Wayshrine</v>
      </c>
      <c r="N410" s="3" t="str">
        <f>VLOOKUP(F410,'ESO zone constants'!$A$5:$D$10001,4,FALSE)</f>
        <v>Western Skyrim</v>
      </c>
    </row>
    <row r="411" spans="1:14" x14ac:dyDescent="0.25">
      <c r="A411" s="95">
        <v>427</v>
      </c>
      <c r="B411">
        <v>6</v>
      </c>
      <c r="C411">
        <v>20</v>
      </c>
      <c r="D411" t="s">
        <v>109</v>
      </c>
      <c r="E411">
        <v>14</v>
      </c>
      <c r="F411">
        <v>92</v>
      </c>
      <c r="G411" t="s">
        <v>109</v>
      </c>
      <c r="H411">
        <v>7</v>
      </c>
      <c r="I411" t="s">
        <v>3146</v>
      </c>
      <c r="J411" s="30" t="str">
        <f t="shared" si="18"/>
        <v>[427]=92,</v>
      </c>
      <c r="K411" s="3">
        <f t="shared" si="19"/>
        <v>427</v>
      </c>
      <c r="L411" s="3">
        <f t="shared" si="20"/>
        <v>92</v>
      </c>
      <c r="M411" s="8" t="str">
        <f>VLOOKUP(A411,'ESO wayshrine names'!$A$3:$B$9991,2,)</f>
        <v>Thieves' Oasis</v>
      </c>
      <c r="N411" s="3" t="str">
        <f>VLOOKUP(F411,'ESO zone constants'!$A$5:$D$10001,4,FALSE)</f>
        <v>Bangkorai</v>
      </c>
    </row>
    <row r="412" spans="1:14" x14ac:dyDescent="0.25">
      <c r="A412" s="95">
        <v>428</v>
      </c>
      <c r="B412">
        <v>27</v>
      </c>
      <c r="C412">
        <v>667</v>
      </c>
      <c r="D412" t="s">
        <v>452</v>
      </c>
      <c r="E412">
        <v>380</v>
      </c>
      <c r="F412">
        <v>684</v>
      </c>
      <c r="G412" t="s">
        <v>452</v>
      </c>
      <c r="H412">
        <v>7</v>
      </c>
      <c r="I412" t="s">
        <v>3147</v>
      </c>
      <c r="J412" s="30" t="str">
        <f t="shared" si="18"/>
        <v>[428]=684,</v>
      </c>
      <c r="K412" s="3">
        <f t="shared" si="19"/>
        <v>428</v>
      </c>
      <c r="L412" s="3">
        <f t="shared" si="20"/>
        <v>684</v>
      </c>
      <c r="M412" s="8" t="str">
        <f>VLOOKUP(A412,'ESO wayshrine names'!$A$3:$B$9991,2,)</f>
        <v>Forgemaster Falls</v>
      </c>
      <c r="N412" s="3" t="str">
        <f>VLOOKUP(F412,'ESO zone constants'!$A$5:$D$10001,4,FALSE)</f>
        <v>Wrothgar</v>
      </c>
    </row>
    <row r="413" spans="1:14" x14ac:dyDescent="0.25">
      <c r="A413" s="95">
        <v>429</v>
      </c>
      <c r="B413">
        <v>38</v>
      </c>
      <c r="C413">
        <v>1719</v>
      </c>
      <c r="D413" t="s">
        <v>3133</v>
      </c>
      <c r="E413">
        <v>744</v>
      </c>
      <c r="F413">
        <v>1160</v>
      </c>
      <c r="G413" t="s">
        <v>3133</v>
      </c>
      <c r="H413">
        <v>1</v>
      </c>
      <c r="I413" t="s">
        <v>3148</v>
      </c>
      <c r="J413" s="30" t="str">
        <f t="shared" si="18"/>
        <v>[429]=1160,</v>
      </c>
      <c r="K413" s="3">
        <f t="shared" si="19"/>
        <v>429</v>
      </c>
      <c r="L413" s="3">
        <f t="shared" si="20"/>
        <v>1160</v>
      </c>
      <c r="M413" s="8" t="str">
        <f>VLOOKUP(A413,'ESO wayshrine names'!$A$3:$B$9991,2,)</f>
        <v>Deepwood Vale Wayshrine</v>
      </c>
      <c r="N413" s="3" t="str">
        <f>VLOOKUP(F413,'ESO zone constants'!$A$5:$D$10001,4,FALSE)</f>
        <v>Western Skyrim</v>
      </c>
    </row>
    <row r="414" spans="1:14" x14ac:dyDescent="0.25">
      <c r="A414" s="95">
        <v>430</v>
      </c>
      <c r="B414">
        <v>40</v>
      </c>
      <c r="C414">
        <v>1782</v>
      </c>
      <c r="D414" t="s">
        <v>3128</v>
      </c>
      <c r="E414">
        <v>4294967296</v>
      </c>
      <c r="F414">
        <v>0</v>
      </c>
      <c r="H414">
        <v>1</v>
      </c>
      <c r="I414" t="s">
        <v>3149</v>
      </c>
      <c r="J414" s="30" t="str">
        <f t="shared" si="18"/>
        <v>[430]=0,</v>
      </c>
      <c r="K414" s="3">
        <f t="shared" si="19"/>
        <v>430</v>
      </c>
      <c r="L414" s="3">
        <f t="shared" si="20"/>
        <v>0</v>
      </c>
      <c r="M414" s="8" t="str">
        <f>VLOOKUP(A414,'ESO wayshrine names'!$A$3:$B$9991,2,)</f>
        <v>Dwarven Run Wayshrine</v>
      </c>
      <c r="N414" s="3" t="str">
        <f>VLOOKUP(F414,'ESO zone constants'!$A$5:$D$10001,4,FALSE)</f>
        <v>Tamriel Map</v>
      </c>
    </row>
    <row r="415" spans="1:14" x14ac:dyDescent="0.25">
      <c r="A415" s="95">
        <v>431</v>
      </c>
      <c r="B415">
        <v>40</v>
      </c>
      <c r="C415">
        <v>1782</v>
      </c>
      <c r="D415" t="s">
        <v>3128</v>
      </c>
      <c r="E415">
        <v>4294967296</v>
      </c>
      <c r="F415">
        <v>0</v>
      </c>
      <c r="H415">
        <v>1</v>
      </c>
      <c r="I415" t="s">
        <v>3150</v>
      </c>
      <c r="J415" s="30" t="str">
        <f t="shared" si="18"/>
        <v>[431]=0,</v>
      </c>
      <c r="K415" s="3">
        <f t="shared" si="19"/>
        <v>431</v>
      </c>
      <c r="L415" s="3">
        <f t="shared" si="20"/>
        <v>0</v>
      </c>
      <c r="M415" s="8" t="str">
        <f>VLOOKUP(A415,'ESO wayshrine names'!$A$3:$B$9991,2,)</f>
        <v>Grotto Falls Wayshrine</v>
      </c>
      <c r="N415" s="3" t="str">
        <f>VLOOKUP(F415,'ESO zone constants'!$A$5:$D$10001,4,FALSE)</f>
        <v>Tamriel Map</v>
      </c>
    </row>
    <row r="416" spans="1:14" x14ac:dyDescent="0.25">
      <c r="A416" s="95">
        <v>432</v>
      </c>
      <c r="B416">
        <v>40</v>
      </c>
      <c r="C416">
        <v>1782</v>
      </c>
      <c r="D416" t="s">
        <v>3128</v>
      </c>
      <c r="E416">
        <v>4294967296</v>
      </c>
      <c r="F416">
        <v>0</v>
      </c>
      <c r="H416">
        <v>1</v>
      </c>
      <c r="I416" t="s">
        <v>3151</v>
      </c>
      <c r="J416" s="30" t="str">
        <f t="shared" si="18"/>
        <v>[432]=0,</v>
      </c>
      <c r="K416" s="3">
        <f t="shared" si="19"/>
        <v>432</v>
      </c>
      <c r="L416" s="3">
        <f t="shared" si="20"/>
        <v>0</v>
      </c>
      <c r="M416" s="8" t="str">
        <f>VLOOKUP(A416,'ESO wayshrine names'!$A$3:$B$9991,2,)</f>
        <v>Deep Overlook Wayshrine</v>
      </c>
      <c r="N416" s="3" t="str">
        <f>VLOOKUP(F416,'ESO zone constants'!$A$5:$D$10001,4,FALSE)</f>
        <v>Tamriel Map</v>
      </c>
    </row>
    <row r="417" spans="1:14" x14ac:dyDescent="0.25">
      <c r="A417" s="95">
        <v>433</v>
      </c>
      <c r="B417">
        <v>40</v>
      </c>
      <c r="C417">
        <v>1782</v>
      </c>
      <c r="D417" t="s">
        <v>3128</v>
      </c>
      <c r="E417">
        <v>4294967296</v>
      </c>
      <c r="F417">
        <v>0</v>
      </c>
      <c r="H417">
        <v>1</v>
      </c>
      <c r="I417" t="s">
        <v>3152</v>
      </c>
      <c r="J417" s="30" t="str">
        <f t="shared" si="18"/>
        <v>[433]=0,</v>
      </c>
      <c r="K417" s="3">
        <f t="shared" si="19"/>
        <v>433</v>
      </c>
      <c r="L417" s="3">
        <f t="shared" si="20"/>
        <v>0</v>
      </c>
      <c r="M417" s="8" t="str">
        <f>VLOOKUP(A417,'ESO wayshrine names'!$A$3:$B$9991,2,)</f>
        <v>Western Greymoor Wayshrine</v>
      </c>
      <c r="N417" s="3" t="str">
        <f>VLOOKUP(F417,'ESO zone constants'!$A$5:$D$10001,4,FALSE)</f>
        <v>Tamriel Map</v>
      </c>
    </row>
    <row r="418" spans="1:14" x14ac:dyDescent="0.25">
      <c r="A418" s="95">
        <v>434</v>
      </c>
      <c r="B418">
        <v>38</v>
      </c>
      <c r="C418">
        <v>1719</v>
      </c>
      <c r="D418" t="s">
        <v>3133</v>
      </c>
      <c r="E418">
        <v>744</v>
      </c>
      <c r="F418">
        <v>1160</v>
      </c>
      <c r="G418" t="s">
        <v>3133</v>
      </c>
      <c r="H418">
        <v>3</v>
      </c>
      <c r="I418" t="s">
        <v>3153</v>
      </c>
      <c r="J418" s="30" t="str">
        <f t="shared" si="18"/>
        <v>[434]=1160,</v>
      </c>
      <c r="K418" s="3">
        <f t="shared" si="19"/>
        <v>434</v>
      </c>
      <c r="L418" s="3">
        <f t="shared" si="20"/>
        <v>1160</v>
      </c>
      <c r="M418" s="8" t="str">
        <f>VLOOKUP(A418,'ESO wayshrine names'!$A$3:$B$9991,2,)</f>
        <v>Trial: Kyne's Aegis</v>
      </c>
      <c r="N418" s="3" t="str">
        <f>VLOOKUP(F418,'ESO zone constants'!$A$5:$D$10001,4,FALSE)</f>
        <v>Western Skyrim</v>
      </c>
    </row>
    <row r="419" spans="1:14" x14ac:dyDescent="0.25">
      <c r="A419" s="95">
        <v>435</v>
      </c>
      <c r="B419">
        <v>40</v>
      </c>
      <c r="C419">
        <v>1782</v>
      </c>
      <c r="D419" t="s">
        <v>3128</v>
      </c>
      <c r="E419">
        <v>4294967296</v>
      </c>
      <c r="F419">
        <v>0</v>
      </c>
      <c r="H419">
        <v>6</v>
      </c>
      <c r="I419" t="s">
        <v>3154</v>
      </c>
      <c r="J419" s="30" t="str">
        <f t="shared" si="18"/>
        <v>[435]=0,</v>
      </c>
      <c r="K419" s="3">
        <f t="shared" si="19"/>
        <v>435</v>
      </c>
      <c r="L419" s="3">
        <f t="shared" si="20"/>
        <v>0</v>
      </c>
      <c r="M419" s="8" t="str">
        <f>VLOOKUP(A419,'ESO wayshrine names'!$A$3:$B$9991,2,)</f>
        <v>Dungeon: Stone Garden</v>
      </c>
      <c r="N419" s="3" t="str">
        <f>VLOOKUP(F419,'ESO zone constants'!$A$5:$D$10001,4,FALSE)</f>
        <v>Tamriel Map</v>
      </c>
    </row>
    <row r="420" spans="1:14" x14ac:dyDescent="0.25">
      <c r="A420" s="95">
        <v>436</v>
      </c>
      <c r="B420">
        <v>38</v>
      </c>
      <c r="C420">
        <v>1719</v>
      </c>
      <c r="D420" t="s">
        <v>3133</v>
      </c>
      <c r="E420">
        <v>744</v>
      </c>
      <c r="F420">
        <v>1160</v>
      </c>
      <c r="G420" t="s">
        <v>3133</v>
      </c>
      <c r="H420">
        <v>6</v>
      </c>
      <c r="I420" t="s">
        <v>3155</v>
      </c>
      <c r="J420" s="30" t="str">
        <f t="shared" si="18"/>
        <v>[436]=1160,</v>
      </c>
      <c r="K420" s="3">
        <f t="shared" si="19"/>
        <v>436</v>
      </c>
      <c r="L420" s="3">
        <f t="shared" si="20"/>
        <v>1160</v>
      </c>
      <c r="M420" s="8" t="str">
        <f>VLOOKUP(A420,'ESO wayshrine names'!$A$3:$B$9991,2,)</f>
        <v>Dungeon: Castle Thorn</v>
      </c>
      <c r="N420" s="3" t="str">
        <f>VLOOKUP(F420,'ESO zone constants'!$A$5:$D$10001,4,FALSE)</f>
        <v>Western Skyrim</v>
      </c>
    </row>
    <row r="421" spans="1:14" x14ac:dyDescent="0.25">
      <c r="A421" s="95">
        <v>437</v>
      </c>
      <c r="B421">
        <v>29</v>
      </c>
      <c r="C421">
        <v>1006</v>
      </c>
      <c r="D421" t="s">
        <v>2315</v>
      </c>
      <c r="E421">
        <v>449</v>
      </c>
      <c r="F421">
        <v>823</v>
      </c>
      <c r="G421" t="s">
        <v>2992</v>
      </c>
      <c r="H421">
        <v>6</v>
      </c>
      <c r="I421" t="s">
        <v>3156</v>
      </c>
      <c r="J421" s="30" t="str">
        <f t="shared" si="18"/>
        <v>[437]=823,</v>
      </c>
      <c r="K421" s="3">
        <f t="shared" si="19"/>
        <v>437</v>
      </c>
      <c r="L421" s="3">
        <f t="shared" si="20"/>
        <v>823</v>
      </c>
      <c r="M421" s="8" t="str">
        <f>VLOOKUP(A421,'ESO wayshrine names'!$A$3:$B$9991,2,)</f>
        <v>Dungeon: Black Drake Villa</v>
      </c>
      <c r="N421" s="3" t="str">
        <f>VLOOKUP(F421,'ESO zone constants'!$A$5:$D$10001,4,FALSE)</f>
        <v>Gold Coast</v>
      </c>
    </row>
    <row r="422" spans="1:14" x14ac:dyDescent="0.25">
      <c r="A422" s="95">
        <v>438</v>
      </c>
      <c r="B422">
        <v>38</v>
      </c>
      <c r="C422">
        <v>1719</v>
      </c>
      <c r="D422" t="s">
        <v>3133</v>
      </c>
      <c r="E422">
        <v>744</v>
      </c>
      <c r="F422">
        <v>1160</v>
      </c>
      <c r="G422" t="s">
        <v>3133</v>
      </c>
      <c r="H422">
        <v>7</v>
      </c>
      <c r="I422" t="s">
        <v>3157</v>
      </c>
      <c r="J422" s="30" t="str">
        <f t="shared" si="18"/>
        <v>[438]=1160,</v>
      </c>
      <c r="K422" s="3">
        <f t="shared" si="19"/>
        <v>438</v>
      </c>
      <c r="L422" s="3">
        <f t="shared" si="20"/>
        <v>1160</v>
      </c>
      <c r="M422" s="8" t="str">
        <f>VLOOKUP(A422,'ESO wayshrine names'!$A$3:$B$9991,2,)</f>
        <v>Snowmelt Suite</v>
      </c>
      <c r="N422" s="3" t="str">
        <f>VLOOKUP(F422,'ESO zone constants'!$A$5:$D$10001,4,FALSE)</f>
        <v>Western Skyrim</v>
      </c>
    </row>
    <row r="423" spans="1:14" x14ac:dyDescent="0.25">
      <c r="A423" s="95">
        <v>439</v>
      </c>
      <c r="B423">
        <v>38</v>
      </c>
      <c r="C423">
        <v>1719</v>
      </c>
      <c r="D423" t="s">
        <v>3133</v>
      </c>
      <c r="E423">
        <v>744</v>
      </c>
      <c r="F423">
        <v>1160</v>
      </c>
      <c r="G423" t="s">
        <v>3133</v>
      </c>
      <c r="H423">
        <v>7</v>
      </c>
      <c r="I423" t="s">
        <v>3158</v>
      </c>
      <c r="J423" s="30" t="str">
        <f t="shared" si="18"/>
        <v>[439]=1160,</v>
      </c>
      <c r="K423" s="3">
        <f t="shared" si="19"/>
        <v>439</v>
      </c>
      <c r="L423" s="3">
        <f t="shared" si="20"/>
        <v>1160</v>
      </c>
      <c r="M423" s="8" t="str">
        <f>VLOOKUP(A423,'ESO wayshrine names'!$A$3:$B$9991,2,)</f>
        <v>Proudspire Manor</v>
      </c>
      <c r="N423" s="3" t="str">
        <f>VLOOKUP(F423,'ESO zone constants'!$A$5:$D$10001,4,FALSE)</f>
        <v>Western Skyrim</v>
      </c>
    </row>
    <row r="424" spans="1:14" x14ac:dyDescent="0.25">
      <c r="A424" s="95">
        <v>440</v>
      </c>
      <c r="B424">
        <v>40</v>
      </c>
      <c r="C424">
        <v>1782</v>
      </c>
      <c r="D424" t="s">
        <v>3128</v>
      </c>
      <c r="E424">
        <v>4294967296</v>
      </c>
      <c r="F424">
        <v>0</v>
      </c>
      <c r="H424">
        <v>7</v>
      </c>
      <c r="I424" t="s">
        <v>3159</v>
      </c>
      <c r="J424" s="30" t="str">
        <f t="shared" si="18"/>
        <v>[440]=0,</v>
      </c>
      <c r="K424" s="3">
        <f t="shared" si="19"/>
        <v>440</v>
      </c>
      <c r="L424" s="3">
        <f t="shared" si="20"/>
        <v>0</v>
      </c>
      <c r="M424" s="8" t="str">
        <f>VLOOKUP(A424,'ESO wayshrine names'!$A$3:$B$9991,2,)</f>
        <v>Bastion Sanguinaris</v>
      </c>
      <c r="N424" s="3" t="str">
        <f>VLOOKUP(F424,'ESO zone constants'!$A$5:$D$10001,4,FALSE)</f>
        <v>Tamriel Map</v>
      </c>
    </row>
    <row r="425" spans="1:14" x14ac:dyDescent="0.25">
      <c r="A425" s="95">
        <v>441</v>
      </c>
      <c r="B425">
        <v>42</v>
      </c>
      <c r="C425">
        <v>1814</v>
      </c>
      <c r="D425" t="s">
        <v>2314</v>
      </c>
      <c r="E425">
        <v>784</v>
      </c>
      <c r="F425">
        <v>1207</v>
      </c>
      <c r="G425" t="s">
        <v>2314</v>
      </c>
      <c r="H425">
        <v>1</v>
      </c>
      <c r="I425" t="s">
        <v>3160</v>
      </c>
      <c r="J425" s="30" t="str">
        <f t="shared" si="18"/>
        <v>[441]=1207,</v>
      </c>
      <c r="K425" s="3">
        <f t="shared" si="19"/>
        <v>441</v>
      </c>
      <c r="L425" s="3">
        <f t="shared" si="20"/>
        <v>1207</v>
      </c>
      <c r="M425" s="8" t="str">
        <f>VLOOKUP(A425,'ESO wayshrine names'!$A$3:$B$9991,2,)</f>
        <v>Briar Rock Wayshrine</v>
      </c>
      <c r="N425" s="3" t="str">
        <f>VLOOKUP(F425,'ESO zone constants'!$A$5:$D$10001,4,FALSE)</f>
        <v>The Reach</v>
      </c>
    </row>
    <row r="426" spans="1:14" x14ac:dyDescent="0.25">
      <c r="A426" s="95">
        <v>442</v>
      </c>
      <c r="B426">
        <v>42</v>
      </c>
      <c r="C426">
        <v>1814</v>
      </c>
      <c r="D426" t="s">
        <v>2314</v>
      </c>
      <c r="E426">
        <v>784</v>
      </c>
      <c r="F426">
        <v>1207</v>
      </c>
      <c r="G426" t="s">
        <v>2314</v>
      </c>
      <c r="H426">
        <v>1</v>
      </c>
      <c r="I426" t="s">
        <v>3161</v>
      </c>
      <c r="J426" s="30" t="str">
        <f t="shared" si="18"/>
        <v>[442]=1207,</v>
      </c>
      <c r="K426" s="3">
        <f t="shared" si="19"/>
        <v>442</v>
      </c>
      <c r="L426" s="3">
        <f t="shared" si="20"/>
        <v>1207</v>
      </c>
      <c r="M426" s="8" t="str">
        <f>VLOOKUP(A426,'ESO wayshrine names'!$A$3:$B$9991,2,)</f>
        <v>Druadach Mountains Wayshrine</v>
      </c>
      <c r="N426" s="3" t="str">
        <f>VLOOKUP(F426,'ESO zone constants'!$A$5:$D$10001,4,FALSE)</f>
        <v>The Reach</v>
      </c>
    </row>
    <row r="427" spans="1:14" x14ac:dyDescent="0.25">
      <c r="A427" s="95">
        <v>443</v>
      </c>
      <c r="B427">
        <v>42</v>
      </c>
      <c r="C427">
        <v>1814</v>
      </c>
      <c r="D427" t="s">
        <v>2314</v>
      </c>
      <c r="E427">
        <v>784</v>
      </c>
      <c r="F427">
        <v>1207</v>
      </c>
      <c r="G427" t="s">
        <v>2314</v>
      </c>
      <c r="H427">
        <v>1</v>
      </c>
      <c r="I427" t="s">
        <v>3162</v>
      </c>
      <c r="J427" s="30" t="str">
        <f t="shared" si="18"/>
        <v>[443]=1207,</v>
      </c>
      <c r="K427" s="3">
        <f t="shared" si="19"/>
        <v>443</v>
      </c>
      <c r="L427" s="3">
        <f t="shared" si="20"/>
        <v>1207</v>
      </c>
      <c r="M427" s="8" t="str">
        <f>VLOOKUP(A427,'ESO wayshrine names'!$A$3:$B$9991,2,)</f>
        <v>North Markarth Wayshrine</v>
      </c>
      <c r="N427" s="3" t="str">
        <f>VLOOKUP(F427,'ESO zone constants'!$A$5:$D$10001,4,FALSE)</f>
        <v>The Reach</v>
      </c>
    </row>
    <row r="428" spans="1:14" x14ac:dyDescent="0.25">
      <c r="A428" s="95">
        <v>444</v>
      </c>
      <c r="B428">
        <v>42</v>
      </c>
      <c r="C428">
        <v>1814</v>
      </c>
      <c r="D428" t="s">
        <v>2314</v>
      </c>
      <c r="E428">
        <v>784</v>
      </c>
      <c r="F428">
        <v>1207</v>
      </c>
      <c r="G428" t="s">
        <v>2314</v>
      </c>
      <c r="H428">
        <v>1</v>
      </c>
      <c r="I428" t="s">
        <v>3163</v>
      </c>
      <c r="J428" s="30" t="str">
        <f t="shared" si="18"/>
        <v>[444]=1207,</v>
      </c>
      <c r="K428" s="3">
        <f t="shared" si="19"/>
        <v>444</v>
      </c>
      <c r="L428" s="3">
        <f t="shared" si="20"/>
        <v>1207</v>
      </c>
      <c r="M428" s="8" t="str">
        <f>VLOOKUP(A428,'ESO wayshrine names'!$A$3:$B$9991,2,)</f>
        <v>Lost Valley Wayshrine</v>
      </c>
      <c r="N428" s="3" t="str">
        <f>VLOOKUP(F428,'ESO zone constants'!$A$5:$D$10001,4,FALSE)</f>
        <v>The Reach</v>
      </c>
    </row>
    <row r="429" spans="1:14" x14ac:dyDescent="0.25">
      <c r="A429" s="95">
        <v>445</v>
      </c>
      <c r="B429">
        <v>42</v>
      </c>
      <c r="C429">
        <v>1814</v>
      </c>
      <c r="D429" t="s">
        <v>2314</v>
      </c>
      <c r="E429">
        <v>784</v>
      </c>
      <c r="F429">
        <v>1207</v>
      </c>
      <c r="G429" t="s">
        <v>2314</v>
      </c>
      <c r="H429">
        <v>1</v>
      </c>
      <c r="I429" t="s">
        <v>3164</v>
      </c>
      <c r="J429" s="30" t="str">
        <f t="shared" si="18"/>
        <v>[445]=1207,</v>
      </c>
      <c r="K429" s="3">
        <f t="shared" si="19"/>
        <v>445</v>
      </c>
      <c r="L429" s="3">
        <f t="shared" si="20"/>
        <v>1207</v>
      </c>
      <c r="M429" s="8" t="str">
        <f>VLOOKUP(A429,'ESO wayshrine names'!$A$3:$B$9991,2,)</f>
        <v>Karthwasten Wayshrine</v>
      </c>
      <c r="N429" s="3" t="str">
        <f>VLOOKUP(F429,'ESO zone constants'!$A$5:$D$10001,4,FALSE)</f>
        <v>The Reach</v>
      </c>
    </row>
    <row r="430" spans="1:14" x14ac:dyDescent="0.25">
      <c r="A430" s="95">
        <v>446</v>
      </c>
      <c r="B430">
        <v>40</v>
      </c>
      <c r="C430">
        <v>1782</v>
      </c>
      <c r="D430" t="s">
        <v>3128</v>
      </c>
      <c r="E430">
        <v>4294967296</v>
      </c>
      <c r="F430">
        <v>0</v>
      </c>
      <c r="H430">
        <v>1</v>
      </c>
      <c r="I430" t="s">
        <v>3165</v>
      </c>
      <c r="J430" s="30" t="str">
        <f t="shared" si="18"/>
        <v>[446]=0,</v>
      </c>
      <c r="K430" s="3">
        <f t="shared" si="19"/>
        <v>446</v>
      </c>
      <c r="L430" s="3">
        <f t="shared" si="20"/>
        <v>0</v>
      </c>
      <c r="M430" s="8" t="str">
        <f>VLOOKUP(A430,'ESO wayshrine names'!$A$3:$B$9991,2,)</f>
        <v>Arkthzand Wayshrine</v>
      </c>
      <c r="N430" s="3" t="str">
        <f>VLOOKUP(F430,'ESO zone constants'!$A$5:$D$10001,4,FALSE)</f>
        <v>Tamriel Map</v>
      </c>
    </row>
    <row r="431" spans="1:14" x14ac:dyDescent="0.25">
      <c r="A431" s="95">
        <v>447</v>
      </c>
      <c r="B431">
        <v>42</v>
      </c>
      <c r="C431">
        <v>1814</v>
      </c>
      <c r="D431" t="s">
        <v>2314</v>
      </c>
      <c r="E431">
        <v>784</v>
      </c>
      <c r="F431">
        <v>1207</v>
      </c>
      <c r="G431" t="s">
        <v>2314</v>
      </c>
      <c r="H431">
        <v>1</v>
      </c>
      <c r="I431" t="s">
        <v>3166</v>
      </c>
      <c r="J431" s="30" t="str">
        <f t="shared" si="18"/>
        <v>[447]=1207,</v>
      </c>
      <c r="K431" s="3">
        <f t="shared" si="19"/>
        <v>447</v>
      </c>
      <c r="L431" s="3">
        <f t="shared" si="20"/>
        <v>1207</v>
      </c>
      <c r="M431" s="8" t="str">
        <f>VLOOKUP(A431,'ESO wayshrine names'!$A$3:$B$9991,2,)</f>
        <v>Rebel's Retreat Wayshrine</v>
      </c>
      <c r="N431" s="3" t="str">
        <f>VLOOKUP(F431,'ESO zone constants'!$A$5:$D$10001,4,FALSE)</f>
        <v>The Reach</v>
      </c>
    </row>
    <row r="432" spans="1:14" x14ac:dyDescent="0.25">
      <c r="A432" s="95">
        <v>448</v>
      </c>
      <c r="B432">
        <v>40</v>
      </c>
      <c r="C432">
        <v>1782</v>
      </c>
      <c r="D432" t="s">
        <v>3128</v>
      </c>
      <c r="E432">
        <v>4294967296</v>
      </c>
      <c r="F432">
        <v>0</v>
      </c>
      <c r="H432">
        <v>1</v>
      </c>
      <c r="I432" t="s">
        <v>3167</v>
      </c>
      <c r="J432" s="30" t="str">
        <f t="shared" si="18"/>
        <v>[448]=0,</v>
      </c>
      <c r="K432" s="3">
        <f t="shared" si="19"/>
        <v>448</v>
      </c>
      <c r="L432" s="3">
        <f t="shared" si="20"/>
        <v>0</v>
      </c>
      <c r="M432" s="8" t="str">
        <f>VLOOKUP(A432,'ESO wayshrine names'!$A$3:$B$9991,2,)</f>
        <v>Nighthollow Wayshrine</v>
      </c>
      <c r="N432" s="3" t="str">
        <f>VLOOKUP(F432,'ESO zone constants'!$A$5:$D$10001,4,FALSE)</f>
        <v>Tamriel Map</v>
      </c>
    </row>
    <row r="433" spans="1:14" x14ac:dyDescent="0.25">
      <c r="A433" s="95">
        <v>449</v>
      </c>
      <c r="B433">
        <v>42</v>
      </c>
      <c r="C433">
        <v>1814</v>
      </c>
      <c r="D433" t="s">
        <v>2314</v>
      </c>
      <c r="E433">
        <v>784</v>
      </c>
      <c r="F433">
        <v>1207</v>
      </c>
      <c r="G433" t="s">
        <v>2314</v>
      </c>
      <c r="H433">
        <v>1</v>
      </c>
      <c r="I433" t="s">
        <v>3168</v>
      </c>
      <c r="J433" s="30" t="str">
        <f t="shared" si="18"/>
        <v>[449]=1207,</v>
      </c>
      <c r="K433" s="3">
        <f t="shared" si="19"/>
        <v>449</v>
      </c>
      <c r="L433" s="3">
        <f t="shared" si="20"/>
        <v>1207</v>
      </c>
      <c r="M433" s="8" t="str">
        <f>VLOOKUP(A433,'ESO wayshrine names'!$A$3:$B$9991,2,)</f>
        <v>Markarth Wayshrine</v>
      </c>
      <c r="N433" s="3" t="str">
        <f>VLOOKUP(F433,'ESO zone constants'!$A$5:$D$10001,4,FALSE)</f>
        <v>The Reach</v>
      </c>
    </row>
    <row r="434" spans="1:14" x14ac:dyDescent="0.25">
      <c r="A434" s="95">
        <v>450</v>
      </c>
      <c r="B434">
        <v>38</v>
      </c>
      <c r="C434">
        <v>1719</v>
      </c>
      <c r="D434" t="s">
        <v>3133</v>
      </c>
      <c r="E434">
        <v>744</v>
      </c>
      <c r="F434">
        <v>1160</v>
      </c>
      <c r="G434" t="s">
        <v>3133</v>
      </c>
      <c r="H434">
        <v>1</v>
      </c>
      <c r="I434" t="s">
        <v>3169</v>
      </c>
      <c r="J434" s="30" t="str">
        <f t="shared" si="18"/>
        <v>[450]=1160,</v>
      </c>
      <c r="K434" s="3">
        <f t="shared" si="19"/>
        <v>450</v>
      </c>
      <c r="L434" s="3">
        <f t="shared" si="20"/>
        <v>1160</v>
      </c>
      <c r="M434" s="8" t="str">
        <f>VLOOKUP(A434,'ESO wayshrine names'!$A$3:$B$9991,2,)</f>
        <v>Giant's Coast Wayshrine</v>
      </c>
      <c r="N434" s="3" t="str">
        <f>VLOOKUP(F434,'ESO zone constants'!$A$5:$D$10001,4,FALSE)</f>
        <v>Western Skyrim</v>
      </c>
    </row>
    <row r="435" spans="1:14" x14ac:dyDescent="0.25">
      <c r="A435" s="95">
        <v>451</v>
      </c>
      <c r="B435">
        <v>38</v>
      </c>
      <c r="C435">
        <v>1719</v>
      </c>
      <c r="D435" t="s">
        <v>3133</v>
      </c>
      <c r="E435">
        <v>744</v>
      </c>
      <c r="F435">
        <v>1160</v>
      </c>
      <c r="G435" t="s">
        <v>3133</v>
      </c>
      <c r="H435">
        <v>1</v>
      </c>
      <c r="I435" t="s">
        <v>3170</v>
      </c>
      <c r="J435" s="30" t="str">
        <f t="shared" si="18"/>
        <v>[451]=1160,</v>
      </c>
      <c r="K435" s="3">
        <f t="shared" si="19"/>
        <v>451</v>
      </c>
      <c r="L435" s="3">
        <f t="shared" si="20"/>
        <v>1160</v>
      </c>
      <c r="M435" s="8" t="str">
        <f>VLOOKUP(A435,'ESO wayshrine names'!$A$3:$B$9991,2,)</f>
        <v>Northern Watch Wayshrine</v>
      </c>
      <c r="N435" s="3" t="str">
        <f>VLOOKUP(F435,'ESO zone constants'!$A$5:$D$10001,4,FALSE)</f>
        <v>Western Skyrim</v>
      </c>
    </row>
    <row r="436" spans="1:14" x14ac:dyDescent="0.25">
      <c r="A436" s="95">
        <v>452</v>
      </c>
      <c r="B436">
        <v>38</v>
      </c>
      <c r="C436">
        <v>1719</v>
      </c>
      <c r="D436" t="s">
        <v>3133</v>
      </c>
      <c r="E436">
        <v>744</v>
      </c>
      <c r="F436">
        <v>1160</v>
      </c>
      <c r="G436" t="s">
        <v>3133</v>
      </c>
      <c r="H436">
        <v>7</v>
      </c>
      <c r="I436" t="s">
        <v>3171</v>
      </c>
      <c r="J436" s="30" t="str">
        <f t="shared" si="18"/>
        <v>[452]=1160,</v>
      </c>
      <c r="K436" s="3">
        <f t="shared" si="19"/>
        <v>452</v>
      </c>
      <c r="L436" s="3">
        <f t="shared" si="20"/>
        <v>1160</v>
      </c>
      <c r="M436" s="8" t="str">
        <f>VLOOKUP(A436,'ESO wayshrine names'!$A$3:$B$9991,2,)</f>
        <v>Antiquarian's Alpine Gallery</v>
      </c>
      <c r="N436" s="3" t="str">
        <f>VLOOKUP(F436,'ESO zone constants'!$A$5:$D$10001,4,FALSE)</f>
        <v>Western Skyrim</v>
      </c>
    </row>
    <row r="437" spans="1:14" x14ac:dyDescent="0.25">
      <c r="A437" s="95">
        <v>453</v>
      </c>
      <c r="B437">
        <v>38</v>
      </c>
      <c r="C437">
        <v>1719</v>
      </c>
      <c r="D437" t="s">
        <v>3133</v>
      </c>
      <c r="E437">
        <v>744</v>
      </c>
      <c r="F437">
        <v>1160</v>
      </c>
      <c r="G437" t="s">
        <v>3133</v>
      </c>
      <c r="H437">
        <v>7</v>
      </c>
      <c r="I437" t="s">
        <v>3172</v>
      </c>
      <c r="J437" s="30" t="str">
        <f t="shared" si="18"/>
        <v>[453]=1160,</v>
      </c>
      <c r="K437" s="3">
        <f t="shared" si="19"/>
        <v>453</v>
      </c>
      <c r="L437" s="3">
        <f t="shared" si="20"/>
        <v>1160</v>
      </c>
      <c r="M437" s="8" t="str">
        <f>VLOOKUP(A437,'ESO wayshrine names'!$A$3:$B$9991,2,)</f>
        <v>Stillwaters Retreat</v>
      </c>
      <c r="N437" s="3" t="str">
        <f>VLOOKUP(F437,'ESO zone constants'!$A$5:$D$10001,4,FALSE)</f>
        <v>Western Skyrim</v>
      </c>
    </row>
    <row r="438" spans="1:14" x14ac:dyDescent="0.25">
      <c r="A438" s="95">
        <v>454</v>
      </c>
      <c r="B438">
        <v>10</v>
      </c>
      <c r="C438">
        <v>13</v>
      </c>
      <c r="D438" t="s">
        <v>107</v>
      </c>
      <c r="E438">
        <v>10</v>
      </c>
      <c r="F438">
        <v>57</v>
      </c>
      <c r="G438" t="s">
        <v>107</v>
      </c>
      <c r="H438">
        <v>6</v>
      </c>
      <c r="I438" t="s">
        <v>3173</v>
      </c>
      <c r="J438" s="30" t="str">
        <f t="shared" si="18"/>
        <v>[454]=57,</v>
      </c>
      <c r="K438" s="3">
        <f t="shared" si="19"/>
        <v>454</v>
      </c>
      <c r="L438" s="3">
        <f t="shared" si="20"/>
        <v>57</v>
      </c>
      <c r="M438" s="8" t="str">
        <f>VLOOKUP(A438,'ESO wayshrine names'!$A$3:$B$9991,2,)</f>
        <v>Dungeon: The Cauldron</v>
      </c>
      <c r="N438" s="3" t="str">
        <f>VLOOKUP(F438,'ESO zone constants'!$A$5:$D$10001,4,FALSE)</f>
        <v>Deshaan</v>
      </c>
    </row>
    <row r="439" spans="1:14" x14ac:dyDescent="0.25">
      <c r="A439" s="95">
        <v>455</v>
      </c>
      <c r="B439">
        <v>38</v>
      </c>
      <c r="C439">
        <v>1719</v>
      </c>
      <c r="D439" t="s">
        <v>3133</v>
      </c>
      <c r="E439">
        <v>744</v>
      </c>
      <c r="F439">
        <v>1160</v>
      </c>
      <c r="G439" t="s">
        <v>3133</v>
      </c>
      <c r="H439">
        <v>7</v>
      </c>
      <c r="I439" t="s">
        <v>3174</v>
      </c>
      <c r="J439" s="30" t="str">
        <f t="shared" si="18"/>
        <v>[455]=1160,</v>
      </c>
      <c r="K439" s="3">
        <f t="shared" si="19"/>
        <v>455</v>
      </c>
      <c r="L439" s="3">
        <f t="shared" si="20"/>
        <v>1160</v>
      </c>
      <c r="M439" s="8" t="str">
        <f>VLOOKUP(A439,'ESO wayshrine names'!$A$3:$B$9991,2,)</f>
        <v>Shalidor's Shrouded Realm</v>
      </c>
      <c r="N439" s="3" t="str">
        <f>VLOOKUP(F439,'ESO zone constants'!$A$5:$D$10001,4,FALSE)</f>
        <v>Western Skyrim</v>
      </c>
    </row>
    <row r="440" spans="1:14" x14ac:dyDescent="0.25">
      <c r="A440" s="95">
        <v>456</v>
      </c>
      <c r="B440">
        <v>42</v>
      </c>
      <c r="C440">
        <v>1814</v>
      </c>
      <c r="D440" t="s">
        <v>2314</v>
      </c>
      <c r="E440">
        <v>784</v>
      </c>
      <c r="F440">
        <v>1207</v>
      </c>
      <c r="G440" t="s">
        <v>2314</v>
      </c>
      <c r="H440">
        <v>7</v>
      </c>
      <c r="I440" t="s">
        <v>3175</v>
      </c>
      <c r="J440" s="30" t="str">
        <f t="shared" si="18"/>
        <v>[456]=1207,</v>
      </c>
      <c r="K440" s="3">
        <f t="shared" si="19"/>
        <v>456</v>
      </c>
      <c r="L440" s="3">
        <f t="shared" si="20"/>
        <v>1207</v>
      </c>
      <c r="M440" s="8" t="str">
        <f>VLOOKUP(A440,'ESO wayshrine names'!$A$3:$B$9991,2,)</f>
        <v>Stone Eagle Aerie</v>
      </c>
      <c r="N440" s="3" t="str">
        <f>VLOOKUP(F440,'ESO zone constants'!$A$5:$D$10001,4,FALSE)</f>
        <v>The Reach</v>
      </c>
    </row>
    <row r="441" spans="1:14" x14ac:dyDescent="0.25">
      <c r="A441" s="95">
        <v>457</v>
      </c>
      <c r="B441">
        <v>42</v>
      </c>
      <c r="C441">
        <v>1814</v>
      </c>
      <c r="D441" t="s">
        <v>2314</v>
      </c>
      <c r="E441">
        <v>784</v>
      </c>
      <c r="F441">
        <v>1207</v>
      </c>
      <c r="G441" t="s">
        <v>2314</v>
      </c>
      <c r="H441">
        <v>0</v>
      </c>
      <c r="I441" t="s">
        <v>3176</v>
      </c>
      <c r="J441" s="30" t="str">
        <f t="shared" si="18"/>
        <v>[457]=1207,</v>
      </c>
      <c r="K441" s="3">
        <f t="shared" si="19"/>
        <v>457</v>
      </c>
      <c r="L441" s="3">
        <f t="shared" si="20"/>
        <v>1207</v>
      </c>
      <c r="M441" s="8" t="str">
        <f>VLOOKUP(A441,'ESO wayshrine names'!$A$3:$B$9991,2,)</f>
        <v>Vateshran Hollows</v>
      </c>
      <c r="N441" s="3" t="str">
        <f>VLOOKUP(F441,'ESO zone constants'!$A$5:$D$10001,4,FALSE)</f>
        <v>The Reach</v>
      </c>
    </row>
    <row r="442" spans="1:14" x14ac:dyDescent="0.25">
      <c r="A442" s="95">
        <v>458</v>
      </c>
      <c r="B442">
        <v>43</v>
      </c>
      <c r="C442">
        <v>1887</v>
      </c>
      <c r="D442" t="s">
        <v>3177</v>
      </c>
      <c r="E442">
        <v>835</v>
      </c>
      <c r="F442">
        <v>1261</v>
      </c>
      <c r="G442" t="s">
        <v>3177</v>
      </c>
      <c r="H442">
        <v>1</v>
      </c>
      <c r="I442" t="s">
        <v>3178</v>
      </c>
      <c r="J442" s="30" t="str">
        <f t="shared" si="18"/>
        <v>[458]=1261,</v>
      </c>
      <c r="K442" s="3">
        <f t="shared" si="19"/>
        <v>458</v>
      </c>
      <c r="L442" s="3">
        <f t="shared" si="20"/>
        <v>1261</v>
      </c>
      <c r="M442" s="8" t="str">
        <f>VLOOKUP(A442,'ESO wayshrine names'!$A$3:$B$9991,2,)</f>
        <v>Leyawiin Wayshrine</v>
      </c>
      <c r="N442" s="3" t="str">
        <f>VLOOKUP(F442,'ESO zone constants'!$A$5:$D$10001,4,FALSE)</f>
        <v>Blackwood</v>
      </c>
    </row>
    <row r="443" spans="1:14" x14ac:dyDescent="0.25">
      <c r="A443" s="95">
        <v>459</v>
      </c>
      <c r="B443">
        <v>43</v>
      </c>
      <c r="C443">
        <v>1887</v>
      </c>
      <c r="D443" t="s">
        <v>3177</v>
      </c>
      <c r="E443">
        <v>835</v>
      </c>
      <c r="F443">
        <v>1261</v>
      </c>
      <c r="G443" t="s">
        <v>3177</v>
      </c>
      <c r="H443">
        <v>1</v>
      </c>
      <c r="I443" t="s">
        <v>3179</v>
      </c>
      <c r="J443" s="30" t="str">
        <f t="shared" si="18"/>
        <v>[459]=1261,</v>
      </c>
      <c r="K443" s="3">
        <f t="shared" si="19"/>
        <v>459</v>
      </c>
      <c r="L443" s="3">
        <f t="shared" si="20"/>
        <v>1261</v>
      </c>
      <c r="M443" s="8" t="str">
        <f>VLOOKUP(A443,'ESO wayshrine names'!$A$3:$B$9991,2,)</f>
        <v>Gideon Wayshrine</v>
      </c>
      <c r="N443" s="3" t="str">
        <f>VLOOKUP(F443,'ESO zone constants'!$A$5:$D$10001,4,FALSE)</f>
        <v>Blackwood</v>
      </c>
    </row>
    <row r="444" spans="1:14" x14ac:dyDescent="0.25">
      <c r="A444" s="95">
        <v>460</v>
      </c>
      <c r="B444">
        <v>43</v>
      </c>
      <c r="C444">
        <v>1887</v>
      </c>
      <c r="D444" t="s">
        <v>3177</v>
      </c>
      <c r="E444">
        <v>835</v>
      </c>
      <c r="F444">
        <v>1261</v>
      </c>
      <c r="G444" t="s">
        <v>3177</v>
      </c>
      <c r="H444">
        <v>1</v>
      </c>
      <c r="I444" t="s">
        <v>3180</v>
      </c>
      <c r="J444" s="30" t="str">
        <f t="shared" si="18"/>
        <v>[460]=1261,</v>
      </c>
      <c r="K444" s="3">
        <f t="shared" si="19"/>
        <v>460</v>
      </c>
      <c r="L444" s="3">
        <f t="shared" si="20"/>
        <v>1261</v>
      </c>
      <c r="M444" s="8" t="str">
        <f>VLOOKUP(A444,'ESO wayshrine names'!$A$3:$B$9991,2,)</f>
        <v>Borderwatch Wayshrine</v>
      </c>
      <c r="N444" s="3" t="str">
        <f>VLOOKUP(F444,'ESO zone constants'!$A$5:$D$10001,4,FALSE)</f>
        <v>Blackwood</v>
      </c>
    </row>
    <row r="445" spans="1:14" x14ac:dyDescent="0.25">
      <c r="A445" s="95">
        <v>461</v>
      </c>
      <c r="B445">
        <v>43</v>
      </c>
      <c r="C445">
        <v>1887</v>
      </c>
      <c r="D445" t="s">
        <v>3177</v>
      </c>
      <c r="E445">
        <v>835</v>
      </c>
      <c r="F445">
        <v>1261</v>
      </c>
      <c r="G445" t="s">
        <v>3177</v>
      </c>
      <c r="H445">
        <v>1</v>
      </c>
      <c r="I445" t="s">
        <v>3181</v>
      </c>
      <c r="J445" s="30" t="str">
        <f t="shared" si="18"/>
        <v>[461]=1261,</v>
      </c>
      <c r="K445" s="3">
        <f t="shared" si="19"/>
        <v>461</v>
      </c>
      <c r="L445" s="3">
        <f t="shared" si="20"/>
        <v>1261</v>
      </c>
      <c r="M445" s="8" t="str">
        <f>VLOOKUP(A445,'ESO wayshrine names'!$A$3:$B$9991,2,)</f>
        <v>Fort Redmane Wayshrine</v>
      </c>
      <c r="N445" s="3" t="str">
        <f>VLOOKUP(F445,'ESO zone constants'!$A$5:$D$10001,4,FALSE)</f>
        <v>Blackwood</v>
      </c>
    </row>
    <row r="446" spans="1:14" x14ac:dyDescent="0.25">
      <c r="A446" s="95">
        <v>462</v>
      </c>
      <c r="B446">
        <v>43</v>
      </c>
      <c r="C446">
        <v>1887</v>
      </c>
      <c r="D446" t="s">
        <v>3177</v>
      </c>
      <c r="E446">
        <v>835</v>
      </c>
      <c r="F446">
        <v>1261</v>
      </c>
      <c r="G446" t="s">
        <v>3177</v>
      </c>
      <c r="H446">
        <v>1</v>
      </c>
      <c r="I446" t="s">
        <v>3182</v>
      </c>
      <c r="J446" s="30" t="str">
        <f t="shared" si="18"/>
        <v>[462]=1261,</v>
      </c>
      <c r="K446" s="3">
        <f t="shared" si="19"/>
        <v>462</v>
      </c>
      <c r="L446" s="3">
        <f t="shared" si="20"/>
        <v>1261</v>
      </c>
      <c r="M446" s="8" t="str">
        <f>VLOOKUP(A446,'ESO wayshrine names'!$A$3:$B$9991,2,)</f>
        <v>Bloodrun Wayshrine</v>
      </c>
      <c r="N446" s="3" t="str">
        <f>VLOOKUP(F446,'ESO zone constants'!$A$5:$D$10001,4,FALSE)</f>
        <v>Blackwood</v>
      </c>
    </row>
    <row r="447" spans="1:14" s="54" customFormat="1" x14ac:dyDescent="0.25">
      <c r="A447" s="95">
        <v>463</v>
      </c>
      <c r="B447">
        <v>43</v>
      </c>
      <c r="C447">
        <v>1887</v>
      </c>
      <c r="D447" t="s">
        <v>3177</v>
      </c>
      <c r="E447">
        <v>835</v>
      </c>
      <c r="F447">
        <v>1261</v>
      </c>
      <c r="G447" t="s">
        <v>3177</v>
      </c>
      <c r="H447">
        <v>1</v>
      </c>
      <c r="I447" t="s">
        <v>3183</v>
      </c>
      <c r="J447" s="30" t="str">
        <f t="shared" si="18"/>
        <v>[463]=1261,</v>
      </c>
      <c r="K447" s="3">
        <f t="shared" si="19"/>
        <v>463</v>
      </c>
      <c r="L447" s="3">
        <f t="shared" si="20"/>
        <v>1261</v>
      </c>
      <c r="M447" s="8" t="str">
        <f>VLOOKUP(A447,'ESO wayshrine names'!$A$3:$B$9991,2,)</f>
        <v>Blueblood Wayshrine</v>
      </c>
      <c r="N447" s="3" t="str">
        <f>VLOOKUP(F447,'ESO zone constants'!$A$5:$D$10001,4,FALSE)</f>
        <v>Blackwood</v>
      </c>
    </row>
    <row r="448" spans="1:14" s="54" customFormat="1" x14ac:dyDescent="0.25">
      <c r="A448" s="95">
        <v>464</v>
      </c>
      <c r="B448">
        <v>43</v>
      </c>
      <c r="C448">
        <v>1887</v>
      </c>
      <c r="D448" t="s">
        <v>3177</v>
      </c>
      <c r="E448">
        <v>835</v>
      </c>
      <c r="F448">
        <v>1261</v>
      </c>
      <c r="G448" t="s">
        <v>3177</v>
      </c>
      <c r="H448">
        <v>1</v>
      </c>
      <c r="I448" t="s">
        <v>3184</v>
      </c>
      <c r="J448" s="30" t="str">
        <f t="shared" si="18"/>
        <v>[464]=1261,</v>
      </c>
      <c r="K448" s="3">
        <f t="shared" si="19"/>
        <v>464</v>
      </c>
      <c r="L448" s="3">
        <f t="shared" si="20"/>
        <v>1261</v>
      </c>
      <c r="M448" s="8" t="str">
        <f>VLOOKUP(A448,'ESO wayshrine names'!$A$3:$B$9991,2,)</f>
        <v>Stonewastes Wayshrine</v>
      </c>
      <c r="N448" s="3" t="str">
        <f>VLOOKUP(F448,'ESO zone constants'!$A$5:$D$10001,4,FALSE)</f>
        <v>Blackwood</v>
      </c>
    </row>
    <row r="449" spans="1:14" x14ac:dyDescent="0.25">
      <c r="A449" s="95">
        <v>465</v>
      </c>
      <c r="B449">
        <v>30</v>
      </c>
      <c r="C449">
        <v>1060</v>
      </c>
      <c r="D449" t="s">
        <v>532</v>
      </c>
      <c r="E449">
        <v>468</v>
      </c>
      <c r="F449">
        <v>849</v>
      </c>
      <c r="G449" t="s">
        <v>532</v>
      </c>
      <c r="H449">
        <v>7</v>
      </c>
      <c r="I449" t="s">
        <v>3185</v>
      </c>
      <c r="J449" s="30" t="str">
        <f t="shared" si="18"/>
        <v>[465]=849,</v>
      </c>
      <c r="K449" s="3">
        <f t="shared" si="19"/>
        <v>465</v>
      </c>
      <c r="L449" s="3">
        <f t="shared" si="20"/>
        <v>849</v>
      </c>
      <c r="M449" s="8" t="str">
        <f>VLOOKUP(A449,'ESO wayshrine names'!$A$3:$B$9991,2,)</f>
        <v>Kushalit Sanctuary</v>
      </c>
      <c r="N449" s="3" t="str">
        <f>VLOOKUP(F449,'ESO zone constants'!$A$5:$D$10001,4,FALSE)</f>
        <v>Vvardenfell</v>
      </c>
    </row>
    <row r="450" spans="1:14" x14ac:dyDescent="0.25">
      <c r="A450" s="95">
        <v>466</v>
      </c>
      <c r="B450">
        <v>29</v>
      </c>
      <c r="C450">
        <v>1006</v>
      </c>
      <c r="D450" t="s">
        <v>2315</v>
      </c>
      <c r="E450">
        <v>449</v>
      </c>
      <c r="F450">
        <v>823</v>
      </c>
      <c r="G450" t="s">
        <v>2992</v>
      </c>
      <c r="H450">
        <v>7</v>
      </c>
      <c r="I450" t="s">
        <v>3186</v>
      </c>
      <c r="J450" s="30" t="str">
        <f t="shared" si="18"/>
        <v>[466]=823,</v>
      </c>
      <c r="K450" s="3">
        <f t="shared" si="19"/>
        <v>466</v>
      </c>
      <c r="L450" s="3">
        <f t="shared" si="20"/>
        <v>823</v>
      </c>
      <c r="M450" s="8" t="str">
        <f>VLOOKUP(A450,'ESO wayshrine names'!$A$3:$B$9991,2,)</f>
        <v>Varlaisvea Ayleid Ruins</v>
      </c>
      <c r="N450" s="3" t="str">
        <f>VLOOKUP(F450,'ESO zone constants'!$A$5:$D$10001,4,FALSE)</f>
        <v>Gold Coast</v>
      </c>
    </row>
    <row r="451" spans="1:14" x14ac:dyDescent="0.25">
      <c r="A451" s="95">
        <v>467</v>
      </c>
      <c r="B451">
        <v>43</v>
      </c>
      <c r="C451">
        <v>1887</v>
      </c>
      <c r="D451" t="s">
        <v>3177</v>
      </c>
      <c r="E451">
        <v>835</v>
      </c>
      <c r="F451">
        <v>1261</v>
      </c>
      <c r="G451" t="s">
        <v>3177</v>
      </c>
      <c r="H451">
        <v>1</v>
      </c>
      <c r="I451" t="s">
        <v>3187</v>
      </c>
      <c r="J451" s="30" t="str">
        <f t="shared" si="18"/>
        <v>[467]=1261,</v>
      </c>
      <c r="K451" s="3">
        <f t="shared" si="19"/>
        <v>467</v>
      </c>
      <c r="L451" s="3">
        <f t="shared" si="20"/>
        <v>1261</v>
      </c>
      <c r="M451" s="8" t="str">
        <f>VLOOKUP(A451,'ESO wayshrine names'!$A$3:$B$9991,2,)</f>
        <v>Leyawiin Outskirts Wayshrine</v>
      </c>
      <c r="N451" s="3" t="str">
        <f>VLOOKUP(F451,'ESO zone constants'!$A$5:$D$10001,4,FALSE)</f>
        <v>Blackwood</v>
      </c>
    </row>
    <row r="452" spans="1:14" x14ac:dyDescent="0.25">
      <c r="A452" s="95">
        <v>468</v>
      </c>
      <c r="B452">
        <v>43</v>
      </c>
      <c r="C452">
        <v>1887</v>
      </c>
      <c r="D452" t="s">
        <v>3177</v>
      </c>
      <c r="E452">
        <v>835</v>
      </c>
      <c r="F452">
        <v>1261</v>
      </c>
      <c r="G452" t="s">
        <v>3177</v>
      </c>
      <c r="H452">
        <v>3</v>
      </c>
      <c r="I452" t="s">
        <v>3188</v>
      </c>
      <c r="J452" s="30" t="str">
        <f t="shared" ref="J452:J515" si="24">IF(A452&lt;&gt;"",IF(F452&lt;&gt;"",IF(OR(ISNA(A452),ISNA(F452)),"","["&amp;A452&amp;"]="&amp;F452&amp;","),""),"")</f>
        <v>[468]=1261,</v>
      </c>
      <c r="K452" s="3">
        <f t="shared" ref="K452:K515" si="25">A452</f>
        <v>468</v>
      </c>
      <c r="L452" s="3">
        <f t="shared" ref="L452:L515" si="26">F452</f>
        <v>1261</v>
      </c>
      <c r="M452" s="8" t="str">
        <f>VLOOKUP(A452,'ESO wayshrine names'!$A$3:$B$9991,2,)</f>
        <v>Trial: Rockgrove</v>
      </c>
      <c r="N452" s="3" t="str">
        <f>VLOOKUP(F452,'ESO zone constants'!$A$5:$D$10001,4,FALSE)</f>
        <v>Blackwood</v>
      </c>
    </row>
    <row r="453" spans="1:14" x14ac:dyDescent="0.25">
      <c r="A453" s="95">
        <v>469</v>
      </c>
      <c r="B453">
        <v>43</v>
      </c>
      <c r="C453">
        <v>1887</v>
      </c>
      <c r="D453" t="s">
        <v>3177</v>
      </c>
      <c r="E453">
        <v>835</v>
      </c>
      <c r="F453">
        <v>1261</v>
      </c>
      <c r="G453" t="s">
        <v>3177</v>
      </c>
      <c r="H453">
        <v>6</v>
      </c>
      <c r="I453" t="s">
        <v>3189</v>
      </c>
      <c r="J453" s="30" t="str">
        <f t="shared" si="24"/>
        <v>[469]=1261,</v>
      </c>
      <c r="K453" s="3">
        <f t="shared" si="25"/>
        <v>469</v>
      </c>
      <c r="L453" s="3">
        <f t="shared" si="26"/>
        <v>1261</v>
      </c>
      <c r="M453" s="8" t="str">
        <f>VLOOKUP(A453,'ESO wayshrine names'!$A$3:$B$9991,2,)</f>
        <v>Dungeon: The Dread Cellar</v>
      </c>
      <c r="N453" s="3" t="str">
        <f>VLOOKUP(F453,'ESO zone constants'!$A$5:$D$10001,4,FALSE)</f>
        <v>Blackwood</v>
      </c>
    </row>
    <row r="454" spans="1:14" x14ac:dyDescent="0.25">
      <c r="A454" s="95">
        <v>470</v>
      </c>
      <c r="B454">
        <v>2</v>
      </c>
      <c r="C454">
        <v>1</v>
      </c>
      <c r="D454" t="s">
        <v>103</v>
      </c>
      <c r="E454">
        <v>2</v>
      </c>
      <c r="F454">
        <v>3</v>
      </c>
      <c r="G454" t="s">
        <v>103</v>
      </c>
      <c r="H454">
        <v>6</v>
      </c>
      <c r="I454" t="s">
        <v>3190</v>
      </c>
      <c r="J454" s="30" t="str">
        <f t="shared" si="24"/>
        <v>[470]=3,</v>
      </c>
      <c r="K454" s="3">
        <f t="shared" si="25"/>
        <v>470</v>
      </c>
      <c r="L454" s="3">
        <f t="shared" si="26"/>
        <v>3</v>
      </c>
      <c r="M454" s="8" t="str">
        <f>VLOOKUP(A454,'ESO wayshrine names'!$A$3:$B$9991,2,)</f>
        <v>Dungeon: Red Petal Bastion</v>
      </c>
      <c r="N454" s="3" t="str">
        <f>VLOOKUP(F454,'ESO zone constants'!$A$5:$D$10001,4,FALSE)</f>
        <v>Glenumbra</v>
      </c>
    </row>
    <row r="455" spans="1:14" x14ac:dyDescent="0.25">
      <c r="A455" s="95">
        <v>471</v>
      </c>
      <c r="B455">
        <v>43</v>
      </c>
      <c r="C455">
        <v>1887</v>
      </c>
      <c r="D455" t="s">
        <v>3177</v>
      </c>
      <c r="E455">
        <v>835</v>
      </c>
      <c r="F455">
        <v>1261</v>
      </c>
      <c r="G455" t="s">
        <v>3177</v>
      </c>
      <c r="H455">
        <v>7</v>
      </c>
      <c r="I455" t="s">
        <v>3191</v>
      </c>
      <c r="J455" s="30" t="str">
        <f t="shared" si="24"/>
        <v>[471]=1261,</v>
      </c>
      <c r="K455" s="3">
        <f t="shared" si="25"/>
        <v>471</v>
      </c>
      <c r="L455" s="3">
        <f t="shared" si="26"/>
        <v>1261</v>
      </c>
      <c r="M455" s="8" t="str">
        <f>VLOOKUP(A455,'ESO wayshrine names'!$A$3:$B$9991,2,)</f>
        <v>Pilgrim's Rest</v>
      </c>
      <c r="N455" s="3" t="str">
        <f>VLOOKUP(F455,'ESO zone constants'!$A$5:$D$10001,4,FALSE)</f>
        <v>Blackwood</v>
      </c>
    </row>
    <row r="456" spans="1:14" x14ac:dyDescent="0.25">
      <c r="A456" s="95">
        <v>472</v>
      </c>
      <c r="B456">
        <v>43</v>
      </c>
      <c r="C456">
        <v>1887</v>
      </c>
      <c r="D456" t="s">
        <v>3177</v>
      </c>
      <c r="E456">
        <v>835</v>
      </c>
      <c r="F456">
        <v>1261</v>
      </c>
      <c r="G456" t="s">
        <v>3177</v>
      </c>
      <c r="H456">
        <v>7</v>
      </c>
      <c r="I456" t="s">
        <v>3192</v>
      </c>
      <c r="J456" s="30" t="str">
        <f t="shared" si="24"/>
        <v>[472]=1261,</v>
      </c>
      <c r="K456" s="3">
        <f t="shared" si="25"/>
        <v>472</v>
      </c>
      <c r="L456" s="3">
        <f t="shared" si="26"/>
        <v>1261</v>
      </c>
      <c r="M456" s="8" t="str">
        <f>VLOOKUP(A456,'ESO wayshrine names'!$A$3:$B$9991,2,)</f>
        <v>Water's Edge</v>
      </c>
      <c r="N456" s="3" t="str">
        <f>VLOOKUP(F456,'ESO zone constants'!$A$5:$D$10001,4,FALSE)</f>
        <v>Blackwood</v>
      </c>
    </row>
    <row r="457" spans="1:14" x14ac:dyDescent="0.25">
      <c r="A457" s="95">
        <v>473</v>
      </c>
      <c r="B457">
        <v>43</v>
      </c>
      <c r="C457">
        <v>1887</v>
      </c>
      <c r="D457" t="s">
        <v>3177</v>
      </c>
      <c r="E457">
        <v>835</v>
      </c>
      <c r="F457">
        <v>1261</v>
      </c>
      <c r="G457" t="s">
        <v>3177</v>
      </c>
      <c r="H457">
        <v>7</v>
      </c>
      <c r="I457" t="s">
        <v>3193</v>
      </c>
      <c r="J457" s="30" t="str">
        <f t="shared" si="24"/>
        <v>[473]=1261,</v>
      </c>
      <c r="K457" s="3">
        <f t="shared" si="25"/>
        <v>473</v>
      </c>
      <c r="L457" s="3">
        <f t="shared" si="26"/>
        <v>1261</v>
      </c>
      <c r="M457" s="8" t="str">
        <f>VLOOKUP(A457,'ESO wayshrine names'!$A$3:$B$9991,2,)</f>
        <v>Pantherfang Chapel</v>
      </c>
      <c r="N457" s="3" t="str">
        <f>VLOOKUP(F457,'ESO zone constants'!$A$5:$D$10001,4,FALSE)</f>
        <v>Blackwood</v>
      </c>
    </row>
    <row r="458" spans="1:14" x14ac:dyDescent="0.25">
      <c r="A458" s="95">
        <v>476</v>
      </c>
      <c r="B458">
        <v>45</v>
      </c>
      <c r="C458">
        <v>2021</v>
      </c>
      <c r="D458" t="s">
        <v>3194</v>
      </c>
      <c r="E458">
        <v>858</v>
      </c>
      <c r="F458">
        <v>1286</v>
      </c>
      <c r="G458" t="s">
        <v>3194</v>
      </c>
      <c r="H458">
        <v>1</v>
      </c>
      <c r="I458" t="s">
        <v>3195</v>
      </c>
      <c r="J458" s="30" t="str">
        <f t="shared" si="24"/>
        <v>[476]=1286,</v>
      </c>
      <c r="K458" s="3">
        <f t="shared" si="25"/>
        <v>476</v>
      </c>
      <c r="L458" s="3">
        <f t="shared" si="26"/>
        <v>1286</v>
      </c>
      <c r="M458" s="8" t="str">
        <f>VLOOKUP(A458,'ESO wayshrine names'!$A$3:$B$9991,2,)</f>
        <v>The Blood Pit Wayshrine</v>
      </c>
      <c r="N458" s="3" t="str">
        <f>VLOOKUP(F458,'ESO zone constants'!$A$5:$D$10001,4,FALSE)</f>
        <v>The Deadlands</v>
      </c>
    </row>
    <row r="459" spans="1:14" x14ac:dyDescent="0.25">
      <c r="A459" s="95">
        <v>477</v>
      </c>
      <c r="B459">
        <v>45</v>
      </c>
      <c r="C459">
        <v>2021</v>
      </c>
      <c r="D459" t="s">
        <v>3194</v>
      </c>
      <c r="E459">
        <v>858</v>
      </c>
      <c r="F459">
        <v>1286</v>
      </c>
      <c r="G459" t="s">
        <v>3194</v>
      </c>
      <c r="H459">
        <v>1</v>
      </c>
      <c r="I459" t="s">
        <v>3196</v>
      </c>
      <c r="J459" s="30" t="str">
        <f t="shared" si="24"/>
        <v>[477]=1286,</v>
      </c>
      <c r="K459" s="3">
        <f t="shared" si="25"/>
        <v>477</v>
      </c>
      <c r="L459" s="3">
        <f t="shared" si="26"/>
        <v>1286</v>
      </c>
      <c r="M459" s="8" t="str">
        <f>VLOOKUP(A459,'ESO wayshrine names'!$A$3:$B$9991,2,)</f>
        <v>Ardent Hope Wayshrine</v>
      </c>
      <c r="N459" s="3" t="str">
        <f>VLOOKUP(F459,'ESO zone constants'!$A$5:$D$10001,4,FALSE)</f>
        <v>The Deadlands</v>
      </c>
    </row>
    <row r="460" spans="1:14" x14ac:dyDescent="0.25">
      <c r="A460" s="95">
        <v>478</v>
      </c>
      <c r="B460">
        <v>45</v>
      </c>
      <c r="C460">
        <v>2021</v>
      </c>
      <c r="D460" t="s">
        <v>3194</v>
      </c>
      <c r="E460">
        <v>858</v>
      </c>
      <c r="F460">
        <v>1286</v>
      </c>
      <c r="G460" t="s">
        <v>3194</v>
      </c>
      <c r="H460">
        <v>1</v>
      </c>
      <c r="I460" t="s">
        <v>3197</v>
      </c>
      <c r="J460" s="30" t="str">
        <f t="shared" si="24"/>
        <v>[478]=1286,</v>
      </c>
      <c r="K460" s="3">
        <f t="shared" si="25"/>
        <v>478</v>
      </c>
      <c r="L460" s="3">
        <f t="shared" si="26"/>
        <v>1286</v>
      </c>
      <c r="M460" s="8" t="str">
        <f>VLOOKUP(A460,'ESO wayshrine names'!$A$3:$B$9991,2,)</f>
        <v>Wretched Spire Wayshrine</v>
      </c>
      <c r="N460" s="3" t="str">
        <f>VLOOKUP(F460,'ESO zone constants'!$A$5:$D$10001,4,FALSE)</f>
        <v>The Deadlands</v>
      </c>
    </row>
    <row r="461" spans="1:14" x14ac:dyDescent="0.25">
      <c r="A461" s="95">
        <v>479</v>
      </c>
      <c r="B461">
        <v>45</v>
      </c>
      <c r="C461">
        <v>2021</v>
      </c>
      <c r="D461" t="s">
        <v>3194</v>
      </c>
      <c r="E461">
        <v>858</v>
      </c>
      <c r="F461">
        <v>1286</v>
      </c>
      <c r="G461" t="s">
        <v>3194</v>
      </c>
      <c r="H461">
        <v>1</v>
      </c>
      <c r="I461" t="s">
        <v>3198</v>
      </c>
      <c r="J461" s="30" t="str">
        <f t="shared" si="24"/>
        <v>[479]=1286,</v>
      </c>
      <c r="K461" s="3">
        <f t="shared" si="25"/>
        <v>479</v>
      </c>
      <c r="L461" s="3">
        <f t="shared" si="26"/>
        <v>1286</v>
      </c>
      <c r="M461" s="8" t="str">
        <f>VLOOKUP(A461,'ESO wayshrine names'!$A$3:$B$9991,2,)</f>
        <v>False Martyrs' Folly Wayshrine</v>
      </c>
      <c r="N461" s="3" t="str">
        <f>VLOOKUP(F461,'ESO zone constants'!$A$5:$D$10001,4,FALSE)</f>
        <v>The Deadlands</v>
      </c>
    </row>
    <row r="462" spans="1:14" x14ac:dyDescent="0.25">
      <c r="A462" s="95">
        <v>480</v>
      </c>
      <c r="B462">
        <v>45</v>
      </c>
      <c r="C462">
        <v>2021</v>
      </c>
      <c r="D462" t="s">
        <v>3194</v>
      </c>
      <c r="E462">
        <v>858</v>
      </c>
      <c r="F462">
        <v>1286</v>
      </c>
      <c r="G462" t="s">
        <v>3194</v>
      </c>
      <c r="H462">
        <v>1</v>
      </c>
      <c r="I462" t="s">
        <v>3199</v>
      </c>
      <c r="J462" s="30" t="str">
        <f t="shared" si="24"/>
        <v>[480]=1286,</v>
      </c>
      <c r="K462" s="3">
        <f t="shared" si="25"/>
        <v>480</v>
      </c>
      <c r="L462" s="3">
        <f t="shared" si="26"/>
        <v>1286</v>
      </c>
      <c r="M462" s="8" t="str">
        <f>VLOOKUP(A462,'ESO wayshrine names'!$A$3:$B$9991,2,)</f>
        <v>Annihilarch's Summit Wayshrine</v>
      </c>
      <c r="N462" s="3" t="str">
        <f>VLOOKUP(F462,'ESO zone constants'!$A$5:$D$10001,4,FALSE)</f>
        <v>The Deadlands</v>
      </c>
    </row>
    <row r="463" spans="1:14" x14ac:dyDescent="0.25">
      <c r="A463" s="95">
        <v>481</v>
      </c>
      <c r="B463">
        <v>43</v>
      </c>
      <c r="C463">
        <v>1887</v>
      </c>
      <c r="D463" t="s">
        <v>3177</v>
      </c>
      <c r="E463">
        <v>835</v>
      </c>
      <c r="F463">
        <v>1261</v>
      </c>
      <c r="G463" t="s">
        <v>3177</v>
      </c>
      <c r="H463">
        <v>1</v>
      </c>
      <c r="I463" t="s">
        <v>3200</v>
      </c>
      <c r="J463" s="30" t="str">
        <f t="shared" si="24"/>
        <v>[481]=1261,</v>
      </c>
      <c r="K463" s="3">
        <f t="shared" si="25"/>
        <v>481</v>
      </c>
      <c r="L463" s="3">
        <f t="shared" si="26"/>
        <v>1261</v>
      </c>
      <c r="M463" s="8" t="str">
        <f>VLOOKUP(A463,'ESO wayshrine names'!$A$3:$B$9991,2,)</f>
        <v>Doomvault Vulpinaz Wayshrine</v>
      </c>
      <c r="N463" s="3" t="str">
        <f>VLOOKUP(F463,'ESO zone constants'!$A$5:$D$10001,4,FALSE)</f>
        <v>Blackwood</v>
      </c>
    </row>
    <row r="464" spans="1:14" x14ac:dyDescent="0.25">
      <c r="A464" s="95">
        <v>482</v>
      </c>
      <c r="B464">
        <v>43</v>
      </c>
      <c r="C464">
        <v>1887</v>
      </c>
      <c r="D464" t="s">
        <v>3177</v>
      </c>
      <c r="E464">
        <v>835</v>
      </c>
      <c r="F464">
        <v>1261</v>
      </c>
      <c r="G464" t="s">
        <v>3177</v>
      </c>
      <c r="H464">
        <v>1</v>
      </c>
      <c r="I464" t="s">
        <v>3201</v>
      </c>
      <c r="J464" s="30" t="str">
        <f t="shared" si="24"/>
        <v>[482]=1261,</v>
      </c>
      <c r="K464" s="3">
        <f t="shared" si="25"/>
        <v>482</v>
      </c>
      <c r="L464" s="3">
        <f t="shared" si="26"/>
        <v>1261</v>
      </c>
      <c r="M464" s="8" t="str">
        <f>VLOOKUP(A464,'ESO wayshrine names'!$A$3:$B$9991,2,)</f>
        <v>Blackwood Crossroads Wayshrine</v>
      </c>
      <c r="N464" s="3" t="str">
        <f>VLOOKUP(F464,'ESO zone constants'!$A$5:$D$10001,4,FALSE)</f>
        <v>Blackwood</v>
      </c>
    </row>
    <row r="465" spans="1:14" x14ac:dyDescent="0.25">
      <c r="A465" s="95">
        <v>483</v>
      </c>
      <c r="B465">
        <v>43</v>
      </c>
      <c r="C465">
        <v>1887</v>
      </c>
      <c r="D465" t="s">
        <v>3177</v>
      </c>
      <c r="E465">
        <v>835</v>
      </c>
      <c r="F465">
        <v>1261</v>
      </c>
      <c r="G465" t="s">
        <v>3177</v>
      </c>
      <c r="H465">
        <v>1</v>
      </c>
      <c r="I465" t="s">
        <v>3202</v>
      </c>
      <c r="J465" s="30" t="str">
        <f t="shared" si="24"/>
        <v>[483]=1261,</v>
      </c>
      <c r="K465" s="3">
        <f t="shared" si="25"/>
        <v>483</v>
      </c>
      <c r="L465" s="3">
        <f t="shared" si="26"/>
        <v>1261</v>
      </c>
      <c r="M465" s="8" t="str">
        <f>VLOOKUP(A465,'ESO wayshrine names'!$A$3:$B$9991,2,)</f>
        <v>Hutan-Tzel Wayshrine</v>
      </c>
      <c r="N465" s="3" t="str">
        <f>VLOOKUP(F465,'ESO zone constants'!$A$5:$D$10001,4,FALSE)</f>
        <v>Blackwood</v>
      </c>
    </row>
    <row r="466" spans="1:14" x14ac:dyDescent="0.25">
      <c r="A466" s="95">
        <v>484</v>
      </c>
      <c r="B466">
        <v>43</v>
      </c>
      <c r="C466">
        <v>1887</v>
      </c>
      <c r="D466" t="s">
        <v>3177</v>
      </c>
      <c r="E466">
        <v>835</v>
      </c>
      <c r="F466">
        <v>1261</v>
      </c>
      <c r="G466" t="s">
        <v>3177</v>
      </c>
      <c r="H466">
        <v>1</v>
      </c>
      <c r="I466" t="s">
        <v>3203</v>
      </c>
      <c r="J466" s="30" t="str">
        <f t="shared" si="24"/>
        <v>[484]=1261,</v>
      </c>
      <c r="K466" s="3">
        <f t="shared" si="25"/>
        <v>484</v>
      </c>
      <c r="L466" s="3">
        <f t="shared" si="26"/>
        <v>1261</v>
      </c>
      <c r="M466" s="8" t="str">
        <f>VLOOKUP(A466,'ESO wayshrine names'!$A$3:$B$9991,2,)</f>
        <v>Vunalk Wayshrine</v>
      </c>
      <c r="N466" s="3" t="str">
        <f>VLOOKUP(F466,'ESO zone constants'!$A$5:$D$10001,4,FALSE)</f>
        <v>Blackwood</v>
      </c>
    </row>
    <row r="467" spans="1:14" x14ac:dyDescent="0.25">
      <c r="A467" s="95">
        <v>485</v>
      </c>
      <c r="B467">
        <v>8</v>
      </c>
      <c r="C467">
        <v>22</v>
      </c>
      <c r="D467" t="s">
        <v>108</v>
      </c>
      <c r="E467">
        <v>11</v>
      </c>
      <c r="F467">
        <v>58</v>
      </c>
      <c r="G467" t="s">
        <v>108</v>
      </c>
      <c r="H467">
        <v>7</v>
      </c>
      <c r="I467" t="s">
        <v>3204</v>
      </c>
      <c r="J467" s="30" t="str">
        <f t="shared" si="24"/>
        <v>[485]=58,</v>
      </c>
      <c r="K467" s="3">
        <f t="shared" si="25"/>
        <v>485</v>
      </c>
      <c r="L467" s="3">
        <f t="shared" si="26"/>
        <v>58</v>
      </c>
      <c r="M467" s="8" t="str">
        <f>VLOOKUP(A467,'ESO wayshrine names'!$A$3:$B$9991,2,)</f>
        <v>Doomchar Plateau</v>
      </c>
      <c r="N467" s="3" t="str">
        <f>VLOOKUP(F467,'ESO zone constants'!$A$5:$D$10001,4,FALSE)</f>
        <v>Malabal Tor</v>
      </c>
    </row>
    <row r="468" spans="1:14" x14ac:dyDescent="0.25">
      <c r="A468" s="95">
        <v>486</v>
      </c>
      <c r="B468">
        <v>43</v>
      </c>
      <c r="C468">
        <v>1887</v>
      </c>
      <c r="D468" t="s">
        <v>3177</v>
      </c>
      <c r="E468">
        <v>835</v>
      </c>
      <c r="F468">
        <v>1261</v>
      </c>
      <c r="G468" t="s">
        <v>3177</v>
      </c>
      <c r="H468">
        <v>7</v>
      </c>
      <c r="I468" t="s">
        <v>3205</v>
      </c>
      <c r="J468" s="30" t="str">
        <f t="shared" si="24"/>
        <v>[486]=1261,</v>
      </c>
      <c r="K468" s="3">
        <f t="shared" si="25"/>
        <v>486</v>
      </c>
      <c r="L468" s="3">
        <f t="shared" si="26"/>
        <v>1261</v>
      </c>
      <c r="M468" s="8" t="str">
        <f>VLOOKUP(A468,'ESO wayshrine names'!$A$3:$B$9991,2,)</f>
        <v>Sweetwater Cascades</v>
      </c>
      <c r="N468" s="3" t="str">
        <f>VLOOKUP(F468,'ESO zone constants'!$A$5:$D$10001,4,FALSE)</f>
        <v>Blackwood</v>
      </c>
    </row>
    <row r="469" spans="1:14" x14ac:dyDescent="0.25">
      <c r="A469" s="95">
        <v>487</v>
      </c>
      <c r="B469">
        <v>44</v>
      </c>
      <c r="C469">
        <v>2119</v>
      </c>
      <c r="D469" t="s">
        <v>2701</v>
      </c>
      <c r="E469">
        <v>855</v>
      </c>
      <c r="F469">
        <v>1283</v>
      </c>
      <c r="G469" t="s">
        <v>2702</v>
      </c>
      <c r="H469">
        <v>1</v>
      </c>
      <c r="I469" t="s">
        <v>2704</v>
      </c>
      <c r="J469" s="30" t="str">
        <f t="shared" si="24"/>
        <v>[487]=1283,</v>
      </c>
      <c r="K469" s="3">
        <f t="shared" si="25"/>
        <v>487</v>
      </c>
      <c r="L469" s="3">
        <f t="shared" si="26"/>
        <v>1283</v>
      </c>
      <c r="M469" s="8" t="str">
        <f>VLOOKUP(A469,'ESO wayshrine names'!$A$3:$B$9991,2,)</f>
        <v>Fargrave Outskirts Wayshrine</v>
      </c>
      <c r="N469" s="3" t="str">
        <f>VLOOKUP(F469,'ESO zone constants'!$A$5:$D$10001,4,FALSE)</f>
        <v>The Shambles</v>
      </c>
    </row>
    <row r="470" spans="1:14" x14ac:dyDescent="0.25">
      <c r="A470" s="95">
        <v>488</v>
      </c>
      <c r="B470">
        <v>46</v>
      </c>
      <c r="C470">
        <v>2114</v>
      </c>
      <c r="D470" t="s">
        <v>3466</v>
      </c>
      <c r="E470">
        <v>884</v>
      </c>
      <c r="F470">
        <v>1318</v>
      </c>
      <c r="G470" t="s">
        <v>3355</v>
      </c>
      <c r="H470">
        <v>3</v>
      </c>
      <c r="I470" t="s">
        <v>3361</v>
      </c>
      <c r="J470" s="30" t="str">
        <f t="shared" si="24"/>
        <v>[488]=1318,</v>
      </c>
      <c r="K470" s="3">
        <f t="shared" si="25"/>
        <v>488</v>
      </c>
      <c r="L470" s="3">
        <f t="shared" si="26"/>
        <v>1318</v>
      </c>
      <c r="M470" s="8" t="str">
        <f>VLOOKUP(A470,'ESO wayshrine names'!$A$3:$B$9991,2,)</f>
        <v>Trial: Dreadsail Reef</v>
      </c>
      <c r="N470" s="3" t="str">
        <f>VLOOKUP(F470,'ESO zone constants'!$A$5:$D$10001,4,FALSE)</f>
        <v>High Isle</v>
      </c>
    </row>
    <row r="471" spans="1:14" x14ac:dyDescent="0.25">
      <c r="A471" s="95">
        <v>489</v>
      </c>
      <c r="B471">
        <v>44</v>
      </c>
      <c r="C471">
        <v>2119</v>
      </c>
      <c r="D471" t="s">
        <v>2701</v>
      </c>
      <c r="E471">
        <v>855</v>
      </c>
      <c r="F471">
        <v>1283</v>
      </c>
      <c r="G471" t="s">
        <v>2702</v>
      </c>
      <c r="H471">
        <v>1</v>
      </c>
      <c r="I471" t="s">
        <v>3206</v>
      </c>
      <c r="J471" s="30" t="str">
        <f t="shared" si="24"/>
        <v>[489]=1283,</v>
      </c>
      <c r="K471" s="3">
        <f t="shared" si="25"/>
        <v>489</v>
      </c>
      <c r="L471" s="3">
        <f t="shared" si="26"/>
        <v>1283</v>
      </c>
      <c r="M471" s="8" t="str">
        <f>VLOOKUP(A471,'ESO wayshrine names'!$A$3:$B$9991,2,)</f>
        <v>The Shambles Wayshrine</v>
      </c>
      <c r="N471" s="3" t="str">
        <f>VLOOKUP(F471,'ESO zone constants'!$A$5:$D$10001,4,FALSE)</f>
        <v>The Shambles</v>
      </c>
    </row>
    <row r="472" spans="1:14" x14ac:dyDescent="0.25">
      <c r="A472" s="95">
        <v>490</v>
      </c>
      <c r="B472">
        <v>45</v>
      </c>
      <c r="C472">
        <v>2021</v>
      </c>
      <c r="D472" t="s">
        <v>3194</v>
      </c>
      <c r="E472">
        <v>858</v>
      </c>
      <c r="F472">
        <v>1286</v>
      </c>
      <c r="G472" t="s">
        <v>3194</v>
      </c>
      <c r="H472">
        <v>1</v>
      </c>
      <c r="I472" t="s">
        <v>3207</v>
      </c>
      <c r="J472" s="30" t="str">
        <f t="shared" si="24"/>
        <v>[490]=1286,</v>
      </c>
      <c r="K472" s="3">
        <f t="shared" si="25"/>
        <v>490</v>
      </c>
      <c r="L472" s="3">
        <f t="shared" si="26"/>
        <v>1286</v>
      </c>
      <c r="M472" s="8" t="str">
        <f>VLOOKUP(A472,'ESO wayshrine names'!$A$3:$B$9991,2,)</f>
        <v>Wounded Crossing Wayshrine</v>
      </c>
      <c r="N472" s="3" t="str">
        <f>VLOOKUP(F472,'ESO zone constants'!$A$5:$D$10001,4,FALSE)</f>
        <v>The Deadlands</v>
      </c>
    </row>
    <row r="473" spans="1:14" x14ac:dyDescent="0.25">
      <c r="A473" s="95">
        <v>491</v>
      </c>
      <c r="B473">
        <v>45</v>
      </c>
      <c r="C473">
        <v>2021</v>
      </c>
      <c r="D473" t="s">
        <v>3194</v>
      </c>
      <c r="E473">
        <v>858</v>
      </c>
      <c r="F473">
        <v>1286</v>
      </c>
      <c r="G473" t="s">
        <v>3194</v>
      </c>
      <c r="H473">
        <v>1</v>
      </c>
      <c r="I473" t="s">
        <v>3208</v>
      </c>
      <c r="J473" s="30" t="str">
        <f t="shared" si="24"/>
        <v>[491]=1286,</v>
      </c>
      <c r="K473" s="3">
        <f t="shared" si="25"/>
        <v>491</v>
      </c>
      <c r="L473" s="3">
        <f t="shared" si="26"/>
        <v>1286</v>
      </c>
      <c r="M473" s="8" t="str">
        <f>VLOOKUP(A473,'ESO wayshrine names'!$A$3:$B$9991,2,)</f>
        <v>The Scourshales Wayshrine</v>
      </c>
      <c r="N473" s="3" t="str">
        <f>VLOOKUP(F473,'ESO zone constants'!$A$5:$D$10001,4,FALSE)</f>
        <v>The Deadlands</v>
      </c>
    </row>
    <row r="474" spans="1:14" x14ac:dyDescent="0.25">
      <c r="A474" s="95">
        <v>493</v>
      </c>
      <c r="B474">
        <v>44</v>
      </c>
      <c r="C474">
        <v>2119</v>
      </c>
      <c r="D474" t="s">
        <v>2701</v>
      </c>
      <c r="E474">
        <v>855</v>
      </c>
      <c r="F474">
        <v>1283</v>
      </c>
      <c r="G474" t="s">
        <v>2702</v>
      </c>
      <c r="H474">
        <v>1</v>
      </c>
      <c r="I474" t="s">
        <v>2703</v>
      </c>
      <c r="J474" s="30" t="str">
        <f t="shared" si="24"/>
        <v>[493]=1283,</v>
      </c>
      <c r="K474" s="3">
        <f t="shared" si="25"/>
        <v>493</v>
      </c>
      <c r="L474" s="3">
        <f t="shared" si="26"/>
        <v>1283</v>
      </c>
      <c r="M474" s="8" t="str">
        <f>VLOOKUP(A474,'ESO wayshrine names'!$A$3:$B$9991,2,)</f>
        <v>Fargrave Wayshrine</v>
      </c>
      <c r="N474" s="3" t="str">
        <f>VLOOKUP(F474,'ESO zone constants'!$A$5:$D$10001,4,FALSE)</f>
        <v>The Shambles</v>
      </c>
    </row>
    <row r="475" spans="1:14" x14ac:dyDescent="0.25">
      <c r="A475" s="95">
        <v>494</v>
      </c>
      <c r="B475">
        <v>45</v>
      </c>
      <c r="C475">
        <v>2021</v>
      </c>
      <c r="D475" t="s">
        <v>3194</v>
      </c>
      <c r="E475">
        <v>858</v>
      </c>
      <c r="F475">
        <v>1286</v>
      </c>
      <c r="G475" t="s">
        <v>3194</v>
      </c>
      <c r="H475">
        <v>1</v>
      </c>
      <c r="I475" t="s">
        <v>3209</v>
      </c>
      <c r="J475" s="30" t="str">
        <f t="shared" si="24"/>
        <v>[494]=1286,</v>
      </c>
      <c r="K475" s="3">
        <f t="shared" si="25"/>
        <v>494</v>
      </c>
      <c r="L475" s="3">
        <f t="shared" si="26"/>
        <v>1286</v>
      </c>
      <c r="M475" s="8" t="str">
        <f>VLOOKUP(A475,'ESO wayshrine names'!$A$3:$B$9991,2,)</f>
        <v>Raging Coast Wayshrine</v>
      </c>
      <c r="N475" s="3" t="str">
        <f>VLOOKUP(F475,'ESO zone constants'!$A$5:$D$10001,4,FALSE)</f>
        <v>The Deadlands</v>
      </c>
    </row>
    <row r="476" spans="1:14" x14ac:dyDescent="0.25">
      <c r="A476" s="95">
        <v>495</v>
      </c>
      <c r="B476">
        <v>44</v>
      </c>
      <c r="C476">
        <v>2119</v>
      </c>
      <c r="D476" t="s">
        <v>2701</v>
      </c>
      <c r="E476">
        <v>855</v>
      </c>
      <c r="F476">
        <v>1283</v>
      </c>
      <c r="G476" t="s">
        <v>2702</v>
      </c>
      <c r="H476">
        <v>7</v>
      </c>
      <c r="I476" t="s">
        <v>2705</v>
      </c>
      <c r="J476" s="30" t="str">
        <f t="shared" si="24"/>
        <v>[495]=1283,</v>
      </c>
      <c r="K476" s="3">
        <f t="shared" si="25"/>
        <v>495</v>
      </c>
      <c r="L476" s="3">
        <f t="shared" si="26"/>
        <v>1283</v>
      </c>
      <c r="M476" s="8" t="str">
        <f>VLOOKUP(A476,'ESO wayshrine names'!$A$3:$B$9991,2,)</f>
        <v>Ossa Accentium</v>
      </c>
      <c r="N476" s="3" t="str">
        <f>VLOOKUP(F476,'ESO zone constants'!$A$5:$D$10001,4,FALSE)</f>
        <v>The Shambles</v>
      </c>
    </row>
    <row r="477" spans="1:14" x14ac:dyDescent="0.25">
      <c r="A477" s="95">
        <v>496</v>
      </c>
      <c r="B477">
        <v>45</v>
      </c>
      <c r="C477">
        <v>2021</v>
      </c>
      <c r="D477" t="s">
        <v>3194</v>
      </c>
      <c r="E477">
        <v>858</v>
      </c>
      <c r="F477">
        <v>1286</v>
      </c>
      <c r="G477" t="s">
        <v>3194</v>
      </c>
      <c r="H477">
        <v>7</v>
      </c>
      <c r="I477" t="s">
        <v>3210</v>
      </c>
      <c r="J477" s="30" t="str">
        <f t="shared" si="24"/>
        <v>[496]=1286,</v>
      </c>
      <c r="K477" s="3">
        <f t="shared" si="25"/>
        <v>496</v>
      </c>
      <c r="L477" s="3">
        <f t="shared" si="26"/>
        <v>1286</v>
      </c>
      <c r="M477" s="8" t="str">
        <f>VLOOKUP(A477,'ESO wayshrine names'!$A$3:$B$9991,2,)</f>
        <v>Agony's Ascent</v>
      </c>
      <c r="N477" s="3" t="str">
        <f>VLOOKUP(F477,'ESO zone constants'!$A$5:$D$10001,4,FALSE)</f>
        <v>The Deadlands</v>
      </c>
    </row>
    <row r="478" spans="1:14" x14ac:dyDescent="0.25">
      <c r="A478" s="95">
        <v>497</v>
      </c>
      <c r="B478">
        <v>32</v>
      </c>
      <c r="C478">
        <v>1349</v>
      </c>
      <c r="D478" t="s">
        <v>2318</v>
      </c>
      <c r="E478">
        <v>617</v>
      </c>
      <c r="F478">
        <v>1011</v>
      </c>
      <c r="G478" t="s">
        <v>2318</v>
      </c>
      <c r="H478">
        <v>6</v>
      </c>
      <c r="I478" t="s">
        <v>3211</v>
      </c>
      <c r="J478" s="30" t="str">
        <f t="shared" si="24"/>
        <v>[497]=1011,</v>
      </c>
      <c r="K478" s="3">
        <f t="shared" si="25"/>
        <v>497</v>
      </c>
      <c r="L478" s="3">
        <f t="shared" si="26"/>
        <v>1011</v>
      </c>
      <c r="M478" s="8" t="str">
        <f>VLOOKUP(A478,'ESO wayshrine names'!$A$3:$B$9991,2,)</f>
        <v>Dungeon: Coral Aerie</v>
      </c>
      <c r="N478" s="3" t="str">
        <f>VLOOKUP(F478,'ESO zone constants'!$A$5:$D$10001,4,FALSE)</f>
        <v>Summerset</v>
      </c>
    </row>
    <row r="479" spans="1:14" x14ac:dyDescent="0.25">
      <c r="A479" s="95">
        <v>498</v>
      </c>
      <c r="B479">
        <v>3</v>
      </c>
      <c r="C479">
        <v>10</v>
      </c>
      <c r="D479" t="s">
        <v>2308</v>
      </c>
      <c r="E479">
        <v>5</v>
      </c>
      <c r="F479">
        <v>20</v>
      </c>
      <c r="G479" t="s">
        <v>2308</v>
      </c>
      <c r="H479">
        <v>6</v>
      </c>
      <c r="I479" t="s">
        <v>3212</v>
      </c>
      <c r="J479" s="30" t="str">
        <f t="shared" si="24"/>
        <v>[498]=20,</v>
      </c>
      <c r="K479" s="3">
        <f t="shared" si="25"/>
        <v>498</v>
      </c>
      <c r="L479" s="3">
        <f t="shared" si="26"/>
        <v>20</v>
      </c>
      <c r="M479" s="8" t="str">
        <f>VLOOKUP(A479,'ESO wayshrine names'!$A$3:$B$9991,2,)</f>
        <v>Dungeon: Shipwright's Regret</v>
      </c>
      <c r="N479" s="3" t="str">
        <f>VLOOKUP(F479,'ESO zone constants'!$A$5:$D$10001,4,FALSE)</f>
        <v>Rivenspire</v>
      </c>
    </row>
    <row r="480" spans="1:14" x14ac:dyDescent="0.25">
      <c r="A480" s="95">
        <v>499</v>
      </c>
      <c r="B480">
        <v>20</v>
      </c>
      <c r="C480">
        <v>227</v>
      </c>
      <c r="D480" t="s">
        <v>386</v>
      </c>
      <c r="E480">
        <v>306</v>
      </c>
      <c r="F480">
        <v>535</v>
      </c>
      <c r="G480" t="s">
        <v>386</v>
      </c>
      <c r="H480">
        <v>7</v>
      </c>
      <c r="I480" t="s">
        <v>3213</v>
      </c>
      <c r="J480" s="30" t="str">
        <f t="shared" si="24"/>
        <v>[499]=535,</v>
      </c>
      <c r="K480" s="3">
        <f t="shared" si="25"/>
        <v>499</v>
      </c>
      <c r="L480" s="3">
        <f t="shared" si="26"/>
        <v>535</v>
      </c>
      <c r="M480" s="8" t="str">
        <f>VLOOKUP(A480,'ESO wayshrine names'!$A$3:$B$9991,2,)</f>
        <v>Seaveil Spire</v>
      </c>
      <c r="N480" s="3" t="str">
        <f>VLOOKUP(F480,'ESO zone constants'!$A$5:$D$10001,4,FALSE)</f>
        <v>Betnikh</v>
      </c>
    </row>
    <row r="481" spans="1:14" x14ac:dyDescent="0.25">
      <c r="A481" s="95">
        <v>501</v>
      </c>
      <c r="B481">
        <v>46</v>
      </c>
      <c r="C481">
        <v>2114</v>
      </c>
      <c r="D481" t="s">
        <v>3466</v>
      </c>
      <c r="E481">
        <v>884</v>
      </c>
      <c r="F481">
        <v>1318</v>
      </c>
      <c r="G481" t="s">
        <v>3355</v>
      </c>
      <c r="H481">
        <v>1</v>
      </c>
      <c r="I481" t="s">
        <v>3364</v>
      </c>
      <c r="J481" s="30" t="str">
        <f t="shared" si="24"/>
        <v>[501]=1318,</v>
      </c>
      <c r="K481" s="3">
        <f t="shared" si="25"/>
        <v>501</v>
      </c>
      <c r="L481" s="3">
        <f t="shared" si="26"/>
        <v>1318</v>
      </c>
      <c r="M481" s="8" t="str">
        <f>VLOOKUP(A481,'ESO wayshrine names'!$A$3:$B$9991,2,)</f>
        <v>Coral Road Wayshrine</v>
      </c>
      <c r="N481" s="3" t="str">
        <f>VLOOKUP(F481,'ESO zone constants'!$A$5:$D$10001,4,FALSE)</f>
        <v>High Isle</v>
      </c>
    </row>
    <row r="482" spans="1:14" x14ac:dyDescent="0.25">
      <c r="A482" s="95">
        <v>502</v>
      </c>
      <c r="B482">
        <v>46</v>
      </c>
      <c r="C482">
        <v>2114</v>
      </c>
      <c r="D482" t="s">
        <v>3466</v>
      </c>
      <c r="E482">
        <v>884</v>
      </c>
      <c r="F482">
        <v>1318</v>
      </c>
      <c r="G482" t="s">
        <v>3355</v>
      </c>
      <c r="H482">
        <v>1</v>
      </c>
      <c r="I482" t="s">
        <v>3365</v>
      </c>
      <c r="J482" s="30" t="str">
        <f t="shared" si="24"/>
        <v>[502]=1318,</v>
      </c>
      <c r="K482" s="3">
        <f t="shared" si="25"/>
        <v>502</v>
      </c>
      <c r="L482" s="3">
        <f t="shared" si="26"/>
        <v>1318</v>
      </c>
      <c r="M482" s="8" t="str">
        <f>VLOOKUP(A482,'ESO wayshrine names'!$A$3:$B$9991,2,)</f>
        <v>Tor Draioch Wayshrine</v>
      </c>
      <c r="N482" s="3" t="str">
        <f>VLOOKUP(F482,'ESO zone constants'!$A$5:$D$10001,4,FALSE)</f>
        <v>High Isle</v>
      </c>
    </row>
    <row r="483" spans="1:14" x14ac:dyDescent="0.25">
      <c r="A483" s="95">
        <v>503</v>
      </c>
      <c r="B483">
        <v>46</v>
      </c>
      <c r="C483">
        <v>2114</v>
      </c>
      <c r="D483" t="s">
        <v>3466</v>
      </c>
      <c r="E483">
        <v>884</v>
      </c>
      <c r="F483">
        <v>1318</v>
      </c>
      <c r="G483" t="s">
        <v>3355</v>
      </c>
      <c r="H483">
        <v>1</v>
      </c>
      <c r="I483" t="s">
        <v>3366</v>
      </c>
      <c r="J483" s="30" t="str">
        <f t="shared" si="24"/>
        <v>[503]=1318,</v>
      </c>
      <c r="K483" s="3">
        <f t="shared" si="25"/>
        <v>503</v>
      </c>
      <c r="L483" s="3">
        <f t="shared" si="26"/>
        <v>1318</v>
      </c>
      <c r="M483" s="8" t="str">
        <f>VLOOKUP(A483,'ESO wayshrine names'!$A$3:$B$9991,2,)</f>
        <v>Steadfast Manor Wayshrine</v>
      </c>
      <c r="N483" s="3" t="str">
        <f>VLOOKUP(F483,'ESO zone constants'!$A$5:$D$10001,4,FALSE)</f>
        <v>High Isle</v>
      </c>
    </row>
    <row r="484" spans="1:14" x14ac:dyDescent="0.25">
      <c r="A484" s="95">
        <v>504</v>
      </c>
      <c r="B484">
        <v>46</v>
      </c>
      <c r="C484">
        <v>2114</v>
      </c>
      <c r="D484" t="s">
        <v>3466</v>
      </c>
      <c r="E484">
        <v>884</v>
      </c>
      <c r="F484">
        <v>1318</v>
      </c>
      <c r="G484" t="s">
        <v>3355</v>
      </c>
      <c r="H484">
        <v>1</v>
      </c>
      <c r="I484" t="s">
        <v>3367</v>
      </c>
      <c r="J484" s="30" t="str">
        <f t="shared" si="24"/>
        <v>[504]=1318,</v>
      </c>
      <c r="K484" s="3">
        <f t="shared" si="25"/>
        <v>504</v>
      </c>
      <c r="L484" s="3">
        <f t="shared" si="26"/>
        <v>1318</v>
      </c>
      <c r="M484" s="8" t="str">
        <f>VLOOKUP(A484,'ESO wayshrine names'!$A$3:$B$9991,2,)</f>
        <v>Castle Navire Wayshrine</v>
      </c>
      <c r="N484" s="3" t="str">
        <f>VLOOKUP(F484,'ESO zone constants'!$A$5:$D$10001,4,FALSE)</f>
        <v>High Isle</v>
      </c>
    </row>
    <row r="485" spans="1:14" x14ac:dyDescent="0.25">
      <c r="A485" s="95">
        <v>505</v>
      </c>
      <c r="B485">
        <v>46</v>
      </c>
      <c r="C485">
        <v>2114</v>
      </c>
      <c r="D485" t="s">
        <v>3466</v>
      </c>
      <c r="E485">
        <v>884</v>
      </c>
      <c r="F485">
        <v>1318</v>
      </c>
      <c r="G485" t="s">
        <v>3355</v>
      </c>
      <c r="H485">
        <v>1</v>
      </c>
      <c r="I485" t="s">
        <v>3368</v>
      </c>
      <c r="J485" s="30" t="str">
        <f t="shared" si="24"/>
        <v>[505]=1318,</v>
      </c>
      <c r="K485" s="3">
        <f t="shared" si="25"/>
        <v>505</v>
      </c>
      <c r="L485" s="3">
        <f t="shared" si="26"/>
        <v>1318</v>
      </c>
      <c r="M485" s="8" t="str">
        <f>VLOOKUP(A485,'ESO wayshrine names'!$A$3:$B$9991,2,)</f>
        <v>Garick's Rest Wayshrine</v>
      </c>
      <c r="N485" s="3" t="str">
        <f>VLOOKUP(F485,'ESO zone constants'!$A$5:$D$10001,4,FALSE)</f>
        <v>High Isle</v>
      </c>
    </row>
    <row r="486" spans="1:14" x14ac:dyDescent="0.25">
      <c r="A486" s="95">
        <v>506</v>
      </c>
      <c r="B486">
        <v>46</v>
      </c>
      <c r="C486">
        <v>2114</v>
      </c>
      <c r="D486" t="s">
        <v>3466</v>
      </c>
      <c r="E486">
        <v>884</v>
      </c>
      <c r="F486">
        <v>1318</v>
      </c>
      <c r="G486" t="s">
        <v>3355</v>
      </c>
      <c r="H486">
        <v>1</v>
      </c>
      <c r="I486" t="s">
        <v>3369</v>
      </c>
      <c r="J486" s="30" t="str">
        <f t="shared" si="24"/>
        <v>[506]=1318,</v>
      </c>
      <c r="K486" s="3">
        <f t="shared" si="25"/>
        <v>506</v>
      </c>
      <c r="L486" s="3">
        <f t="shared" si="26"/>
        <v>1318</v>
      </c>
      <c r="M486" s="8" t="str">
        <f>VLOOKUP(A486,'ESO wayshrine names'!$A$3:$B$9991,2,)</f>
        <v>Stonelore Grove Wayshrine</v>
      </c>
      <c r="N486" s="3" t="str">
        <f>VLOOKUP(F486,'ESO zone constants'!$A$5:$D$10001,4,FALSE)</f>
        <v>High Isle</v>
      </c>
    </row>
    <row r="487" spans="1:14" x14ac:dyDescent="0.25">
      <c r="A487" s="95">
        <v>507</v>
      </c>
      <c r="B487">
        <v>46</v>
      </c>
      <c r="C487">
        <v>2114</v>
      </c>
      <c r="D487" t="s">
        <v>3466</v>
      </c>
      <c r="E487">
        <v>884</v>
      </c>
      <c r="F487">
        <v>1318</v>
      </c>
      <c r="G487" t="s">
        <v>3355</v>
      </c>
      <c r="H487">
        <v>1</v>
      </c>
      <c r="I487" t="s">
        <v>3370</v>
      </c>
      <c r="J487" s="30" t="str">
        <f t="shared" si="24"/>
        <v>[507]=1318,</v>
      </c>
      <c r="K487" s="3">
        <f t="shared" si="25"/>
        <v>507</v>
      </c>
      <c r="L487" s="3">
        <f t="shared" si="26"/>
        <v>1318</v>
      </c>
      <c r="M487" s="8" t="str">
        <f>VLOOKUP(A487,'ESO wayshrine names'!$A$3:$B$9991,2,)</f>
        <v>Dufort Shipyards Wayshrine</v>
      </c>
      <c r="N487" s="3" t="str">
        <f>VLOOKUP(F487,'ESO zone constants'!$A$5:$D$10001,4,FALSE)</f>
        <v>High Isle</v>
      </c>
    </row>
    <row r="488" spans="1:14" x14ac:dyDescent="0.25">
      <c r="A488" s="95">
        <v>508</v>
      </c>
      <c r="B488">
        <v>46</v>
      </c>
      <c r="C488">
        <v>2114</v>
      </c>
      <c r="D488" t="s">
        <v>3466</v>
      </c>
      <c r="E488">
        <v>884</v>
      </c>
      <c r="F488">
        <v>1318</v>
      </c>
      <c r="G488" t="s">
        <v>3355</v>
      </c>
      <c r="H488">
        <v>1</v>
      </c>
      <c r="I488" t="s">
        <v>3371</v>
      </c>
      <c r="J488" s="30" t="str">
        <f t="shared" si="24"/>
        <v>[508]=1318,</v>
      </c>
      <c r="K488" s="3">
        <f t="shared" si="25"/>
        <v>508</v>
      </c>
      <c r="L488" s="3">
        <f t="shared" si="26"/>
        <v>1318</v>
      </c>
      <c r="M488" s="8" t="str">
        <f>VLOOKUP(A488,'ESO wayshrine names'!$A$3:$B$9991,2,)</f>
        <v>Amenos Station Wayshrine</v>
      </c>
      <c r="N488" s="3" t="str">
        <f>VLOOKUP(F488,'ESO zone constants'!$A$5:$D$10001,4,FALSE)</f>
        <v>High Isle</v>
      </c>
    </row>
    <row r="489" spans="1:14" x14ac:dyDescent="0.25">
      <c r="A489" s="95">
        <v>509</v>
      </c>
      <c r="B489">
        <v>46</v>
      </c>
      <c r="C489">
        <v>2114</v>
      </c>
      <c r="D489" t="s">
        <v>3466</v>
      </c>
      <c r="E489">
        <v>884</v>
      </c>
      <c r="F489">
        <v>1318</v>
      </c>
      <c r="G489" t="s">
        <v>3355</v>
      </c>
      <c r="H489">
        <v>1</v>
      </c>
      <c r="I489" t="s">
        <v>3372</v>
      </c>
      <c r="J489" s="30" t="str">
        <f t="shared" si="24"/>
        <v>[509]=1318,</v>
      </c>
      <c r="K489" s="3">
        <f t="shared" si="25"/>
        <v>509</v>
      </c>
      <c r="L489" s="3">
        <f t="shared" si="26"/>
        <v>1318</v>
      </c>
      <c r="M489" s="8" t="str">
        <f>VLOOKUP(A489,'ESO wayshrine names'!$A$3:$B$9991,2,)</f>
        <v>Brokerock Wayshrine</v>
      </c>
      <c r="N489" s="3" t="str">
        <f>VLOOKUP(F489,'ESO zone constants'!$A$5:$D$10001,4,FALSE)</f>
        <v>High Isle</v>
      </c>
    </row>
    <row r="490" spans="1:14" x14ac:dyDescent="0.25">
      <c r="A490" s="95">
        <v>510</v>
      </c>
      <c r="B490">
        <v>46</v>
      </c>
      <c r="C490">
        <v>2114</v>
      </c>
      <c r="D490" t="s">
        <v>3466</v>
      </c>
      <c r="E490">
        <v>884</v>
      </c>
      <c r="F490">
        <v>1318</v>
      </c>
      <c r="G490" t="s">
        <v>3355</v>
      </c>
      <c r="H490">
        <v>1</v>
      </c>
      <c r="I490" t="s">
        <v>3373</v>
      </c>
      <c r="J490" s="30" t="str">
        <f t="shared" si="24"/>
        <v>[510]=1318,</v>
      </c>
      <c r="K490" s="3">
        <f t="shared" si="25"/>
        <v>510</v>
      </c>
      <c r="L490" s="3">
        <f t="shared" si="26"/>
        <v>1318</v>
      </c>
      <c r="M490" s="8" t="str">
        <f>VLOOKUP(A490,'ESO wayshrine names'!$A$3:$B$9991,2,)</f>
        <v>All Flags Wayshrine</v>
      </c>
      <c r="N490" s="3" t="str">
        <f>VLOOKUP(F490,'ESO zone constants'!$A$5:$D$10001,4,FALSE)</f>
        <v>High Isle</v>
      </c>
    </row>
    <row r="491" spans="1:14" x14ac:dyDescent="0.25">
      <c r="A491" s="95">
        <v>511</v>
      </c>
      <c r="B491">
        <v>46</v>
      </c>
      <c r="C491">
        <v>2114</v>
      </c>
      <c r="D491" t="s">
        <v>3466</v>
      </c>
      <c r="E491">
        <v>884</v>
      </c>
      <c r="F491">
        <v>1318</v>
      </c>
      <c r="G491" t="s">
        <v>3355</v>
      </c>
      <c r="H491">
        <v>1</v>
      </c>
      <c r="I491" t="s">
        <v>3374</v>
      </c>
      <c r="J491" s="30" t="str">
        <f t="shared" si="24"/>
        <v>[511]=1318,</v>
      </c>
      <c r="K491" s="3">
        <f t="shared" si="25"/>
        <v>511</v>
      </c>
      <c r="L491" s="3">
        <f t="shared" si="26"/>
        <v>1318</v>
      </c>
      <c r="M491" s="8" t="str">
        <f>VLOOKUP(A491,'ESO wayshrine names'!$A$3:$B$9991,2,)</f>
        <v>Trappers Peak Wayshrine</v>
      </c>
      <c r="N491" s="3" t="str">
        <f>VLOOKUP(F491,'ESO zone constants'!$A$5:$D$10001,4,FALSE)</f>
        <v>High Isle</v>
      </c>
    </row>
    <row r="492" spans="1:14" x14ac:dyDescent="0.25">
      <c r="A492" s="95">
        <v>512</v>
      </c>
      <c r="B492">
        <v>46</v>
      </c>
      <c r="C492">
        <v>2114</v>
      </c>
      <c r="D492" t="s">
        <v>3466</v>
      </c>
      <c r="E492">
        <v>884</v>
      </c>
      <c r="F492">
        <v>1318</v>
      </c>
      <c r="G492" t="s">
        <v>3355</v>
      </c>
      <c r="H492">
        <v>1</v>
      </c>
      <c r="I492" t="s">
        <v>3356</v>
      </c>
      <c r="J492" s="30" t="str">
        <f t="shared" si="24"/>
        <v>[512]=1318,</v>
      </c>
      <c r="K492" s="3">
        <f t="shared" si="25"/>
        <v>512</v>
      </c>
      <c r="L492" s="3">
        <f t="shared" si="26"/>
        <v>1318</v>
      </c>
      <c r="M492" s="8" t="str">
        <f>VLOOKUP(A492,'ESO wayshrine names'!$A$3:$B$9991,2,)</f>
        <v>Westbay Wayshrine</v>
      </c>
      <c r="N492" s="3" t="str">
        <f>VLOOKUP(F492,'ESO zone constants'!$A$5:$D$10001,4,FALSE)</f>
        <v>High Isle</v>
      </c>
    </row>
    <row r="493" spans="1:14" x14ac:dyDescent="0.25">
      <c r="A493" s="95">
        <v>513</v>
      </c>
      <c r="B493">
        <v>46</v>
      </c>
      <c r="C493">
        <v>2114</v>
      </c>
      <c r="D493" t="s">
        <v>3466</v>
      </c>
      <c r="E493">
        <v>884</v>
      </c>
      <c r="F493">
        <v>1318</v>
      </c>
      <c r="G493" t="s">
        <v>3355</v>
      </c>
      <c r="H493">
        <v>1</v>
      </c>
      <c r="I493" t="s">
        <v>3357</v>
      </c>
      <c r="J493" s="30" t="str">
        <f t="shared" si="24"/>
        <v>[513]=1318,</v>
      </c>
      <c r="K493" s="3">
        <f t="shared" si="25"/>
        <v>513</v>
      </c>
      <c r="L493" s="3">
        <f t="shared" si="26"/>
        <v>1318</v>
      </c>
      <c r="M493" s="8" t="str">
        <f>VLOOKUP(A493,'ESO wayshrine names'!$A$3:$B$9991,2,)</f>
        <v>Gonfalon Square Wayshrine</v>
      </c>
      <c r="N493" s="3" t="str">
        <f>VLOOKUP(F493,'ESO zone constants'!$A$5:$D$10001,4,FALSE)</f>
        <v>High Isle</v>
      </c>
    </row>
    <row r="494" spans="1:14" x14ac:dyDescent="0.25">
      <c r="A494" s="95">
        <v>517</v>
      </c>
      <c r="B494">
        <v>46</v>
      </c>
      <c r="C494">
        <v>2114</v>
      </c>
      <c r="D494" t="s">
        <v>3466</v>
      </c>
      <c r="E494">
        <v>884</v>
      </c>
      <c r="F494">
        <v>1318</v>
      </c>
      <c r="G494" t="s">
        <v>3355</v>
      </c>
      <c r="H494">
        <v>0</v>
      </c>
      <c r="I494" t="s">
        <v>3358</v>
      </c>
      <c r="J494" s="30" t="str">
        <f t="shared" si="24"/>
        <v>[517]=1318,</v>
      </c>
      <c r="K494" s="3">
        <f t="shared" si="25"/>
        <v>517</v>
      </c>
      <c r="L494" s="3">
        <f t="shared" si="26"/>
        <v>1318</v>
      </c>
      <c r="M494" s="8" t="str">
        <f>VLOOKUP(A494,'ESO wayshrine names'!$A$3:$B$9991,2,)</f>
        <v>All Flags Islet</v>
      </c>
      <c r="N494" s="3" t="str">
        <f>VLOOKUP(F494,'ESO zone constants'!$A$5:$D$10001,4,FALSE)</f>
        <v>High Isle</v>
      </c>
    </row>
    <row r="495" spans="1:14" x14ac:dyDescent="0.25">
      <c r="A495" s="95">
        <v>518</v>
      </c>
      <c r="B495">
        <v>46</v>
      </c>
      <c r="C495">
        <v>2114</v>
      </c>
      <c r="D495" t="s">
        <v>3466</v>
      </c>
      <c r="E495">
        <v>884</v>
      </c>
      <c r="F495">
        <v>1318</v>
      </c>
      <c r="G495" t="s">
        <v>3355</v>
      </c>
      <c r="H495">
        <v>1</v>
      </c>
      <c r="I495" t="s">
        <v>3359</v>
      </c>
      <c r="J495" s="30" t="str">
        <f t="shared" si="24"/>
        <v>[518]=1318,</v>
      </c>
      <c r="K495" s="3">
        <f t="shared" si="25"/>
        <v>518</v>
      </c>
      <c r="L495" s="3">
        <f t="shared" si="26"/>
        <v>1318</v>
      </c>
      <c r="M495" s="8" t="str">
        <f>VLOOKUP(A495,'ESO wayshrine names'!$A$3:$B$9991,2,)</f>
        <v>Serpents Hollow Wayshrine</v>
      </c>
      <c r="N495" s="3" t="str">
        <f>VLOOKUP(F495,'ESO zone constants'!$A$5:$D$10001,4,FALSE)</f>
        <v>High Isle</v>
      </c>
    </row>
    <row r="496" spans="1:14" x14ac:dyDescent="0.25">
      <c r="A496" s="95">
        <v>519</v>
      </c>
      <c r="B496">
        <v>46</v>
      </c>
      <c r="C496">
        <v>2114</v>
      </c>
      <c r="D496" t="s">
        <v>3466</v>
      </c>
      <c r="E496">
        <v>884</v>
      </c>
      <c r="F496">
        <v>1318</v>
      </c>
      <c r="G496" t="s">
        <v>3355</v>
      </c>
      <c r="H496">
        <v>1</v>
      </c>
      <c r="I496" t="s">
        <v>3360</v>
      </c>
      <c r="J496" s="30" t="str">
        <f t="shared" si="24"/>
        <v>[519]=1318,</v>
      </c>
      <c r="K496" s="3">
        <f t="shared" si="25"/>
        <v>519</v>
      </c>
      <c r="L496" s="3">
        <f t="shared" si="26"/>
        <v>1318</v>
      </c>
      <c r="M496" s="8" t="str">
        <f>VLOOKUP(A496,'ESO wayshrine names'!$A$3:$B$9991,2,)</f>
        <v>Flooded Coast Wayshrine</v>
      </c>
      <c r="N496" s="3" t="str">
        <f>VLOOKUP(F496,'ESO zone constants'!$A$5:$D$10001,4,FALSE)</f>
        <v>High Isle</v>
      </c>
    </row>
    <row r="497" spans="1:14" x14ac:dyDescent="0.25">
      <c r="A497" s="95">
        <v>520</v>
      </c>
      <c r="B497">
        <v>46</v>
      </c>
      <c r="C497">
        <v>2114</v>
      </c>
      <c r="D497" t="s">
        <v>3466</v>
      </c>
      <c r="E497">
        <v>884</v>
      </c>
      <c r="F497">
        <v>1318</v>
      </c>
      <c r="G497" t="s">
        <v>3355</v>
      </c>
      <c r="H497">
        <v>6</v>
      </c>
      <c r="I497" t="s">
        <v>3467</v>
      </c>
      <c r="J497" s="30" t="str">
        <f t="shared" si="24"/>
        <v>[520]=1318,</v>
      </c>
      <c r="K497" s="3">
        <f t="shared" si="25"/>
        <v>520</v>
      </c>
      <c r="L497" s="3">
        <f t="shared" si="26"/>
        <v>1318</v>
      </c>
      <c r="M497" s="8" t="str">
        <f>VLOOKUP(A497,'ESO wayshrine names'!$A$3:$B$9991,2,)</f>
        <v>Dungeon: Earthen Root Enclave</v>
      </c>
      <c r="N497" s="3" t="str">
        <f>VLOOKUP(F497,'ESO zone constants'!$A$5:$D$10001,4,FALSE)</f>
        <v>High Isle</v>
      </c>
    </row>
    <row r="498" spans="1:14" x14ac:dyDescent="0.25">
      <c r="A498" s="95">
        <v>521</v>
      </c>
      <c r="B498">
        <v>46</v>
      </c>
      <c r="C498">
        <v>2114</v>
      </c>
      <c r="D498" t="s">
        <v>3466</v>
      </c>
      <c r="E498">
        <v>884</v>
      </c>
      <c r="F498">
        <v>1318</v>
      </c>
      <c r="G498" t="s">
        <v>3355</v>
      </c>
      <c r="H498">
        <v>6</v>
      </c>
      <c r="I498" t="s">
        <v>3460</v>
      </c>
      <c r="J498" s="30" t="str">
        <f t="shared" si="24"/>
        <v>[521]=1318,</v>
      </c>
      <c r="K498" s="3">
        <f t="shared" si="25"/>
        <v>521</v>
      </c>
      <c r="L498" s="3">
        <f t="shared" si="26"/>
        <v>1318</v>
      </c>
      <c r="M498" s="8" t="str">
        <f>VLOOKUP(A498,'ESO wayshrine names'!$A$3:$B$9991,2,)</f>
        <v>Dungeon: Graven Deep</v>
      </c>
      <c r="N498" s="3" t="str">
        <f>VLOOKUP(F498,'ESO zone constants'!$A$5:$D$10001,4,FALSE)</f>
        <v>High Isle</v>
      </c>
    </row>
    <row r="499" spans="1:14" x14ac:dyDescent="0.25">
      <c r="A499" s="95">
        <v>522</v>
      </c>
      <c r="B499">
        <v>46</v>
      </c>
      <c r="C499">
        <v>2114</v>
      </c>
      <c r="D499" t="s">
        <v>3466</v>
      </c>
      <c r="E499">
        <v>884</v>
      </c>
      <c r="F499">
        <v>1318</v>
      </c>
      <c r="G499" t="s">
        <v>3355</v>
      </c>
      <c r="H499">
        <v>7</v>
      </c>
      <c r="I499" t="s">
        <v>3362</v>
      </c>
      <c r="J499" s="30" t="str">
        <f t="shared" si="24"/>
        <v>[522]=1318,</v>
      </c>
      <c r="K499" s="3">
        <f t="shared" si="25"/>
        <v>522</v>
      </c>
      <c r="L499" s="3">
        <f t="shared" si="26"/>
        <v>1318</v>
      </c>
      <c r="M499" s="8" t="str">
        <f>VLOOKUP(A499,'ESO wayshrine names'!$A$3:$B$9991,2,)</f>
        <v>Ancient Anchor Berth</v>
      </c>
      <c r="N499" s="3" t="str">
        <f>VLOOKUP(F499,'ESO zone constants'!$A$5:$D$10001,4,FALSE)</f>
        <v>High Isle</v>
      </c>
    </row>
    <row r="500" spans="1:14" x14ac:dyDescent="0.25">
      <c r="A500" s="95">
        <v>523</v>
      </c>
      <c r="B500">
        <v>46</v>
      </c>
      <c r="C500">
        <v>2114</v>
      </c>
      <c r="D500" t="s">
        <v>3466</v>
      </c>
      <c r="E500">
        <v>884</v>
      </c>
      <c r="F500">
        <v>1318</v>
      </c>
      <c r="G500" t="s">
        <v>3355</v>
      </c>
      <c r="H500">
        <v>7</v>
      </c>
      <c r="I500" t="s">
        <v>3363</v>
      </c>
      <c r="J500" s="30" t="str">
        <f t="shared" si="24"/>
        <v>[523]=1318,</v>
      </c>
      <c r="K500" s="3">
        <f t="shared" si="25"/>
        <v>523</v>
      </c>
      <c r="L500" s="3">
        <f t="shared" si="26"/>
        <v>1318</v>
      </c>
      <c r="M500" s="8" t="str">
        <f>VLOOKUP(A500,'ESO wayshrine names'!$A$3:$B$9991,2,)</f>
        <v>Highhallow Hold</v>
      </c>
      <c r="N500" s="3" t="str">
        <f>VLOOKUP(F500,'ESO zone constants'!$A$5:$D$10001,4,FALSE)</f>
        <v>High Isle</v>
      </c>
    </row>
    <row r="501" spans="1:14" x14ac:dyDescent="0.25">
      <c r="A501" s="95">
        <v>524</v>
      </c>
      <c r="B501">
        <v>48</v>
      </c>
      <c r="C501">
        <v>2212</v>
      </c>
      <c r="D501" t="s">
        <v>3534</v>
      </c>
      <c r="E501">
        <v>929</v>
      </c>
      <c r="F501">
        <v>1383</v>
      </c>
      <c r="G501" t="s">
        <v>3521</v>
      </c>
      <c r="H501">
        <v>1</v>
      </c>
      <c r="I501" t="s">
        <v>3538</v>
      </c>
      <c r="J501" s="30" t="str">
        <f t="shared" si="24"/>
        <v>[524]=1383,</v>
      </c>
      <c r="K501" s="3">
        <f t="shared" si="25"/>
        <v>524</v>
      </c>
      <c r="L501" s="3">
        <f t="shared" si="26"/>
        <v>1383</v>
      </c>
      <c r="M501" s="8" t="str">
        <f>VLOOKUP(A501,'ESO wayshrine names'!$A$3:$B$9991,2,)</f>
        <v>Vastyr Outskirts Wayshrine</v>
      </c>
      <c r="N501" s="3" t="str">
        <f>VLOOKUP(F501,'ESO zone constants'!$A$5:$D$10001,4,FALSE)</f>
        <v>Galen</v>
      </c>
    </row>
    <row r="502" spans="1:14" x14ac:dyDescent="0.25">
      <c r="A502" s="95">
        <v>525</v>
      </c>
      <c r="B502">
        <v>48</v>
      </c>
      <c r="C502">
        <v>2212</v>
      </c>
      <c r="D502" t="s">
        <v>3534</v>
      </c>
      <c r="E502">
        <v>929</v>
      </c>
      <c r="F502">
        <v>1383</v>
      </c>
      <c r="G502" t="s">
        <v>3521</v>
      </c>
      <c r="H502">
        <v>1</v>
      </c>
      <c r="I502" t="s">
        <v>3539</v>
      </c>
      <c r="J502" s="30" t="str">
        <f t="shared" si="24"/>
        <v>[525]=1383,</v>
      </c>
      <c r="K502" s="3">
        <f t="shared" si="25"/>
        <v>525</v>
      </c>
      <c r="L502" s="3">
        <f t="shared" si="26"/>
        <v>1383</v>
      </c>
      <c r="M502" s="8" t="str">
        <f>VLOOKUP(A502,'ESO wayshrine names'!$A$3:$B$9991,2,)</f>
        <v>Glimmertarn Wayshrine</v>
      </c>
      <c r="N502" s="3" t="str">
        <f>VLOOKUP(F502,'ESO zone constants'!$A$5:$D$10001,4,FALSE)</f>
        <v>Galen</v>
      </c>
    </row>
    <row r="503" spans="1:14" x14ac:dyDescent="0.25">
      <c r="A503" s="95">
        <v>526</v>
      </c>
      <c r="B503">
        <v>48</v>
      </c>
      <c r="C503">
        <v>2212</v>
      </c>
      <c r="D503" t="s">
        <v>3534</v>
      </c>
      <c r="E503">
        <v>929</v>
      </c>
      <c r="F503">
        <v>1383</v>
      </c>
      <c r="G503" t="s">
        <v>3521</v>
      </c>
      <c r="H503">
        <v>1</v>
      </c>
      <c r="I503" t="s">
        <v>3540</v>
      </c>
      <c r="J503" s="30" t="str">
        <f t="shared" si="24"/>
        <v>[526]=1383,</v>
      </c>
      <c r="K503" s="3">
        <f t="shared" si="25"/>
        <v>526</v>
      </c>
      <c r="L503" s="3">
        <f t="shared" si="26"/>
        <v>1383</v>
      </c>
      <c r="M503" s="8" t="str">
        <f>VLOOKUP(A503,'ESO wayshrine names'!$A$3:$B$9991,2,)</f>
        <v>Embervine Wayshrine</v>
      </c>
      <c r="N503" s="3" t="str">
        <f>VLOOKUP(F503,'ESO zone constants'!$A$5:$D$10001,4,FALSE)</f>
        <v>Galen</v>
      </c>
    </row>
    <row r="504" spans="1:14" x14ac:dyDescent="0.25">
      <c r="A504" s="95">
        <v>527</v>
      </c>
      <c r="B504">
        <v>48</v>
      </c>
      <c r="C504">
        <v>2212</v>
      </c>
      <c r="D504" t="s">
        <v>3534</v>
      </c>
      <c r="E504">
        <v>929</v>
      </c>
      <c r="F504">
        <v>1383</v>
      </c>
      <c r="G504" t="s">
        <v>3521</v>
      </c>
      <c r="H504">
        <v>1</v>
      </c>
      <c r="I504" t="s">
        <v>3541</v>
      </c>
      <c r="J504" s="30" t="str">
        <f t="shared" si="24"/>
        <v>[527]=1383,</v>
      </c>
      <c r="K504" s="3">
        <f t="shared" si="25"/>
        <v>527</v>
      </c>
      <c r="L504" s="3">
        <f t="shared" si="26"/>
        <v>1383</v>
      </c>
      <c r="M504" s="8" t="str">
        <f>VLOOKUP(A504,'ESO wayshrine names'!$A$3:$B$9991,2,)</f>
        <v>Llanshara Wayshrine</v>
      </c>
      <c r="N504" s="3" t="str">
        <f>VLOOKUP(F504,'ESO zone constants'!$A$5:$D$10001,4,FALSE)</f>
        <v>Galen</v>
      </c>
    </row>
    <row r="505" spans="1:14" x14ac:dyDescent="0.25">
      <c r="A505" s="95">
        <v>528</v>
      </c>
      <c r="B505">
        <v>48</v>
      </c>
      <c r="C505">
        <v>2212</v>
      </c>
      <c r="D505" t="s">
        <v>3534</v>
      </c>
      <c r="E505">
        <v>929</v>
      </c>
      <c r="F505">
        <v>1383</v>
      </c>
      <c r="G505" t="s">
        <v>3521</v>
      </c>
      <c r="H505">
        <v>1</v>
      </c>
      <c r="I505" t="s">
        <v>3535</v>
      </c>
      <c r="J505" s="30" t="str">
        <f t="shared" si="24"/>
        <v>[528]=1383,</v>
      </c>
      <c r="K505" s="3">
        <f t="shared" si="25"/>
        <v>528</v>
      </c>
      <c r="L505" s="3">
        <f t="shared" si="26"/>
        <v>1383</v>
      </c>
      <c r="M505" s="8" t="str">
        <f>VLOOKUP(A505,'ESO wayshrine names'!$A$3:$B$9991,2,)</f>
        <v>Y'ffre's Path Wayshrine</v>
      </c>
      <c r="N505" s="3" t="str">
        <f>VLOOKUP(F505,'ESO zone constants'!$A$5:$D$10001,4,FALSE)</f>
        <v>Galen</v>
      </c>
    </row>
    <row r="506" spans="1:14" s="54" customFormat="1" x14ac:dyDescent="0.25">
      <c r="A506" s="95">
        <v>529</v>
      </c>
      <c r="B506">
        <v>48</v>
      </c>
      <c r="C506">
        <v>2212</v>
      </c>
      <c r="D506" t="s">
        <v>3534</v>
      </c>
      <c r="E506">
        <v>929</v>
      </c>
      <c r="F506">
        <v>1383</v>
      </c>
      <c r="G506" t="s">
        <v>3521</v>
      </c>
      <c r="H506">
        <v>1</v>
      </c>
      <c r="I506" t="s">
        <v>3536</v>
      </c>
      <c r="J506" s="30" t="str">
        <f t="shared" si="24"/>
        <v>[529]=1383,</v>
      </c>
      <c r="K506" s="3">
        <f t="shared" si="25"/>
        <v>529</v>
      </c>
      <c r="L506" s="3">
        <f t="shared" si="26"/>
        <v>1383</v>
      </c>
      <c r="M506" s="8" t="str">
        <f>VLOOKUP(A506,'ESO wayshrine names'!$A$3:$B$9991,2,)</f>
        <v>Vastyr Wayshrine</v>
      </c>
      <c r="N506" s="3" t="str">
        <f>VLOOKUP(F506,'ESO zone constants'!$A$5:$D$10001,4,FALSE)</f>
        <v>Galen</v>
      </c>
    </row>
    <row r="507" spans="1:14" x14ac:dyDescent="0.25">
      <c r="A507" s="95">
        <v>530</v>
      </c>
      <c r="B507">
        <v>48</v>
      </c>
      <c r="C507">
        <v>2212</v>
      </c>
      <c r="D507" t="s">
        <v>3534</v>
      </c>
      <c r="E507">
        <v>929</v>
      </c>
      <c r="F507">
        <v>1383</v>
      </c>
      <c r="G507" t="s">
        <v>3521</v>
      </c>
      <c r="H507">
        <v>1</v>
      </c>
      <c r="I507" t="s">
        <v>3537</v>
      </c>
      <c r="J507" s="30" t="str">
        <f t="shared" si="24"/>
        <v>[530]=1383,</v>
      </c>
      <c r="K507" s="3">
        <f t="shared" si="25"/>
        <v>530</v>
      </c>
      <c r="L507" s="3">
        <f t="shared" si="26"/>
        <v>1383</v>
      </c>
      <c r="M507" s="8" t="str">
        <f>VLOOKUP(A507,'ESO wayshrine names'!$A$3:$B$9991,2,)</f>
        <v>Eastern Shores Wayshrine</v>
      </c>
      <c r="N507" s="3" t="str">
        <f>VLOOKUP(F507,'ESO zone constants'!$A$5:$D$10001,4,FALSE)</f>
        <v>Galen</v>
      </c>
    </row>
    <row r="508" spans="1:14" x14ac:dyDescent="0.25">
      <c r="A508" s="95">
        <v>531</v>
      </c>
      <c r="B508">
        <v>11</v>
      </c>
      <c r="C508">
        <v>7</v>
      </c>
      <c r="D508" t="s">
        <v>2313</v>
      </c>
      <c r="E508">
        <v>9</v>
      </c>
      <c r="F508">
        <v>41</v>
      </c>
      <c r="G508" t="s">
        <v>2313</v>
      </c>
      <c r="H508">
        <v>6</v>
      </c>
      <c r="I508" t="s">
        <v>3638</v>
      </c>
      <c r="J508" s="30" t="str">
        <f t="shared" si="24"/>
        <v>[531]=41,</v>
      </c>
      <c r="K508" s="3">
        <f t="shared" si="25"/>
        <v>531</v>
      </c>
      <c r="L508" s="3">
        <f t="shared" si="26"/>
        <v>41</v>
      </c>
      <c r="M508" s="8" t="str">
        <f>VLOOKUP(A508,'ESO wayshrine names'!$A$3:$B$9991,2,)</f>
        <v>Dungeon: Bal Sunnar</v>
      </c>
      <c r="N508" s="3" t="str">
        <f>VLOOKUP(F508,'ESO zone constants'!$A$5:$D$10001,4,FALSE)</f>
        <v>Stonefalls</v>
      </c>
    </row>
    <row r="509" spans="1:14" x14ac:dyDescent="0.25">
      <c r="A509" s="95">
        <v>532</v>
      </c>
      <c r="B509">
        <v>12</v>
      </c>
      <c r="C509">
        <v>125</v>
      </c>
      <c r="D509" t="s">
        <v>2311</v>
      </c>
      <c r="E509">
        <v>16</v>
      </c>
      <c r="F509">
        <v>103</v>
      </c>
      <c r="G509" t="s">
        <v>2311</v>
      </c>
      <c r="H509">
        <v>6</v>
      </c>
      <c r="I509" t="s">
        <v>3639</v>
      </c>
      <c r="J509" s="30" t="str">
        <f t="shared" si="24"/>
        <v>[532]=103,</v>
      </c>
      <c r="K509" s="3">
        <f t="shared" si="25"/>
        <v>532</v>
      </c>
      <c r="L509" s="3">
        <f t="shared" si="26"/>
        <v>103</v>
      </c>
      <c r="M509" s="8" t="str">
        <f>VLOOKUP(A509,'ESO wayshrine names'!$A$3:$B$9991,2,)</f>
        <v>Dungeon: Scrivener's Hall</v>
      </c>
      <c r="N509" s="3" t="str">
        <f>VLOOKUP(F509,'ESO zone constants'!$A$5:$D$10001,4,FALSE)</f>
        <v>The Rift</v>
      </c>
    </row>
    <row r="510" spans="1:14" x14ac:dyDescent="0.25">
      <c r="A510" s="95">
        <v>533</v>
      </c>
      <c r="B510">
        <v>46</v>
      </c>
      <c r="C510">
        <v>2114</v>
      </c>
      <c r="D510" t="s">
        <v>3466</v>
      </c>
      <c r="E510">
        <v>884</v>
      </c>
      <c r="F510">
        <v>1318</v>
      </c>
      <c r="G510" t="s">
        <v>3355</v>
      </c>
      <c r="H510">
        <v>7</v>
      </c>
      <c r="I510" t="s">
        <v>3897</v>
      </c>
      <c r="J510" s="30" t="str">
        <f t="shared" si="24"/>
        <v>[533]=1318,</v>
      </c>
      <c r="K510" s="3">
        <f t="shared" si="25"/>
        <v>533</v>
      </c>
      <c r="L510" s="3">
        <f t="shared" si="26"/>
        <v>1318</v>
      </c>
      <c r="M510" s="8" t="str">
        <f>VLOOKUP(A510,'ESO wayshrine names'!$A$3:$B$9991,2,)</f>
        <v>Fogbreak Lighthouse</v>
      </c>
      <c r="N510" s="3" t="str">
        <f>VLOOKUP(F510,'ESO zone constants'!$A$5:$D$10001,4,FALSE)</f>
        <v>High Isle</v>
      </c>
    </row>
    <row r="511" spans="1:14" x14ac:dyDescent="0.25">
      <c r="A511" s="95">
        <v>534</v>
      </c>
      <c r="B511">
        <v>49</v>
      </c>
      <c r="C511">
        <v>2274</v>
      </c>
      <c r="D511" t="s">
        <v>3690</v>
      </c>
      <c r="E511">
        <v>958</v>
      </c>
      <c r="F511">
        <v>1414</v>
      </c>
      <c r="G511" t="s">
        <v>3690</v>
      </c>
      <c r="H511">
        <v>3</v>
      </c>
      <c r="I511" t="s">
        <v>3695</v>
      </c>
      <c r="J511" s="30" t="str">
        <f t="shared" si="24"/>
        <v>[534]=1414,</v>
      </c>
      <c r="K511" s="3">
        <f t="shared" si="25"/>
        <v>534</v>
      </c>
      <c r="L511" s="3">
        <f t="shared" si="26"/>
        <v>1414</v>
      </c>
      <c r="M511" s="8" t="str">
        <f>VLOOKUP(A511,'ESO wayshrine names'!$A$3:$B$9991,2,)</f>
        <v>Trial: Sanity's Edge</v>
      </c>
      <c r="N511" s="3" t="str">
        <f>VLOOKUP(F511,'ESO zone constants'!$A$5:$D$10001,4,FALSE)</f>
        <v>Telvanni Peninsula</v>
      </c>
    </row>
    <row r="512" spans="1:14" x14ac:dyDescent="0.25">
      <c r="A512" s="95">
        <v>535</v>
      </c>
      <c r="B512">
        <v>49</v>
      </c>
      <c r="C512">
        <v>2274</v>
      </c>
      <c r="D512" t="s">
        <v>3690</v>
      </c>
      <c r="E512">
        <v>958</v>
      </c>
      <c r="F512">
        <v>1414</v>
      </c>
      <c r="G512" t="s">
        <v>3690</v>
      </c>
      <c r="H512">
        <v>1</v>
      </c>
      <c r="I512" t="s">
        <v>3696</v>
      </c>
      <c r="J512" s="30" t="str">
        <f t="shared" si="24"/>
        <v>[535]=1414,</v>
      </c>
      <c r="K512" s="3">
        <f t="shared" si="25"/>
        <v>535</v>
      </c>
      <c r="L512" s="3">
        <f t="shared" si="26"/>
        <v>1414</v>
      </c>
      <c r="M512" s="8" t="str">
        <f>VLOOKUP(A512,'ESO wayshrine names'!$A$3:$B$9991,2,)</f>
        <v>Necrom Outskirts Wayshrine</v>
      </c>
      <c r="N512" s="3" t="str">
        <f>VLOOKUP(F512,'ESO zone constants'!$A$5:$D$10001,4,FALSE)</f>
        <v>Telvanni Peninsula</v>
      </c>
    </row>
    <row r="513" spans="1:14" x14ac:dyDescent="0.25">
      <c r="A513" s="95">
        <v>536</v>
      </c>
      <c r="B513">
        <v>49</v>
      </c>
      <c r="C513">
        <v>2274</v>
      </c>
      <c r="D513" t="s">
        <v>3690</v>
      </c>
      <c r="E513">
        <v>958</v>
      </c>
      <c r="F513">
        <v>1414</v>
      </c>
      <c r="G513" t="s">
        <v>3690</v>
      </c>
      <c r="H513">
        <v>1</v>
      </c>
      <c r="I513" t="s">
        <v>3697</v>
      </c>
      <c r="J513" s="30" t="str">
        <f t="shared" si="24"/>
        <v>[536]=1414,</v>
      </c>
      <c r="K513" s="3">
        <f t="shared" si="25"/>
        <v>536</v>
      </c>
      <c r="L513" s="3">
        <f t="shared" si="26"/>
        <v>1414</v>
      </c>
      <c r="M513" s="8" t="str">
        <f>VLOOKUP(A513,'ESO wayshrine names'!$A$3:$B$9991,2,)</f>
        <v>Necrom Wayshrine</v>
      </c>
      <c r="N513" s="3" t="str">
        <f>VLOOKUP(F513,'ESO zone constants'!$A$5:$D$10001,4,FALSE)</f>
        <v>Telvanni Peninsula</v>
      </c>
    </row>
    <row r="514" spans="1:14" x14ac:dyDescent="0.25">
      <c r="A514" s="95">
        <v>537</v>
      </c>
      <c r="B514">
        <v>49</v>
      </c>
      <c r="C514">
        <v>2274</v>
      </c>
      <c r="D514" t="s">
        <v>3690</v>
      </c>
      <c r="E514">
        <v>958</v>
      </c>
      <c r="F514">
        <v>1414</v>
      </c>
      <c r="G514" t="s">
        <v>3690</v>
      </c>
      <c r="H514">
        <v>1</v>
      </c>
      <c r="I514" t="s">
        <v>3898</v>
      </c>
      <c r="J514" s="30" t="str">
        <f t="shared" si="24"/>
        <v>[537]=1414,</v>
      </c>
      <c r="K514" s="3">
        <f t="shared" si="25"/>
        <v>537</v>
      </c>
      <c r="L514" s="3">
        <f t="shared" si="26"/>
        <v>1414</v>
      </c>
      <c r="M514" s="8" t="str">
        <f>VLOOKUP(A514,'ESO wayshrine names'!$A$3:$B$9991,2,)</f>
        <v>Fungal Lowlands Wayshrine</v>
      </c>
      <c r="N514" s="3" t="str">
        <f>VLOOKUP(F514,'ESO zone constants'!$A$5:$D$10001,4,FALSE)</f>
        <v>Telvanni Peninsula</v>
      </c>
    </row>
    <row r="515" spans="1:14" x14ac:dyDescent="0.25">
      <c r="A515" s="95">
        <v>538</v>
      </c>
      <c r="B515">
        <v>49</v>
      </c>
      <c r="C515">
        <v>2274</v>
      </c>
      <c r="D515" t="s">
        <v>3690</v>
      </c>
      <c r="E515">
        <v>958</v>
      </c>
      <c r="F515">
        <v>1414</v>
      </c>
      <c r="G515" t="s">
        <v>3690</v>
      </c>
      <c r="H515">
        <v>1</v>
      </c>
      <c r="I515" t="s">
        <v>3698</v>
      </c>
      <c r="J515" s="30" t="str">
        <f t="shared" si="24"/>
        <v>[538]=1414,</v>
      </c>
      <c r="K515" s="3">
        <f t="shared" si="25"/>
        <v>538</v>
      </c>
      <c r="L515" s="3">
        <f t="shared" si="26"/>
        <v>1414</v>
      </c>
      <c r="M515" s="8" t="str">
        <f>VLOOKUP(A515,'ESO wayshrine names'!$A$3:$B$9991,2,)</f>
        <v>Ald Isra Wayshrine</v>
      </c>
      <c r="N515" s="3" t="str">
        <f>VLOOKUP(F515,'ESO zone constants'!$A$5:$D$10001,4,FALSE)</f>
        <v>Telvanni Peninsula</v>
      </c>
    </row>
    <row r="516" spans="1:14" x14ac:dyDescent="0.25">
      <c r="A516" s="95">
        <v>539</v>
      </c>
      <c r="B516">
        <v>49</v>
      </c>
      <c r="C516">
        <v>2274</v>
      </c>
      <c r="D516" t="s">
        <v>3690</v>
      </c>
      <c r="E516">
        <v>958</v>
      </c>
      <c r="F516">
        <v>1414</v>
      </c>
      <c r="G516" t="s">
        <v>3690</v>
      </c>
      <c r="H516">
        <v>1</v>
      </c>
      <c r="I516" t="s">
        <v>3699</v>
      </c>
      <c r="J516" s="30" t="str">
        <f t="shared" ref="J516:J535" si="27">IF(A516&lt;&gt;"",IF(F516&lt;&gt;"",IF(OR(ISNA(A516),ISNA(F516)),"","["&amp;A516&amp;"]="&amp;F516&amp;","),""),"")</f>
        <v>[539]=1414,</v>
      </c>
      <c r="K516" s="3">
        <f t="shared" ref="K516:K531" si="28">A516</f>
        <v>539</v>
      </c>
      <c r="L516" s="3">
        <f t="shared" ref="L516:L527" si="29">F516</f>
        <v>1414</v>
      </c>
      <c r="M516" s="8" t="str">
        <f>VLOOKUP(A516,'ESO wayshrine names'!$A$3:$B$9991,2,)</f>
        <v>Padomaic Crest Wayshrine</v>
      </c>
      <c r="N516" s="3" t="str">
        <f>VLOOKUP(F516,'ESO zone constants'!$A$5:$D$10001,4,FALSE)</f>
        <v>Telvanni Peninsula</v>
      </c>
    </row>
    <row r="517" spans="1:14" x14ac:dyDescent="0.25">
      <c r="A517" s="95">
        <v>540</v>
      </c>
      <c r="B517">
        <v>50</v>
      </c>
      <c r="C517">
        <v>2275</v>
      </c>
      <c r="D517" t="s">
        <v>3684</v>
      </c>
      <c r="E517">
        <v>957</v>
      </c>
      <c r="F517">
        <v>1413</v>
      </c>
      <c r="G517" t="s">
        <v>3684</v>
      </c>
      <c r="H517">
        <v>1</v>
      </c>
      <c r="I517" t="s">
        <v>3700</v>
      </c>
      <c r="J517" s="30" t="str">
        <f t="shared" si="27"/>
        <v>[540]=1413,</v>
      </c>
      <c r="K517" s="3">
        <f t="shared" si="28"/>
        <v>540</v>
      </c>
      <c r="L517" s="3">
        <f t="shared" si="29"/>
        <v>1413</v>
      </c>
      <c r="M517" s="8" t="str">
        <f>VLOOKUP(A517,'ESO wayshrine names'!$A$3:$B$9991,2,)</f>
        <v>Soundless Bight Wayshrine</v>
      </c>
      <c r="N517" s="3" t="str">
        <f>VLOOKUP(F517,'ESO zone constants'!$A$5:$D$10001,4,FALSE)</f>
        <v>Apocrypha</v>
      </c>
    </row>
    <row r="518" spans="1:14" x14ac:dyDescent="0.25">
      <c r="A518" s="95">
        <v>541</v>
      </c>
      <c r="B518">
        <v>50</v>
      </c>
      <c r="C518">
        <v>2275</v>
      </c>
      <c r="D518" t="s">
        <v>3684</v>
      </c>
      <c r="E518">
        <v>957</v>
      </c>
      <c r="F518">
        <v>1413</v>
      </c>
      <c r="G518" t="s">
        <v>3684</v>
      </c>
      <c r="H518">
        <v>1</v>
      </c>
      <c r="I518" t="s">
        <v>3701</v>
      </c>
      <c r="J518" s="30" t="str">
        <f t="shared" si="27"/>
        <v>[541]=1413,</v>
      </c>
      <c r="K518" s="3">
        <f t="shared" si="28"/>
        <v>541</v>
      </c>
      <c r="L518" s="3">
        <f t="shared" si="29"/>
        <v>1413</v>
      </c>
      <c r="M518" s="8" t="str">
        <f>VLOOKUP(A518,'ESO wayshrine names'!$A$3:$B$9991,2,)</f>
        <v>Stilled Shallows Wayshrine</v>
      </c>
      <c r="N518" s="3" t="str">
        <f>VLOOKUP(F518,'ESO zone constants'!$A$5:$D$10001,4,FALSE)</f>
        <v>Apocrypha</v>
      </c>
    </row>
    <row r="519" spans="1:14" x14ac:dyDescent="0.25">
      <c r="A519" s="95">
        <v>542</v>
      </c>
      <c r="B519">
        <v>50</v>
      </c>
      <c r="C519">
        <v>2275</v>
      </c>
      <c r="D519" t="s">
        <v>3684</v>
      </c>
      <c r="E519">
        <v>957</v>
      </c>
      <c r="F519">
        <v>1413</v>
      </c>
      <c r="G519" t="s">
        <v>3684</v>
      </c>
      <c r="H519">
        <v>1</v>
      </c>
      <c r="I519" t="s">
        <v>3702</v>
      </c>
      <c r="J519" s="30" t="str">
        <f t="shared" si="27"/>
        <v>[542]=1413,</v>
      </c>
      <c r="K519" s="3">
        <f t="shared" si="28"/>
        <v>542</v>
      </c>
      <c r="L519" s="3">
        <f t="shared" si="29"/>
        <v>1413</v>
      </c>
      <c r="M519" s="8" t="str">
        <f>VLOOKUP(A519,'ESO wayshrine names'!$A$3:$B$9991,2,)</f>
        <v>Cipher's Midden Wayshrine</v>
      </c>
      <c r="N519" s="3" t="str">
        <f>VLOOKUP(F519,'ESO zone constants'!$A$5:$D$10001,4,FALSE)</f>
        <v>Apocrypha</v>
      </c>
    </row>
    <row r="520" spans="1:14" x14ac:dyDescent="0.25">
      <c r="A520" s="95">
        <v>543</v>
      </c>
      <c r="B520">
        <v>50</v>
      </c>
      <c r="C520">
        <v>2275</v>
      </c>
      <c r="D520" t="s">
        <v>3684</v>
      </c>
      <c r="E520">
        <v>957</v>
      </c>
      <c r="F520">
        <v>1413</v>
      </c>
      <c r="G520" t="s">
        <v>3684</v>
      </c>
      <c r="H520">
        <v>1</v>
      </c>
      <c r="I520" t="s">
        <v>3703</v>
      </c>
      <c r="J520" s="30" t="str">
        <f t="shared" si="27"/>
        <v>[543]=1413,</v>
      </c>
      <c r="K520" s="3">
        <f t="shared" si="28"/>
        <v>543</v>
      </c>
      <c r="L520" s="3">
        <f t="shared" si="29"/>
        <v>1413</v>
      </c>
      <c r="M520" s="8" t="str">
        <f>VLOOKUP(A520,'ESO wayshrine names'!$A$3:$B$9991,2,)</f>
        <v>Speiran Tarn Wayshrine</v>
      </c>
      <c r="N520" s="3" t="str">
        <f>VLOOKUP(F520,'ESO zone constants'!$A$5:$D$10001,4,FALSE)</f>
        <v>Apocrypha</v>
      </c>
    </row>
    <row r="521" spans="1:14" x14ac:dyDescent="0.25">
      <c r="A521" s="95">
        <v>544</v>
      </c>
      <c r="B521">
        <v>50</v>
      </c>
      <c r="C521">
        <v>2275</v>
      </c>
      <c r="D521" t="s">
        <v>3684</v>
      </c>
      <c r="E521">
        <v>957</v>
      </c>
      <c r="F521">
        <v>1413</v>
      </c>
      <c r="G521" t="s">
        <v>3684</v>
      </c>
      <c r="H521">
        <v>1</v>
      </c>
      <c r="I521" t="s">
        <v>3685</v>
      </c>
      <c r="J521" s="30" t="str">
        <f t="shared" si="27"/>
        <v>[544]=1413,</v>
      </c>
      <c r="K521" s="3">
        <f t="shared" si="28"/>
        <v>544</v>
      </c>
      <c r="L521" s="3">
        <f t="shared" si="29"/>
        <v>1413</v>
      </c>
      <c r="M521" s="8" t="str">
        <f>VLOOKUP(A521,'ESO wayshrine names'!$A$3:$B$9991,2,)</f>
        <v>Writhing Wastes Wayshrine</v>
      </c>
      <c r="N521" s="3" t="str">
        <f>VLOOKUP(F521,'ESO zone constants'!$A$5:$D$10001,4,FALSE)</f>
        <v>Apocrypha</v>
      </c>
    </row>
    <row r="522" spans="1:14" x14ac:dyDescent="0.25">
      <c r="A522" s="95">
        <v>545</v>
      </c>
      <c r="B522">
        <v>50</v>
      </c>
      <c r="C522">
        <v>2275</v>
      </c>
      <c r="D522" t="s">
        <v>3684</v>
      </c>
      <c r="E522">
        <v>957</v>
      </c>
      <c r="F522">
        <v>1413</v>
      </c>
      <c r="G522" t="s">
        <v>3684</v>
      </c>
      <c r="H522">
        <v>1</v>
      </c>
      <c r="I522" t="s">
        <v>3686</v>
      </c>
      <c r="J522" s="30" t="str">
        <f t="shared" si="27"/>
        <v>[545]=1413,</v>
      </c>
      <c r="K522" s="3">
        <f t="shared" si="28"/>
        <v>545</v>
      </c>
      <c r="L522" s="3">
        <f t="shared" si="29"/>
        <v>1413</v>
      </c>
      <c r="M522" s="8" t="str">
        <f>VLOOKUP(A522,'ESO wayshrine names'!$A$3:$B$9991,2,)</f>
        <v>Tranquil Catalog Wayshrine</v>
      </c>
      <c r="N522" s="3" t="str">
        <f>VLOOKUP(F522,'ESO zone constants'!$A$5:$D$10001,4,FALSE)</f>
        <v>Apocrypha</v>
      </c>
    </row>
    <row r="523" spans="1:14" x14ac:dyDescent="0.25">
      <c r="A523" s="95">
        <v>546</v>
      </c>
      <c r="B523">
        <v>50</v>
      </c>
      <c r="C523">
        <v>2275</v>
      </c>
      <c r="D523" t="s">
        <v>3684</v>
      </c>
      <c r="E523">
        <v>957</v>
      </c>
      <c r="F523">
        <v>1413</v>
      </c>
      <c r="G523" t="s">
        <v>3684</v>
      </c>
      <c r="H523">
        <v>1</v>
      </c>
      <c r="I523" t="s">
        <v>3687</v>
      </c>
      <c r="J523" s="30" t="str">
        <f t="shared" si="27"/>
        <v>[546]=1413,</v>
      </c>
      <c r="K523" s="3">
        <f t="shared" si="28"/>
        <v>546</v>
      </c>
      <c r="L523" s="3">
        <f t="shared" ref="L523:L524" si="30">F523</f>
        <v>1413</v>
      </c>
      <c r="M523" s="8" t="str">
        <f>VLOOKUP(A523,'ESO wayshrine names'!$A$3:$B$9991,2,)</f>
        <v>Apogee Nadir Wayshrine</v>
      </c>
      <c r="N523" s="3" t="str">
        <f>VLOOKUP(F523,'ESO zone constants'!$A$5:$D$10001,4,FALSE)</f>
        <v>Apocrypha</v>
      </c>
    </row>
    <row r="524" spans="1:14" x14ac:dyDescent="0.25">
      <c r="A524" s="95">
        <v>547</v>
      </c>
      <c r="B524">
        <v>50</v>
      </c>
      <c r="C524">
        <v>2275</v>
      </c>
      <c r="D524" t="s">
        <v>3684</v>
      </c>
      <c r="E524">
        <v>957</v>
      </c>
      <c r="F524">
        <v>1413</v>
      </c>
      <c r="G524" t="s">
        <v>3684</v>
      </c>
      <c r="H524">
        <v>1</v>
      </c>
      <c r="I524" t="s">
        <v>3688</v>
      </c>
      <c r="J524" s="30" t="str">
        <f t="shared" si="27"/>
        <v>[547]=1413,</v>
      </c>
      <c r="K524" s="3">
        <f t="shared" si="28"/>
        <v>547</v>
      </c>
      <c r="L524" s="3">
        <f t="shared" si="30"/>
        <v>1413</v>
      </c>
      <c r="M524" s="8" t="str">
        <f>VLOOKUP(A524,'ESO wayshrine names'!$A$3:$B$9991,2,)</f>
        <v>Forlorn Palisades Wayshrine</v>
      </c>
      <c r="N524" s="3" t="str">
        <f>VLOOKUP(F524,'ESO zone constants'!$A$5:$D$10001,4,FALSE)</f>
        <v>Apocrypha</v>
      </c>
    </row>
    <row r="525" spans="1:14" x14ac:dyDescent="0.25">
      <c r="A525" s="95">
        <v>548</v>
      </c>
      <c r="B525">
        <v>50</v>
      </c>
      <c r="C525">
        <v>2275</v>
      </c>
      <c r="D525" t="s">
        <v>3684</v>
      </c>
      <c r="E525">
        <v>957</v>
      </c>
      <c r="F525">
        <v>1413</v>
      </c>
      <c r="G525" t="s">
        <v>3684</v>
      </c>
      <c r="H525">
        <v>1</v>
      </c>
      <c r="I525" t="s">
        <v>3689</v>
      </c>
      <c r="J525" s="30" t="str">
        <f t="shared" si="27"/>
        <v>[548]=1413,</v>
      </c>
      <c r="K525" s="3">
        <f t="shared" si="28"/>
        <v>548</v>
      </c>
      <c r="L525" s="3">
        <f t="shared" si="29"/>
        <v>1413</v>
      </c>
      <c r="M525" s="8" t="str">
        <f>VLOOKUP(A525,'ESO wayshrine names'!$A$3:$B$9991,2,)</f>
        <v>Feral Gallery Wayshrine</v>
      </c>
      <c r="N525" s="3" t="str">
        <f>VLOOKUP(F525,'ESO zone constants'!$A$5:$D$10001,4,FALSE)</f>
        <v>Apocrypha</v>
      </c>
    </row>
    <row r="526" spans="1:14" x14ac:dyDescent="0.25">
      <c r="A526" s="95">
        <v>549</v>
      </c>
      <c r="B526">
        <v>49</v>
      </c>
      <c r="C526">
        <v>2274</v>
      </c>
      <c r="D526" t="s">
        <v>3690</v>
      </c>
      <c r="E526">
        <v>958</v>
      </c>
      <c r="F526">
        <v>1414</v>
      </c>
      <c r="G526" t="s">
        <v>3690</v>
      </c>
      <c r="H526">
        <v>1</v>
      </c>
      <c r="I526" t="s">
        <v>3691</v>
      </c>
      <c r="J526" s="30" t="str">
        <f t="shared" si="27"/>
        <v>[549]=1414,</v>
      </c>
      <c r="K526" s="3">
        <f t="shared" si="28"/>
        <v>549</v>
      </c>
      <c r="L526" s="3">
        <f t="shared" si="29"/>
        <v>1414</v>
      </c>
      <c r="M526" s="8" t="str">
        <f>VLOOKUP(A526,'ESO wayshrine names'!$A$3:$B$9991,2,)</f>
        <v>Great Arm Wayshrine</v>
      </c>
      <c r="N526" s="3" t="str">
        <f>VLOOKUP(F526,'ESO zone constants'!$A$5:$D$10001,4,FALSE)</f>
        <v>Telvanni Peninsula</v>
      </c>
    </row>
    <row r="527" spans="1:14" x14ac:dyDescent="0.25">
      <c r="A527" s="95">
        <v>550</v>
      </c>
      <c r="B527">
        <v>50</v>
      </c>
      <c r="C527">
        <v>2275</v>
      </c>
      <c r="D527" t="s">
        <v>3684</v>
      </c>
      <c r="E527">
        <v>957</v>
      </c>
      <c r="F527">
        <v>1413</v>
      </c>
      <c r="G527" t="s">
        <v>3684</v>
      </c>
      <c r="H527">
        <v>6</v>
      </c>
      <c r="I527" t="s">
        <v>3826</v>
      </c>
      <c r="J527" s="30" t="str">
        <f t="shared" si="27"/>
        <v>[550]=1413,</v>
      </c>
      <c r="K527" s="3">
        <f t="shared" si="28"/>
        <v>550</v>
      </c>
      <c r="L527" s="3">
        <f t="shared" si="29"/>
        <v>1413</v>
      </c>
      <c r="M527" s="8" t="str">
        <f>VLOOKUP(A527,'ESO wayshrine names'!$A$3:$B$9991,2,)</f>
        <v>Endless Archive</v>
      </c>
      <c r="N527" s="3" t="str">
        <f>VLOOKUP(F527,'ESO zone constants'!$A$5:$D$10001,4,FALSE)</f>
        <v>Apocrypha</v>
      </c>
    </row>
    <row r="528" spans="1:14" x14ac:dyDescent="0.25">
      <c r="A528" s="95">
        <v>551</v>
      </c>
      <c r="B528">
        <v>48</v>
      </c>
      <c r="C528">
        <v>2212</v>
      </c>
      <c r="D528" t="s">
        <v>3534</v>
      </c>
      <c r="E528">
        <v>929</v>
      </c>
      <c r="F528">
        <v>1383</v>
      </c>
      <c r="G528" t="s">
        <v>3521</v>
      </c>
      <c r="H528">
        <v>7</v>
      </c>
      <c r="I528" t="s">
        <v>3899</v>
      </c>
      <c r="J528" s="30" t="str">
        <f t="shared" si="27"/>
        <v>[551]=1383,</v>
      </c>
      <c r="K528" s="3">
        <f t="shared" si="28"/>
        <v>551</v>
      </c>
      <c r="L528" s="3">
        <f t="shared" ref="L528:L531" si="31">F528</f>
        <v>1383</v>
      </c>
      <c r="M528" s="8" t="str">
        <f>VLOOKUP(A528,'ESO wayshrine names'!$A$3:$B$9991,2,)</f>
        <v>The Fair Winds</v>
      </c>
      <c r="N528" s="3" t="str">
        <f>VLOOKUP(F528,'ESO zone constants'!$A$5:$D$10001,4,FALSE)</f>
        <v>Galen</v>
      </c>
    </row>
    <row r="529" spans="1:14" x14ac:dyDescent="0.25">
      <c r="A529" s="95">
        <v>552</v>
      </c>
      <c r="B529">
        <v>49</v>
      </c>
      <c r="C529">
        <v>2274</v>
      </c>
      <c r="D529" t="s">
        <v>3690</v>
      </c>
      <c r="E529">
        <v>958</v>
      </c>
      <c r="F529">
        <v>1414</v>
      </c>
      <c r="G529" t="s">
        <v>3690</v>
      </c>
      <c r="H529">
        <v>7</v>
      </c>
      <c r="I529" t="s">
        <v>3692</v>
      </c>
      <c r="J529" s="30" t="str">
        <f t="shared" si="27"/>
        <v>[552]=1414,</v>
      </c>
      <c r="K529" s="3">
        <f t="shared" si="28"/>
        <v>552</v>
      </c>
      <c r="L529" s="3">
        <f t="shared" si="31"/>
        <v>1414</v>
      </c>
      <c r="M529" s="8" t="str">
        <f>VLOOKUP(A529,'ESO wayshrine names'!$A$3:$B$9991,2,)</f>
        <v>Journey's End Lodgings</v>
      </c>
      <c r="N529" s="3" t="str">
        <f>VLOOKUP(F529,'ESO zone constants'!$A$5:$D$10001,4,FALSE)</f>
        <v>Telvanni Peninsula</v>
      </c>
    </row>
    <row r="530" spans="1:14" x14ac:dyDescent="0.25">
      <c r="A530" s="95">
        <v>553</v>
      </c>
      <c r="B530">
        <v>49</v>
      </c>
      <c r="C530">
        <v>2274</v>
      </c>
      <c r="D530" t="s">
        <v>3690</v>
      </c>
      <c r="E530">
        <v>958</v>
      </c>
      <c r="F530">
        <v>1414</v>
      </c>
      <c r="G530" t="s">
        <v>3690</v>
      </c>
      <c r="H530">
        <v>7</v>
      </c>
      <c r="I530" t="s">
        <v>3693</v>
      </c>
      <c r="J530" s="30" t="str">
        <f t="shared" si="27"/>
        <v>[553]=1414,</v>
      </c>
      <c r="K530" s="3">
        <f t="shared" si="28"/>
        <v>553</v>
      </c>
      <c r="L530" s="3">
        <f t="shared" si="31"/>
        <v>1414</v>
      </c>
      <c r="M530" s="8" t="str">
        <f>VLOOKUP(A530,'ESO wayshrine names'!$A$3:$B$9991,2,)</f>
        <v>Emissary's Enclave</v>
      </c>
      <c r="N530" s="3" t="str">
        <f>VLOOKUP(F530,'ESO zone constants'!$A$5:$D$10001,4,FALSE)</f>
        <v>Telvanni Peninsula</v>
      </c>
    </row>
    <row r="531" spans="1:14" x14ac:dyDescent="0.25">
      <c r="A531" s="95">
        <v>554</v>
      </c>
      <c r="B531">
        <v>49</v>
      </c>
      <c r="C531">
        <v>2274</v>
      </c>
      <c r="D531" t="s">
        <v>3690</v>
      </c>
      <c r="E531">
        <v>958</v>
      </c>
      <c r="F531">
        <v>1414</v>
      </c>
      <c r="G531" t="s">
        <v>3690</v>
      </c>
      <c r="H531">
        <v>1</v>
      </c>
      <c r="I531" t="s">
        <v>3694</v>
      </c>
      <c r="J531" s="30" t="str">
        <f t="shared" si="27"/>
        <v>[554]=1414,</v>
      </c>
      <c r="K531" s="3">
        <f t="shared" si="28"/>
        <v>554</v>
      </c>
      <c r="L531" s="3">
        <f t="shared" si="31"/>
        <v>1414</v>
      </c>
      <c r="M531" s="8" t="str">
        <f>VLOOKUP(A531,'ESO wayshrine names'!$A$3:$B$9991,2,)</f>
        <v>Alavelis Wayshrine</v>
      </c>
      <c r="N531" s="3" t="str">
        <f>VLOOKUP(F531,'ESO zone constants'!$A$5:$D$10001,4,FALSE)</f>
        <v>Telvanni Peninsula</v>
      </c>
    </row>
    <row r="532" spans="1:14" x14ac:dyDescent="0.25">
      <c r="A532" s="95">
        <v>555</v>
      </c>
      <c r="B532">
        <v>49</v>
      </c>
      <c r="C532">
        <v>2274</v>
      </c>
      <c r="D532" t="s">
        <v>3690</v>
      </c>
      <c r="E532">
        <v>958</v>
      </c>
      <c r="F532">
        <v>1414</v>
      </c>
      <c r="G532" t="s">
        <v>3690</v>
      </c>
      <c r="H532">
        <v>7</v>
      </c>
      <c r="I532" t="s">
        <v>3849</v>
      </c>
      <c r="J532" s="30" t="str">
        <f t="shared" si="27"/>
        <v>[555]=1414,</v>
      </c>
      <c r="K532" s="3">
        <f t="shared" ref="K532:K535" si="32">A532</f>
        <v>555</v>
      </c>
      <c r="L532" s="3">
        <f t="shared" ref="L532:L535" si="33">F532</f>
        <v>1414</v>
      </c>
      <c r="M532" s="8" t="str">
        <f>VLOOKUP(A532,'ESO wayshrine names'!$A$3:$B$9991,2,)</f>
        <v>Kelesan'ruhn</v>
      </c>
      <c r="N532" s="3" t="str">
        <f>VLOOKUP(F532,'ESO zone constants'!$A$5:$D$10001,4,FALSE)</f>
        <v>Telvanni Peninsula</v>
      </c>
    </row>
    <row r="533" spans="1:14" x14ac:dyDescent="0.25">
      <c r="A533" s="95">
        <v>557</v>
      </c>
      <c r="B533">
        <v>31</v>
      </c>
      <c r="C533">
        <v>1313</v>
      </c>
      <c r="D533" t="s">
        <v>2319</v>
      </c>
      <c r="E533">
        <v>590</v>
      </c>
      <c r="F533">
        <v>980</v>
      </c>
      <c r="G533" t="s">
        <v>3062</v>
      </c>
      <c r="H533">
        <v>7</v>
      </c>
      <c r="I533" t="s">
        <v>3900</v>
      </c>
      <c r="J533" s="30" t="str">
        <f t="shared" si="27"/>
        <v>[557]=980,</v>
      </c>
      <c r="K533" s="3">
        <f t="shared" si="32"/>
        <v>557</v>
      </c>
      <c r="L533" s="3">
        <f t="shared" si="33"/>
        <v>980</v>
      </c>
      <c r="M533" s="8" t="str">
        <f>VLOOKUP(A533,'ESO wayshrine names'!$A$3:$B$9991,2,)</f>
        <v>Shadow Queen's Labyrinth</v>
      </c>
      <c r="N533" s="3" t="str">
        <f>VLOOKUP(F533,'ESO zone constants'!$A$5:$D$10001,4,FALSE)</f>
        <v>Clockwork City</v>
      </c>
    </row>
    <row r="534" spans="1:14" x14ac:dyDescent="0.25">
      <c r="A534" s="95">
        <v>566</v>
      </c>
      <c r="B534">
        <v>48</v>
      </c>
      <c r="C534">
        <v>2212</v>
      </c>
      <c r="D534" t="s">
        <v>3534</v>
      </c>
      <c r="E534">
        <v>929</v>
      </c>
      <c r="F534">
        <v>1383</v>
      </c>
      <c r="G534" t="s">
        <v>3521</v>
      </c>
      <c r="H534">
        <v>7</v>
      </c>
      <c r="I534" t="s">
        <v>3901</v>
      </c>
      <c r="J534" s="30" t="str">
        <f t="shared" si="27"/>
        <v>[566]=1383,</v>
      </c>
      <c r="K534" s="3">
        <f t="shared" si="32"/>
        <v>566</v>
      </c>
      <c r="L534" s="3">
        <f t="shared" si="33"/>
        <v>1383</v>
      </c>
      <c r="M534" s="8" t="str">
        <f>VLOOKUP(A534,'ESO wayshrine names'!$A$3:$B$9991,2,)</f>
        <v>Gladesong Arboretum</v>
      </c>
      <c r="N534" s="3" t="str">
        <f>VLOOKUP(F534,'ESO zone constants'!$A$5:$D$10001,4,FALSE)</f>
        <v>Galen</v>
      </c>
    </row>
    <row r="535" spans="1:14" x14ac:dyDescent="0.25">
      <c r="A535" s="95">
        <v>567</v>
      </c>
      <c r="B535">
        <v>50</v>
      </c>
      <c r="C535">
        <v>2275</v>
      </c>
      <c r="D535" t="s">
        <v>3684</v>
      </c>
      <c r="E535">
        <v>957</v>
      </c>
      <c r="F535">
        <v>1413</v>
      </c>
      <c r="G535" t="s">
        <v>3684</v>
      </c>
      <c r="H535">
        <v>7</v>
      </c>
      <c r="I535" t="s">
        <v>3902</v>
      </c>
      <c r="J535" s="30" t="str">
        <f t="shared" si="27"/>
        <v>[567]=1413,</v>
      </c>
      <c r="K535" s="3">
        <f t="shared" si="32"/>
        <v>567</v>
      </c>
      <c r="L535" s="3">
        <f t="shared" si="33"/>
        <v>1413</v>
      </c>
      <c r="M535" s="8" t="str">
        <f>VLOOKUP(A535,'ESO wayshrine names'!$A$3:$B$9991,2,)</f>
        <v>Tower of Unutterable Truths</v>
      </c>
      <c r="N535" s="3" t="str">
        <f>VLOOKUP(F535,'ESO zone constants'!$A$5:$D$10001,4,FALSE)</f>
        <v>Apocrypha</v>
      </c>
    </row>
  </sheetData>
  <autoFilter ref="A2:N527" xr:uid="{00000000-0001-0000-0800-000000000000}">
    <sortState xmlns:xlrd2="http://schemas.microsoft.com/office/spreadsheetml/2017/richdata2" ref="A3:N527">
      <sortCondition ref="A2:A503"/>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60"/>
  <sheetViews>
    <sheetView workbookViewId="0">
      <pane xSplit="1" ySplit="2" topLeftCell="B531" activePane="bottomRight" state="frozen"/>
      <selection pane="topRight" activeCell="B1" sqref="B1"/>
      <selection pane="bottomLeft" activeCell="A2" sqref="A2"/>
      <selection pane="bottomRight" activeCell="B1" sqref="B1"/>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3"/>
      <c r="B1" s="52" t="s">
        <v>3854</v>
      </c>
      <c r="C1" s="52"/>
      <c r="D1" s="52" t="s">
        <v>3723</v>
      </c>
      <c r="E1" s="52"/>
      <c r="F1" s="52"/>
      <c r="G1" s="52"/>
      <c r="H1" s="52"/>
      <c r="I1" s="52"/>
      <c r="J1" s="52"/>
      <c r="K1" s="52"/>
      <c r="L1" s="52"/>
    </row>
    <row r="2" spans="1:12" s="1" customFormat="1" x14ac:dyDescent="0.25">
      <c r="A2" s="5" t="s">
        <v>1387</v>
      </c>
      <c r="B2" s="1" t="s">
        <v>82</v>
      </c>
    </row>
    <row r="3" spans="1:12" x14ac:dyDescent="0.25">
      <c r="A3" s="98">
        <v>1</v>
      </c>
      <c r="B3" t="s">
        <v>1808</v>
      </c>
    </row>
    <row r="4" spans="1:12" x14ac:dyDescent="0.25">
      <c r="A4" s="98">
        <v>2</v>
      </c>
      <c r="B4" t="s">
        <v>1809</v>
      </c>
    </row>
    <row r="5" spans="1:12" x14ac:dyDescent="0.25">
      <c r="A5" s="98">
        <v>3</v>
      </c>
      <c r="B5" t="s">
        <v>1810</v>
      </c>
    </row>
    <row r="6" spans="1:12" x14ac:dyDescent="0.25">
      <c r="A6" s="98">
        <v>4</v>
      </c>
      <c r="B6" t="s">
        <v>1811</v>
      </c>
    </row>
    <row r="7" spans="1:12" x14ac:dyDescent="0.25">
      <c r="A7" s="98">
        <v>5</v>
      </c>
      <c r="B7" t="s">
        <v>1812</v>
      </c>
    </row>
    <row r="8" spans="1:12" x14ac:dyDescent="0.25">
      <c r="A8" s="98">
        <v>6</v>
      </c>
      <c r="B8" t="s">
        <v>1813</v>
      </c>
    </row>
    <row r="9" spans="1:12" x14ac:dyDescent="0.25">
      <c r="A9" s="98">
        <v>7</v>
      </c>
      <c r="B9" t="s">
        <v>1814</v>
      </c>
    </row>
    <row r="10" spans="1:12" x14ac:dyDescent="0.25">
      <c r="A10" s="98">
        <v>8</v>
      </c>
      <c r="B10" t="s">
        <v>1815</v>
      </c>
    </row>
    <row r="11" spans="1:12" x14ac:dyDescent="0.25">
      <c r="A11" s="98">
        <v>9</v>
      </c>
      <c r="B11" t="s">
        <v>1816</v>
      </c>
    </row>
    <row r="12" spans="1:12" x14ac:dyDescent="0.25">
      <c r="A12" s="98">
        <v>10</v>
      </c>
      <c r="B12" t="s">
        <v>1817</v>
      </c>
    </row>
    <row r="13" spans="1:12" x14ac:dyDescent="0.25">
      <c r="A13" s="98">
        <v>11</v>
      </c>
      <c r="B13" t="s">
        <v>1818</v>
      </c>
    </row>
    <row r="14" spans="1:12" x14ac:dyDescent="0.25">
      <c r="A14" s="98">
        <v>12</v>
      </c>
      <c r="B14" t="s">
        <v>1819</v>
      </c>
    </row>
    <row r="15" spans="1:12" x14ac:dyDescent="0.25">
      <c r="A15" s="98">
        <v>13</v>
      </c>
      <c r="B15" t="s">
        <v>1820</v>
      </c>
    </row>
    <row r="16" spans="1:12" x14ac:dyDescent="0.25">
      <c r="A16" s="98">
        <v>14</v>
      </c>
      <c r="B16" t="s">
        <v>1821</v>
      </c>
    </row>
    <row r="17" spans="1:2" x14ac:dyDescent="0.25">
      <c r="A17" s="98">
        <v>15</v>
      </c>
      <c r="B17" t="s">
        <v>1822</v>
      </c>
    </row>
    <row r="18" spans="1:2" x14ac:dyDescent="0.25">
      <c r="A18" s="98">
        <v>16</v>
      </c>
      <c r="B18" t="s">
        <v>1823</v>
      </c>
    </row>
    <row r="19" spans="1:2" x14ac:dyDescent="0.25">
      <c r="A19" s="98">
        <v>17</v>
      </c>
      <c r="B19" t="s">
        <v>1824</v>
      </c>
    </row>
    <row r="20" spans="1:2" x14ac:dyDescent="0.25">
      <c r="A20" s="98">
        <v>18</v>
      </c>
      <c r="B20" t="s">
        <v>1825</v>
      </c>
    </row>
    <row r="21" spans="1:2" x14ac:dyDescent="0.25">
      <c r="A21" s="98">
        <v>19</v>
      </c>
      <c r="B21" t="s">
        <v>1826</v>
      </c>
    </row>
    <row r="22" spans="1:2" x14ac:dyDescent="0.25">
      <c r="A22" s="98">
        <v>20</v>
      </c>
      <c r="B22" t="s">
        <v>1827</v>
      </c>
    </row>
    <row r="23" spans="1:2" x14ac:dyDescent="0.25">
      <c r="A23" s="98">
        <v>21</v>
      </c>
      <c r="B23" t="s">
        <v>1828</v>
      </c>
    </row>
    <row r="24" spans="1:2" x14ac:dyDescent="0.25">
      <c r="A24" s="98">
        <v>22</v>
      </c>
      <c r="B24" t="s">
        <v>1829</v>
      </c>
    </row>
    <row r="25" spans="1:2" x14ac:dyDescent="0.25">
      <c r="A25" s="98">
        <v>23</v>
      </c>
      <c r="B25" t="s">
        <v>1830</v>
      </c>
    </row>
    <row r="26" spans="1:2" x14ac:dyDescent="0.25">
      <c r="A26" s="98">
        <v>24</v>
      </c>
      <c r="B26" t="s">
        <v>1831</v>
      </c>
    </row>
    <row r="27" spans="1:2" x14ac:dyDescent="0.25">
      <c r="A27" s="98">
        <v>25</v>
      </c>
      <c r="B27" t="s">
        <v>1832</v>
      </c>
    </row>
    <row r="28" spans="1:2" x14ac:dyDescent="0.25">
      <c r="A28" s="98">
        <v>26</v>
      </c>
      <c r="B28" t="s">
        <v>1833</v>
      </c>
    </row>
    <row r="29" spans="1:2" x14ac:dyDescent="0.25">
      <c r="A29" s="98">
        <v>27</v>
      </c>
      <c r="B29" t="s">
        <v>1834</v>
      </c>
    </row>
    <row r="30" spans="1:2" x14ac:dyDescent="0.25">
      <c r="A30" s="98">
        <v>28</v>
      </c>
      <c r="B30" t="s">
        <v>1835</v>
      </c>
    </row>
    <row r="31" spans="1:2" x14ac:dyDescent="0.25">
      <c r="A31" s="98">
        <v>29</v>
      </c>
      <c r="B31" t="s">
        <v>1836</v>
      </c>
    </row>
    <row r="32" spans="1:2" x14ac:dyDescent="0.25">
      <c r="A32" s="98">
        <v>30</v>
      </c>
      <c r="B32" t="s">
        <v>1837</v>
      </c>
    </row>
    <row r="33" spans="1:2" x14ac:dyDescent="0.25">
      <c r="A33" s="98">
        <v>31</v>
      </c>
      <c r="B33" t="s">
        <v>1838</v>
      </c>
    </row>
    <row r="34" spans="1:2" x14ac:dyDescent="0.25">
      <c r="A34" s="98">
        <v>32</v>
      </c>
      <c r="B34" t="s">
        <v>1839</v>
      </c>
    </row>
    <row r="35" spans="1:2" x14ac:dyDescent="0.25">
      <c r="A35" s="98">
        <v>33</v>
      </c>
      <c r="B35" t="s">
        <v>1840</v>
      </c>
    </row>
    <row r="36" spans="1:2" x14ac:dyDescent="0.25">
      <c r="A36" s="98">
        <v>34</v>
      </c>
      <c r="B36" t="s">
        <v>1841</v>
      </c>
    </row>
    <row r="37" spans="1:2" x14ac:dyDescent="0.25">
      <c r="A37" s="98">
        <v>35</v>
      </c>
      <c r="B37" t="s">
        <v>1842</v>
      </c>
    </row>
    <row r="38" spans="1:2" x14ac:dyDescent="0.25">
      <c r="A38" s="98">
        <v>36</v>
      </c>
      <c r="B38" t="s">
        <v>1843</v>
      </c>
    </row>
    <row r="39" spans="1:2" x14ac:dyDescent="0.25">
      <c r="A39" s="98">
        <v>37</v>
      </c>
      <c r="B39" t="s">
        <v>1844</v>
      </c>
    </row>
    <row r="40" spans="1:2" x14ac:dyDescent="0.25">
      <c r="A40" s="98">
        <v>38</v>
      </c>
      <c r="B40" t="s">
        <v>1845</v>
      </c>
    </row>
    <row r="41" spans="1:2" x14ac:dyDescent="0.25">
      <c r="A41" s="98">
        <v>39</v>
      </c>
      <c r="B41" t="s">
        <v>1846</v>
      </c>
    </row>
    <row r="42" spans="1:2" x14ac:dyDescent="0.25">
      <c r="A42" s="98">
        <v>40</v>
      </c>
      <c r="B42" t="s">
        <v>1847</v>
      </c>
    </row>
    <row r="43" spans="1:2" x14ac:dyDescent="0.25">
      <c r="A43" s="98">
        <v>41</v>
      </c>
      <c r="B43" t="s">
        <v>1848</v>
      </c>
    </row>
    <row r="44" spans="1:2" x14ac:dyDescent="0.25">
      <c r="A44" s="98">
        <v>42</v>
      </c>
      <c r="B44" t="s">
        <v>1849</v>
      </c>
    </row>
    <row r="45" spans="1:2" x14ac:dyDescent="0.25">
      <c r="A45" s="98">
        <v>43</v>
      </c>
      <c r="B45" t="s">
        <v>1850</v>
      </c>
    </row>
    <row r="46" spans="1:2" x14ac:dyDescent="0.25">
      <c r="A46" s="98">
        <v>44</v>
      </c>
      <c r="B46" t="s">
        <v>1851</v>
      </c>
    </row>
    <row r="47" spans="1:2" x14ac:dyDescent="0.25">
      <c r="A47" s="98">
        <v>45</v>
      </c>
      <c r="B47" t="s">
        <v>1852</v>
      </c>
    </row>
    <row r="48" spans="1:2" x14ac:dyDescent="0.25">
      <c r="A48" s="98">
        <v>46</v>
      </c>
      <c r="B48" t="s">
        <v>1853</v>
      </c>
    </row>
    <row r="49" spans="1:2" x14ac:dyDescent="0.25">
      <c r="A49" s="98">
        <v>47</v>
      </c>
      <c r="B49" t="s">
        <v>1854</v>
      </c>
    </row>
    <row r="50" spans="1:2" x14ac:dyDescent="0.25">
      <c r="A50" s="98">
        <v>48</v>
      </c>
      <c r="B50" t="s">
        <v>1855</v>
      </c>
    </row>
    <row r="51" spans="1:2" x14ac:dyDescent="0.25">
      <c r="A51" s="98">
        <v>49</v>
      </c>
      <c r="B51" t="s">
        <v>1856</v>
      </c>
    </row>
    <row r="52" spans="1:2" x14ac:dyDescent="0.25">
      <c r="A52" s="98">
        <v>50</v>
      </c>
      <c r="B52" t="s">
        <v>1857</v>
      </c>
    </row>
    <row r="53" spans="1:2" x14ac:dyDescent="0.25">
      <c r="A53" s="98">
        <v>51</v>
      </c>
      <c r="B53" t="s">
        <v>1858</v>
      </c>
    </row>
    <row r="54" spans="1:2" x14ac:dyDescent="0.25">
      <c r="A54" s="98">
        <v>52</v>
      </c>
      <c r="B54" t="s">
        <v>1859</v>
      </c>
    </row>
    <row r="55" spans="1:2" x14ac:dyDescent="0.25">
      <c r="A55" s="98">
        <v>53</v>
      </c>
      <c r="B55" t="s">
        <v>1860</v>
      </c>
    </row>
    <row r="56" spans="1:2" x14ac:dyDescent="0.25">
      <c r="A56" s="98">
        <v>54</v>
      </c>
    </row>
    <row r="57" spans="1:2" x14ac:dyDescent="0.25">
      <c r="A57" s="98">
        <v>55</v>
      </c>
      <c r="B57" t="s">
        <v>1861</v>
      </c>
    </row>
    <row r="58" spans="1:2" x14ac:dyDescent="0.25">
      <c r="A58" s="98">
        <v>56</v>
      </c>
      <c r="B58" t="s">
        <v>1862</v>
      </c>
    </row>
    <row r="59" spans="1:2" x14ac:dyDescent="0.25">
      <c r="A59" s="98">
        <v>57</v>
      </c>
      <c r="B59" t="s">
        <v>1863</v>
      </c>
    </row>
    <row r="60" spans="1:2" x14ac:dyDescent="0.25">
      <c r="A60" s="98">
        <v>58</v>
      </c>
      <c r="B60" t="s">
        <v>1864</v>
      </c>
    </row>
    <row r="61" spans="1:2" x14ac:dyDescent="0.25">
      <c r="A61" s="98">
        <v>59</v>
      </c>
      <c r="B61" t="s">
        <v>1865</v>
      </c>
    </row>
    <row r="62" spans="1:2" x14ac:dyDescent="0.25">
      <c r="A62" s="98">
        <v>60</v>
      </c>
      <c r="B62" t="s">
        <v>1866</v>
      </c>
    </row>
    <row r="63" spans="1:2" x14ac:dyDescent="0.25">
      <c r="A63" s="98">
        <v>61</v>
      </c>
      <c r="B63" t="s">
        <v>1867</v>
      </c>
    </row>
    <row r="64" spans="1:2" x14ac:dyDescent="0.25">
      <c r="A64" s="98">
        <v>62</v>
      </c>
      <c r="B64" t="s">
        <v>1868</v>
      </c>
    </row>
    <row r="65" spans="1:2" x14ac:dyDescent="0.25">
      <c r="A65" s="98">
        <v>63</v>
      </c>
      <c r="B65" t="s">
        <v>1869</v>
      </c>
    </row>
    <row r="66" spans="1:2" x14ac:dyDescent="0.25">
      <c r="A66" s="98">
        <v>64</v>
      </c>
      <c r="B66" t="s">
        <v>1870</v>
      </c>
    </row>
    <row r="67" spans="1:2" x14ac:dyDescent="0.25">
      <c r="A67" s="98">
        <v>65</v>
      </c>
      <c r="B67" t="s">
        <v>1871</v>
      </c>
    </row>
    <row r="68" spans="1:2" x14ac:dyDescent="0.25">
      <c r="A68" s="98">
        <v>66</v>
      </c>
      <c r="B68" t="s">
        <v>1872</v>
      </c>
    </row>
    <row r="69" spans="1:2" x14ac:dyDescent="0.25">
      <c r="A69" s="98">
        <v>67</v>
      </c>
      <c r="B69" t="s">
        <v>1873</v>
      </c>
    </row>
    <row r="70" spans="1:2" x14ac:dyDescent="0.25">
      <c r="A70" s="98">
        <v>68</v>
      </c>
      <c r="B70" t="s">
        <v>1874</v>
      </c>
    </row>
    <row r="71" spans="1:2" x14ac:dyDescent="0.25">
      <c r="A71" s="98">
        <v>69</v>
      </c>
      <c r="B71" t="s">
        <v>1875</v>
      </c>
    </row>
    <row r="72" spans="1:2" x14ac:dyDescent="0.25">
      <c r="A72" s="98">
        <v>70</v>
      </c>
    </row>
    <row r="73" spans="1:2" x14ac:dyDescent="0.25">
      <c r="A73" s="98">
        <v>71</v>
      </c>
      <c r="B73" t="s">
        <v>1876</v>
      </c>
    </row>
    <row r="74" spans="1:2" x14ac:dyDescent="0.25">
      <c r="A74" s="98">
        <v>72</v>
      </c>
      <c r="B74" t="s">
        <v>1877</v>
      </c>
    </row>
    <row r="75" spans="1:2" x14ac:dyDescent="0.25">
      <c r="A75" s="98">
        <v>73</v>
      </c>
      <c r="B75" t="s">
        <v>1878</v>
      </c>
    </row>
    <row r="76" spans="1:2" x14ac:dyDescent="0.25">
      <c r="A76" s="98">
        <v>74</v>
      </c>
      <c r="B76" t="s">
        <v>1879</v>
      </c>
    </row>
    <row r="77" spans="1:2" x14ac:dyDescent="0.25">
      <c r="A77" s="98">
        <v>75</v>
      </c>
      <c r="B77" t="s">
        <v>1880</v>
      </c>
    </row>
    <row r="78" spans="1:2" x14ac:dyDescent="0.25">
      <c r="A78" s="98">
        <v>76</v>
      </c>
      <c r="B78" t="s">
        <v>1881</v>
      </c>
    </row>
    <row r="79" spans="1:2" x14ac:dyDescent="0.25">
      <c r="A79" s="98">
        <v>77</v>
      </c>
      <c r="B79" t="s">
        <v>1882</v>
      </c>
    </row>
    <row r="80" spans="1:2" x14ac:dyDescent="0.25">
      <c r="A80" s="98">
        <v>78</v>
      </c>
      <c r="B80" t="s">
        <v>1883</v>
      </c>
    </row>
    <row r="81" spans="1:2" x14ac:dyDescent="0.25">
      <c r="A81" s="98">
        <v>79</v>
      </c>
      <c r="B81" t="s">
        <v>1884</v>
      </c>
    </row>
    <row r="82" spans="1:2" x14ac:dyDescent="0.25">
      <c r="A82" s="98">
        <v>80</v>
      </c>
      <c r="B82" t="s">
        <v>1885</v>
      </c>
    </row>
    <row r="83" spans="1:2" x14ac:dyDescent="0.25">
      <c r="A83" s="98">
        <v>81</v>
      </c>
      <c r="B83" t="s">
        <v>1886</v>
      </c>
    </row>
    <row r="84" spans="1:2" x14ac:dyDescent="0.25">
      <c r="A84" s="98">
        <v>82</v>
      </c>
      <c r="B84" t="s">
        <v>1887</v>
      </c>
    </row>
    <row r="85" spans="1:2" x14ac:dyDescent="0.25">
      <c r="A85" s="98">
        <v>83</v>
      </c>
      <c r="B85" t="s">
        <v>1888</v>
      </c>
    </row>
    <row r="86" spans="1:2" x14ac:dyDescent="0.25">
      <c r="A86" s="98">
        <v>84</v>
      </c>
      <c r="B86" t="s">
        <v>1889</v>
      </c>
    </row>
    <row r="87" spans="1:2" x14ac:dyDescent="0.25">
      <c r="A87" s="98">
        <v>85</v>
      </c>
      <c r="B87" t="s">
        <v>1890</v>
      </c>
    </row>
    <row r="88" spans="1:2" x14ac:dyDescent="0.25">
      <c r="A88" s="98">
        <v>86</v>
      </c>
      <c r="B88" t="s">
        <v>1891</v>
      </c>
    </row>
    <row r="89" spans="1:2" x14ac:dyDescent="0.25">
      <c r="A89" s="98">
        <v>87</v>
      </c>
      <c r="B89" t="s">
        <v>1892</v>
      </c>
    </row>
    <row r="90" spans="1:2" x14ac:dyDescent="0.25">
      <c r="A90" s="98">
        <v>88</v>
      </c>
      <c r="B90" t="s">
        <v>1893</v>
      </c>
    </row>
    <row r="91" spans="1:2" x14ac:dyDescent="0.25">
      <c r="A91" s="98">
        <v>89</v>
      </c>
      <c r="B91" t="s">
        <v>1894</v>
      </c>
    </row>
    <row r="92" spans="1:2" x14ac:dyDescent="0.25">
      <c r="A92" s="98">
        <v>90</v>
      </c>
      <c r="B92" t="s">
        <v>1895</v>
      </c>
    </row>
    <row r="93" spans="1:2" x14ac:dyDescent="0.25">
      <c r="A93" s="98">
        <v>91</v>
      </c>
      <c r="B93" t="s">
        <v>1896</v>
      </c>
    </row>
    <row r="94" spans="1:2" x14ac:dyDescent="0.25">
      <c r="A94" s="98">
        <v>92</v>
      </c>
      <c r="B94" t="s">
        <v>1897</v>
      </c>
    </row>
    <row r="95" spans="1:2" x14ac:dyDescent="0.25">
      <c r="A95" s="98">
        <v>93</v>
      </c>
      <c r="B95" t="s">
        <v>1898</v>
      </c>
    </row>
    <row r="96" spans="1:2" x14ac:dyDescent="0.25">
      <c r="A96" s="98">
        <v>94</v>
      </c>
      <c r="B96" t="s">
        <v>1899</v>
      </c>
    </row>
    <row r="97" spans="1:2" x14ac:dyDescent="0.25">
      <c r="A97" s="98">
        <v>95</v>
      </c>
      <c r="B97" t="s">
        <v>1900</v>
      </c>
    </row>
    <row r="98" spans="1:2" x14ac:dyDescent="0.25">
      <c r="A98" s="98">
        <v>96</v>
      </c>
      <c r="B98" t="s">
        <v>1901</v>
      </c>
    </row>
    <row r="99" spans="1:2" x14ac:dyDescent="0.25">
      <c r="A99" s="98">
        <v>97</v>
      </c>
      <c r="B99" t="s">
        <v>1902</v>
      </c>
    </row>
    <row r="100" spans="1:2" x14ac:dyDescent="0.25">
      <c r="A100" s="98">
        <v>98</v>
      </c>
      <c r="B100" t="s">
        <v>1903</v>
      </c>
    </row>
    <row r="101" spans="1:2" x14ac:dyDescent="0.25">
      <c r="A101" s="98">
        <v>99</v>
      </c>
      <c r="B101" t="s">
        <v>1904</v>
      </c>
    </row>
    <row r="102" spans="1:2" x14ac:dyDescent="0.25">
      <c r="A102" s="98">
        <v>100</v>
      </c>
      <c r="B102" t="s">
        <v>1905</v>
      </c>
    </row>
    <row r="103" spans="1:2" x14ac:dyDescent="0.25">
      <c r="A103" s="98">
        <v>101</v>
      </c>
      <c r="B103" t="s">
        <v>1906</v>
      </c>
    </row>
    <row r="104" spans="1:2" x14ac:dyDescent="0.25">
      <c r="A104" s="98">
        <v>102</v>
      </c>
      <c r="B104" t="s">
        <v>1907</v>
      </c>
    </row>
    <row r="105" spans="1:2" x14ac:dyDescent="0.25">
      <c r="A105" s="98">
        <v>103</v>
      </c>
      <c r="B105" t="s">
        <v>1908</v>
      </c>
    </row>
    <row r="106" spans="1:2" x14ac:dyDescent="0.25">
      <c r="A106" s="98">
        <v>104</v>
      </c>
      <c r="B106" t="s">
        <v>1909</v>
      </c>
    </row>
    <row r="107" spans="1:2" x14ac:dyDescent="0.25">
      <c r="A107" s="98">
        <v>105</v>
      </c>
      <c r="B107" t="s">
        <v>1910</v>
      </c>
    </row>
    <row r="108" spans="1:2" x14ac:dyDescent="0.25">
      <c r="A108" s="98">
        <v>106</v>
      </c>
      <c r="B108" t="s">
        <v>1911</v>
      </c>
    </row>
    <row r="109" spans="1:2" x14ac:dyDescent="0.25">
      <c r="A109" s="98">
        <v>107</v>
      </c>
      <c r="B109" t="s">
        <v>1912</v>
      </c>
    </row>
    <row r="110" spans="1:2" x14ac:dyDescent="0.25">
      <c r="A110" s="98">
        <v>108</v>
      </c>
      <c r="B110" t="s">
        <v>1913</v>
      </c>
    </row>
    <row r="111" spans="1:2" x14ac:dyDescent="0.25">
      <c r="A111" s="98">
        <v>109</v>
      </c>
      <c r="B111" t="s">
        <v>1914</v>
      </c>
    </row>
    <row r="112" spans="1:2" x14ac:dyDescent="0.25">
      <c r="A112" s="98">
        <v>110</v>
      </c>
      <c r="B112" t="s">
        <v>1915</v>
      </c>
    </row>
    <row r="113" spans="1:2" x14ac:dyDescent="0.25">
      <c r="A113" s="98">
        <v>111</v>
      </c>
      <c r="B113" t="s">
        <v>1916</v>
      </c>
    </row>
    <row r="114" spans="1:2" x14ac:dyDescent="0.25">
      <c r="A114" s="98">
        <v>112</v>
      </c>
      <c r="B114" t="s">
        <v>1917</v>
      </c>
    </row>
    <row r="115" spans="1:2" x14ac:dyDescent="0.25">
      <c r="A115" s="98">
        <v>113</v>
      </c>
      <c r="B115" t="s">
        <v>1918</v>
      </c>
    </row>
    <row r="116" spans="1:2" x14ac:dyDescent="0.25">
      <c r="A116" s="98">
        <v>114</v>
      </c>
      <c r="B116" t="s">
        <v>1919</v>
      </c>
    </row>
    <row r="117" spans="1:2" x14ac:dyDescent="0.25">
      <c r="A117" s="98">
        <v>115</v>
      </c>
      <c r="B117" t="s">
        <v>1920</v>
      </c>
    </row>
    <row r="118" spans="1:2" x14ac:dyDescent="0.25">
      <c r="A118" s="98">
        <v>116</v>
      </c>
      <c r="B118" t="s">
        <v>1921</v>
      </c>
    </row>
    <row r="119" spans="1:2" x14ac:dyDescent="0.25">
      <c r="A119" s="98">
        <v>117</v>
      </c>
      <c r="B119" t="s">
        <v>1922</v>
      </c>
    </row>
    <row r="120" spans="1:2" x14ac:dyDescent="0.25">
      <c r="A120" s="98">
        <v>118</v>
      </c>
      <c r="B120" t="s">
        <v>1923</v>
      </c>
    </row>
    <row r="121" spans="1:2" x14ac:dyDescent="0.25">
      <c r="A121" s="98">
        <v>119</v>
      </c>
      <c r="B121" t="s">
        <v>1924</v>
      </c>
    </row>
    <row r="122" spans="1:2" x14ac:dyDescent="0.25">
      <c r="A122" s="98">
        <v>120</v>
      </c>
      <c r="B122" t="s">
        <v>1925</v>
      </c>
    </row>
    <row r="123" spans="1:2" x14ac:dyDescent="0.25">
      <c r="A123" s="98">
        <v>121</v>
      </c>
      <c r="B123" t="s">
        <v>1926</v>
      </c>
    </row>
    <row r="124" spans="1:2" x14ac:dyDescent="0.25">
      <c r="A124" s="98">
        <v>122</v>
      </c>
      <c r="B124" t="s">
        <v>1927</v>
      </c>
    </row>
    <row r="125" spans="1:2" x14ac:dyDescent="0.25">
      <c r="A125" s="98">
        <v>123</v>
      </c>
      <c r="B125" t="s">
        <v>1928</v>
      </c>
    </row>
    <row r="126" spans="1:2" x14ac:dyDescent="0.25">
      <c r="A126" s="98">
        <v>124</v>
      </c>
      <c r="B126" t="s">
        <v>1929</v>
      </c>
    </row>
    <row r="127" spans="1:2" x14ac:dyDescent="0.25">
      <c r="A127" s="98">
        <v>125</v>
      </c>
      <c r="B127" t="s">
        <v>1930</v>
      </c>
    </row>
    <row r="128" spans="1:2" x14ac:dyDescent="0.25">
      <c r="A128" s="98">
        <v>126</v>
      </c>
      <c r="B128" t="s">
        <v>1931</v>
      </c>
    </row>
    <row r="129" spans="1:2" x14ac:dyDescent="0.25">
      <c r="A129" s="98">
        <v>127</v>
      </c>
      <c r="B129" t="s">
        <v>1932</v>
      </c>
    </row>
    <row r="130" spans="1:2" x14ac:dyDescent="0.25">
      <c r="A130" s="98">
        <v>128</v>
      </c>
      <c r="B130" t="s">
        <v>1933</v>
      </c>
    </row>
    <row r="131" spans="1:2" x14ac:dyDescent="0.25">
      <c r="A131" s="98">
        <v>129</v>
      </c>
      <c r="B131" t="s">
        <v>1934</v>
      </c>
    </row>
    <row r="132" spans="1:2" x14ac:dyDescent="0.25">
      <c r="A132" s="98">
        <v>130</v>
      </c>
      <c r="B132" t="s">
        <v>1935</v>
      </c>
    </row>
    <row r="133" spans="1:2" x14ac:dyDescent="0.25">
      <c r="A133" s="98">
        <v>131</v>
      </c>
      <c r="B133" t="s">
        <v>1936</v>
      </c>
    </row>
    <row r="134" spans="1:2" x14ac:dyDescent="0.25">
      <c r="A134" s="98">
        <v>132</v>
      </c>
      <c r="B134" t="s">
        <v>1937</v>
      </c>
    </row>
    <row r="135" spans="1:2" x14ac:dyDescent="0.25">
      <c r="A135" s="98">
        <v>133</v>
      </c>
      <c r="B135" t="s">
        <v>1938</v>
      </c>
    </row>
    <row r="136" spans="1:2" x14ac:dyDescent="0.25">
      <c r="A136" s="98">
        <v>134</v>
      </c>
      <c r="B136" t="s">
        <v>1939</v>
      </c>
    </row>
    <row r="137" spans="1:2" x14ac:dyDescent="0.25">
      <c r="A137" s="98">
        <v>135</v>
      </c>
      <c r="B137" t="s">
        <v>1940</v>
      </c>
    </row>
    <row r="138" spans="1:2" x14ac:dyDescent="0.25">
      <c r="A138" s="98">
        <v>136</v>
      </c>
      <c r="B138" t="s">
        <v>1941</v>
      </c>
    </row>
    <row r="139" spans="1:2" x14ac:dyDescent="0.25">
      <c r="A139" s="98">
        <v>137</v>
      </c>
      <c r="B139" t="s">
        <v>1942</v>
      </c>
    </row>
    <row r="140" spans="1:2" x14ac:dyDescent="0.25">
      <c r="A140" s="98">
        <v>138</v>
      </c>
      <c r="B140" t="s">
        <v>1943</v>
      </c>
    </row>
    <row r="141" spans="1:2" x14ac:dyDescent="0.25">
      <c r="A141" s="98">
        <v>139</v>
      </c>
      <c r="B141" t="s">
        <v>1944</v>
      </c>
    </row>
    <row r="142" spans="1:2" x14ac:dyDescent="0.25">
      <c r="A142" s="98">
        <v>140</v>
      </c>
      <c r="B142" t="s">
        <v>1945</v>
      </c>
    </row>
    <row r="143" spans="1:2" x14ac:dyDescent="0.25">
      <c r="A143" s="98">
        <v>141</v>
      </c>
      <c r="B143" t="s">
        <v>1946</v>
      </c>
    </row>
    <row r="144" spans="1:2" x14ac:dyDescent="0.25">
      <c r="A144" s="98">
        <v>142</v>
      </c>
      <c r="B144" t="s">
        <v>1947</v>
      </c>
    </row>
    <row r="145" spans="1:2" x14ac:dyDescent="0.25">
      <c r="A145" s="98">
        <v>143</v>
      </c>
      <c r="B145" t="s">
        <v>1948</v>
      </c>
    </row>
    <row r="146" spans="1:2" x14ac:dyDescent="0.25">
      <c r="A146" s="98">
        <v>144</v>
      </c>
      <c r="B146" t="s">
        <v>1949</v>
      </c>
    </row>
    <row r="147" spans="1:2" x14ac:dyDescent="0.25">
      <c r="A147" s="98">
        <v>145</v>
      </c>
      <c r="B147" t="s">
        <v>1950</v>
      </c>
    </row>
    <row r="148" spans="1:2" x14ac:dyDescent="0.25">
      <c r="A148" s="98">
        <v>146</v>
      </c>
      <c r="B148" t="s">
        <v>1951</v>
      </c>
    </row>
    <row r="149" spans="1:2" x14ac:dyDescent="0.25">
      <c r="A149" s="98">
        <v>147</v>
      </c>
      <c r="B149" t="s">
        <v>1952</v>
      </c>
    </row>
    <row r="150" spans="1:2" x14ac:dyDescent="0.25">
      <c r="A150" s="98">
        <v>148</v>
      </c>
      <c r="B150" t="s">
        <v>1953</v>
      </c>
    </row>
    <row r="151" spans="1:2" x14ac:dyDescent="0.25">
      <c r="A151" s="98">
        <v>149</v>
      </c>
      <c r="B151" t="s">
        <v>1954</v>
      </c>
    </row>
    <row r="152" spans="1:2" x14ac:dyDescent="0.25">
      <c r="A152" s="98">
        <v>150</v>
      </c>
      <c r="B152" t="s">
        <v>1955</v>
      </c>
    </row>
    <row r="153" spans="1:2" x14ac:dyDescent="0.25">
      <c r="A153" s="98">
        <v>151</v>
      </c>
      <c r="B153" t="s">
        <v>1956</v>
      </c>
    </row>
    <row r="154" spans="1:2" x14ac:dyDescent="0.25">
      <c r="A154" s="98">
        <v>152</v>
      </c>
      <c r="B154" t="s">
        <v>1957</v>
      </c>
    </row>
    <row r="155" spans="1:2" x14ac:dyDescent="0.25">
      <c r="A155" s="98">
        <v>153</v>
      </c>
      <c r="B155" t="s">
        <v>1958</v>
      </c>
    </row>
    <row r="156" spans="1:2" x14ac:dyDescent="0.25">
      <c r="A156" s="98">
        <v>154</v>
      </c>
      <c r="B156" t="s">
        <v>1959</v>
      </c>
    </row>
    <row r="157" spans="1:2" x14ac:dyDescent="0.25">
      <c r="A157" s="98">
        <v>155</v>
      </c>
      <c r="B157" t="s">
        <v>1960</v>
      </c>
    </row>
    <row r="158" spans="1:2" x14ac:dyDescent="0.25">
      <c r="A158" s="98">
        <v>156</v>
      </c>
      <c r="B158" t="s">
        <v>1961</v>
      </c>
    </row>
    <row r="159" spans="1:2" x14ac:dyDescent="0.25">
      <c r="A159" s="98">
        <v>157</v>
      </c>
      <c r="B159" t="s">
        <v>1962</v>
      </c>
    </row>
    <row r="160" spans="1:2" x14ac:dyDescent="0.25">
      <c r="A160" s="98">
        <v>158</v>
      </c>
      <c r="B160" t="s">
        <v>1963</v>
      </c>
    </row>
    <row r="161" spans="1:2" x14ac:dyDescent="0.25">
      <c r="A161" s="98">
        <v>159</v>
      </c>
      <c r="B161" t="s">
        <v>1964</v>
      </c>
    </row>
    <row r="162" spans="1:2" x14ac:dyDescent="0.25">
      <c r="A162" s="98">
        <v>160</v>
      </c>
      <c r="B162" t="s">
        <v>1965</v>
      </c>
    </row>
    <row r="163" spans="1:2" x14ac:dyDescent="0.25">
      <c r="A163" s="98">
        <v>161</v>
      </c>
      <c r="B163" t="s">
        <v>1966</v>
      </c>
    </row>
    <row r="164" spans="1:2" x14ac:dyDescent="0.25">
      <c r="A164" s="98">
        <v>162</v>
      </c>
      <c r="B164" t="s">
        <v>1967</v>
      </c>
    </row>
    <row r="165" spans="1:2" x14ac:dyDescent="0.25">
      <c r="A165" s="98">
        <v>163</v>
      </c>
      <c r="B165" t="s">
        <v>1968</v>
      </c>
    </row>
    <row r="166" spans="1:2" x14ac:dyDescent="0.25">
      <c r="A166" s="98">
        <v>164</v>
      </c>
      <c r="B166" t="s">
        <v>1969</v>
      </c>
    </row>
    <row r="167" spans="1:2" x14ac:dyDescent="0.25">
      <c r="A167" s="98">
        <v>165</v>
      </c>
      <c r="B167" t="s">
        <v>1970</v>
      </c>
    </row>
    <row r="168" spans="1:2" x14ac:dyDescent="0.25">
      <c r="A168" s="98">
        <v>166</v>
      </c>
      <c r="B168" t="s">
        <v>1971</v>
      </c>
    </row>
    <row r="169" spans="1:2" x14ac:dyDescent="0.25">
      <c r="A169" s="98">
        <v>167</v>
      </c>
      <c r="B169" t="s">
        <v>1972</v>
      </c>
    </row>
    <row r="170" spans="1:2" x14ac:dyDescent="0.25">
      <c r="A170" s="98">
        <v>168</v>
      </c>
      <c r="B170" t="s">
        <v>1973</v>
      </c>
    </row>
    <row r="171" spans="1:2" x14ac:dyDescent="0.25">
      <c r="A171" s="98">
        <v>169</v>
      </c>
      <c r="B171" t="s">
        <v>1974</v>
      </c>
    </row>
    <row r="172" spans="1:2" x14ac:dyDescent="0.25">
      <c r="A172" s="98">
        <v>170</v>
      </c>
      <c r="B172" t="s">
        <v>1975</v>
      </c>
    </row>
    <row r="173" spans="1:2" x14ac:dyDescent="0.25">
      <c r="A173" s="98">
        <v>171</v>
      </c>
      <c r="B173" t="s">
        <v>1976</v>
      </c>
    </row>
    <row r="174" spans="1:2" x14ac:dyDescent="0.25">
      <c r="A174" s="98">
        <v>172</v>
      </c>
      <c r="B174" t="s">
        <v>1977</v>
      </c>
    </row>
    <row r="175" spans="1:2" x14ac:dyDescent="0.25">
      <c r="A175" s="98">
        <v>173</v>
      </c>
      <c r="B175" t="s">
        <v>1978</v>
      </c>
    </row>
    <row r="176" spans="1:2" x14ac:dyDescent="0.25">
      <c r="A176" s="98">
        <v>174</v>
      </c>
      <c r="B176" t="s">
        <v>1979</v>
      </c>
    </row>
    <row r="177" spans="1:2" x14ac:dyDescent="0.25">
      <c r="A177" s="98">
        <v>175</v>
      </c>
      <c r="B177" t="s">
        <v>1980</v>
      </c>
    </row>
    <row r="178" spans="1:2" x14ac:dyDescent="0.25">
      <c r="A178" s="98">
        <v>176</v>
      </c>
      <c r="B178" t="s">
        <v>1981</v>
      </c>
    </row>
    <row r="179" spans="1:2" x14ac:dyDescent="0.25">
      <c r="A179" s="98">
        <v>177</v>
      </c>
      <c r="B179" t="s">
        <v>1982</v>
      </c>
    </row>
    <row r="180" spans="1:2" x14ac:dyDescent="0.25">
      <c r="A180" s="98">
        <v>178</v>
      </c>
      <c r="B180" t="s">
        <v>1983</v>
      </c>
    </row>
    <row r="181" spans="1:2" x14ac:dyDescent="0.25">
      <c r="A181" s="98">
        <v>179</v>
      </c>
      <c r="B181" t="s">
        <v>1984</v>
      </c>
    </row>
    <row r="182" spans="1:2" x14ac:dyDescent="0.25">
      <c r="A182" s="98">
        <v>180</v>
      </c>
      <c r="B182" t="s">
        <v>1985</v>
      </c>
    </row>
    <row r="183" spans="1:2" x14ac:dyDescent="0.25">
      <c r="A183" s="98">
        <v>181</v>
      </c>
      <c r="B183" t="s">
        <v>1986</v>
      </c>
    </row>
    <row r="184" spans="1:2" x14ac:dyDescent="0.25">
      <c r="A184" s="98">
        <v>182</v>
      </c>
      <c r="B184" t="s">
        <v>1987</v>
      </c>
    </row>
    <row r="185" spans="1:2" x14ac:dyDescent="0.25">
      <c r="A185" s="98">
        <v>183</v>
      </c>
      <c r="B185" t="s">
        <v>1988</v>
      </c>
    </row>
    <row r="186" spans="1:2" x14ac:dyDescent="0.25">
      <c r="A186" s="98">
        <v>184</v>
      </c>
      <c r="B186" t="s">
        <v>1989</v>
      </c>
    </row>
    <row r="187" spans="1:2" x14ac:dyDescent="0.25">
      <c r="A187" s="98">
        <v>185</v>
      </c>
      <c r="B187" t="s">
        <v>1990</v>
      </c>
    </row>
    <row r="188" spans="1:2" x14ac:dyDescent="0.25">
      <c r="A188" s="98">
        <v>186</v>
      </c>
      <c r="B188" t="s">
        <v>1991</v>
      </c>
    </row>
    <row r="189" spans="1:2" x14ac:dyDescent="0.25">
      <c r="A189" s="98">
        <v>187</v>
      </c>
      <c r="B189" t="s">
        <v>1992</v>
      </c>
    </row>
    <row r="190" spans="1:2" x14ac:dyDescent="0.25">
      <c r="A190" s="98">
        <v>188</v>
      </c>
      <c r="B190" t="s">
        <v>1993</v>
      </c>
    </row>
    <row r="191" spans="1:2" x14ac:dyDescent="0.25">
      <c r="A191" s="98">
        <v>189</v>
      </c>
      <c r="B191" t="s">
        <v>1994</v>
      </c>
    </row>
    <row r="192" spans="1:2" x14ac:dyDescent="0.25">
      <c r="A192" s="98">
        <v>190</v>
      </c>
      <c r="B192" t="s">
        <v>1995</v>
      </c>
    </row>
    <row r="193" spans="1:2" x14ac:dyDescent="0.25">
      <c r="A193" s="98">
        <v>191</v>
      </c>
      <c r="B193" t="s">
        <v>1996</v>
      </c>
    </row>
    <row r="194" spans="1:2" x14ac:dyDescent="0.25">
      <c r="A194" s="98">
        <v>192</v>
      </c>
      <c r="B194" t="s">
        <v>1997</v>
      </c>
    </row>
    <row r="195" spans="1:2" x14ac:dyDescent="0.25">
      <c r="A195" s="98">
        <v>193</v>
      </c>
      <c r="B195" t="s">
        <v>1998</v>
      </c>
    </row>
    <row r="196" spans="1:2" x14ac:dyDescent="0.25">
      <c r="A196" s="98">
        <v>194</v>
      </c>
      <c r="B196" t="s">
        <v>1999</v>
      </c>
    </row>
    <row r="197" spans="1:2" x14ac:dyDescent="0.25">
      <c r="A197" s="98">
        <v>195</v>
      </c>
      <c r="B197" t="s">
        <v>2000</v>
      </c>
    </row>
    <row r="198" spans="1:2" x14ac:dyDescent="0.25">
      <c r="A198" s="98">
        <v>196</v>
      </c>
      <c r="B198" t="s">
        <v>2001</v>
      </c>
    </row>
    <row r="199" spans="1:2" x14ac:dyDescent="0.25">
      <c r="A199" s="98">
        <v>197</v>
      </c>
      <c r="B199" t="s">
        <v>2002</v>
      </c>
    </row>
    <row r="200" spans="1:2" x14ac:dyDescent="0.25">
      <c r="A200" s="98">
        <v>198</v>
      </c>
      <c r="B200" t="s">
        <v>2003</v>
      </c>
    </row>
    <row r="201" spans="1:2" x14ac:dyDescent="0.25">
      <c r="A201" s="98">
        <v>199</v>
      </c>
      <c r="B201" t="s">
        <v>2004</v>
      </c>
    </row>
    <row r="202" spans="1:2" x14ac:dyDescent="0.25">
      <c r="A202" s="98">
        <v>200</v>
      </c>
      <c r="B202" t="s">
        <v>2005</v>
      </c>
    </row>
    <row r="203" spans="1:2" x14ac:dyDescent="0.25">
      <c r="A203" s="98">
        <v>201</v>
      </c>
      <c r="B203" t="s">
        <v>2006</v>
      </c>
    </row>
    <row r="204" spans="1:2" x14ac:dyDescent="0.25">
      <c r="A204" s="98">
        <v>202</v>
      </c>
      <c r="B204" t="s">
        <v>2007</v>
      </c>
    </row>
    <row r="205" spans="1:2" x14ac:dyDescent="0.25">
      <c r="A205" s="98">
        <v>203</v>
      </c>
      <c r="B205" t="s">
        <v>2008</v>
      </c>
    </row>
    <row r="206" spans="1:2" x14ac:dyDescent="0.25">
      <c r="A206" s="98">
        <v>204</v>
      </c>
      <c r="B206" t="s">
        <v>2009</v>
      </c>
    </row>
    <row r="207" spans="1:2" x14ac:dyDescent="0.25">
      <c r="A207" s="98">
        <v>205</v>
      </c>
      <c r="B207" t="s">
        <v>2010</v>
      </c>
    </row>
    <row r="208" spans="1:2" x14ac:dyDescent="0.25">
      <c r="A208" s="98">
        <v>206</v>
      </c>
      <c r="B208" t="s">
        <v>2011</v>
      </c>
    </row>
    <row r="209" spans="1:2" x14ac:dyDescent="0.25">
      <c r="A209" s="98">
        <v>207</v>
      </c>
      <c r="B209" t="s">
        <v>2012</v>
      </c>
    </row>
    <row r="210" spans="1:2" x14ac:dyDescent="0.25">
      <c r="A210" s="98">
        <v>208</v>
      </c>
      <c r="B210" t="s">
        <v>2013</v>
      </c>
    </row>
    <row r="211" spans="1:2" x14ac:dyDescent="0.25">
      <c r="A211" s="98">
        <v>209</v>
      </c>
    </row>
    <row r="212" spans="1:2" x14ac:dyDescent="0.25">
      <c r="A212" s="98">
        <v>210</v>
      </c>
      <c r="B212" t="s">
        <v>133</v>
      </c>
    </row>
    <row r="213" spans="1:2" x14ac:dyDescent="0.25">
      <c r="A213" s="98">
        <v>211</v>
      </c>
      <c r="B213" t="s">
        <v>133</v>
      </c>
    </row>
    <row r="214" spans="1:2" x14ac:dyDescent="0.25">
      <c r="A214" s="98">
        <v>212</v>
      </c>
      <c r="B214" t="s">
        <v>133</v>
      </c>
    </row>
    <row r="215" spans="1:2" x14ac:dyDescent="0.25">
      <c r="A215" s="98">
        <v>213</v>
      </c>
      <c r="B215" t="s">
        <v>2014</v>
      </c>
    </row>
    <row r="216" spans="1:2" x14ac:dyDescent="0.25">
      <c r="A216" s="98">
        <v>214</v>
      </c>
      <c r="B216" t="s">
        <v>2015</v>
      </c>
    </row>
    <row r="217" spans="1:2" x14ac:dyDescent="0.25">
      <c r="A217" s="98">
        <v>215</v>
      </c>
      <c r="B217" t="s">
        <v>187</v>
      </c>
    </row>
    <row r="218" spans="1:2" x14ac:dyDescent="0.25">
      <c r="A218" s="98">
        <v>216</v>
      </c>
      <c r="B218" t="s">
        <v>2016</v>
      </c>
    </row>
    <row r="219" spans="1:2" x14ac:dyDescent="0.25">
      <c r="A219" s="98">
        <v>217</v>
      </c>
      <c r="B219" t="s">
        <v>2017</v>
      </c>
    </row>
    <row r="220" spans="1:2" x14ac:dyDescent="0.25">
      <c r="A220" s="98">
        <v>218</v>
      </c>
      <c r="B220" t="s">
        <v>2018</v>
      </c>
    </row>
    <row r="221" spans="1:2" x14ac:dyDescent="0.25">
      <c r="A221" s="98">
        <v>219</v>
      </c>
      <c r="B221" t="s">
        <v>2019</v>
      </c>
    </row>
    <row r="222" spans="1:2" x14ac:dyDescent="0.25">
      <c r="A222" s="98">
        <v>220</v>
      </c>
      <c r="B222" t="s">
        <v>2020</v>
      </c>
    </row>
    <row r="223" spans="1:2" x14ac:dyDescent="0.25">
      <c r="A223" s="98">
        <v>221</v>
      </c>
      <c r="B223" t="s">
        <v>138</v>
      </c>
    </row>
    <row r="224" spans="1:2" x14ac:dyDescent="0.25">
      <c r="A224" s="98">
        <v>222</v>
      </c>
    </row>
    <row r="225" spans="1:2" x14ac:dyDescent="0.25">
      <c r="A225" s="98">
        <v>223</v>
      </c>
    </row>
    <row r="226" spans="1:2" x14ac:dyDescent="0.25">
      <c r="A226" s="98">
        <v>224</v>
      </c>
    </row>
    <row r="227" spans="1:2" x14ac:dyDescent="0.25">
      <c r="A227" s="98">
        <v>225</v>
      </c>
      <c r="B227" t="s">
        <v>2021</v>
      </c>
    </row>
    <row r="228" spans="1:2" x14ac:dyDescent="0.25">
      <c r="A228" s="98">
        <v>226</v>
      </c>
      <c r="B228" t="s">
        <v>2022</v>
      </c>
    </row>
    <row r="229" spans="1:2" x14ac:dyDescent="0.25">
      <c r="A229" s="98">
        <v>227</v>
      </c>
      <c r="B229" t="s">
        <v>2023</v>
      </c>
    </row>
    <row r="230" spans="1:2" x14ac:dyDescent="0.25">
      <c r="A230" s="98">
        <v>228</v>
      </c>
    </row>
    <row r="231" spans="1:2" x14ac:dyDescent="0.25">
      <c r="A231" s="98">
        <v>229</v>
      </c>
      <c r="B231" t="s">
        <v>2024</v>
      </c>
    </row>
    <row r="232" spans="1:2" x14ac:dyDescent="0.25">
      <c r="A232" s="98">
        <v>230</v>
      </c>
      <c r="B232" t="s">
        <v>2025</v>
      </c>
    </row>
    <row r="233" spans="1:2" x14ac:dyDescent="0.25">
      <c r="A233" s="98">
        <v>231</v>
      </c>
      <c r="B233" t="s">
        <v>2026</v>
      </c>
    </row>
    <row r="234" spans="1:2" x14ac:dyDescent="0.25">
      <c r="A234" s="98">
        <v>232</v>
      </c>
      <c r="B234" t="s">
        <v>2027</v>
      </c>
    </row>
    <row r="235" spans="1:2" x14ac:dyDescent="0.25">
      <c r="A235" s="98">
        <v>233</v>
      </c>
      <c r="B235" t="s">
        <v>2028</v>
      </c>
    </row>
    <row r="236" spans="1:2" x14ac:dyDescent="0.25">
      <c r="A236" s="98">
        <v>234</v>
      </c>
      <c r="B236" t="s">
        <v>2029</v>
      </c>
    </row>
    <row r="237" spans="1:2" x14ac:dyDescent="0.25">
      <c r="A237" s="98">
        <v>235</v>
      </c>
      <c r="B237" t="s">
        <v>2030</v>
      </c>
    </row>
    <row r="238" spans="1:2" x14ac:dyDescent="0.25">
      <c r="A238" s="98">
        <v>236</v>
      </c>
      <c r="B238" t="s">
        <v>2031</v>
      </c>
    </row>
    <row r="239" spans="1:2" x14ac:dyDescent="0.25">
      <c r="A239" s="98">
        <v>237</v>
      </c>
      <c r="B239" t="s">
        <v>2032</v>
      </c>
    </row>
    <row r="240" spans="1:2" x14ac:dyDescent="0.25">
      <c r="A240" s="98">
        <v>238</v>
      </c>
      <c r="B240" t="s">
        <v>2033</v>
      </c>
    </row>
    <row r="241" spans="1:2" x14ac:dyDescent="0.25">
      <c r="A241" s="98">
        <v>239</v>
      </c>
      <c r="B241" t="s">
        <v>2034</v>
      </c>
    </row>
    <row r="242" spans="1:2" x14ac:dyDescent="0.25">
      <c r="A242" s="98">
        <v>240</v>
      </c>
      <c r="B242" t="s">
        <v>2035</v>
      </c>
    </row>
    <row r="243" spans="1:2" x14ac:dyDescent="0.25">
      <c r="A243" s="98">
        <v>241</v>
      </c>
      <c r="B243" t="s">
        <v>2036</v>
      </c>
    </row>
    <row r="244" spans="1:2" x14ac:dyDescent="0.25">
      <c r="A244" s="98">
        <v>242</v>
      </c>
      <c r="B244" t="s">
        <v>2037</v>
      </c>
    </row>
    <row r="245" spans="1:2" x14ac:dyDescent="0.25">
      <c r="A245" s="98">
        <v>243</v>
      </c>
      <c r="B245" t="s">
        <v>2038</v>
      </c>
    </row>
    <row r="246" spans="1:2" x14ac:dyDescent="0.25">
      <c r="A246" s="98">
        <v>244</v>
      </c>
      <c r="B246" t="s">
        <v>2039</v>
      </c>
    </row>
    <row r="247" spans="1:2" x14ac:dyDescent="0.25">
      <c r="A247" s="98">
        <v>245</v>
      </c>
      <c r="B247" t="s">
        <v>2040</v>
      </c>
    </row>
    <row r="248" spans="1:2" x14ac:dyDescent="0.25">
      <c r="A248" s="98">
        <v>246</v>
      </c>
      <c r="B248" t="s">
        <v>2041</v>
      </c>
    </row>
    <row r="249" spans="1:2" x14ac:dyDescent="0.25">
      <c r="A249" s="98">
        <v>247</v>
      </c>
      <c r="B249" t="s">
        <v>2042</v>
      </c>
    </row>
    <row r="250" spans="1:2" x14ac:dyDescent="0.25">
      <c r="A250" s="98">
        <v>248</v>
      </c>
    </row>
    <row r="251" spans="1:2" x14ac:dyDescent="0.25">
      <c r="A251" s="98">
        <v>249</v>
      </c>
      <c r="B251" t="s">
        <v>451</v>
      </c>
    </row>
    <row r="252" spans="1:2" x14ac:dyDescent="0.25">
      <c r="A252" s="98">
        <v>250</v>
      </c>
      <c r="B252" t="s">
        <v>451</v>
      </c>
    </row>
    <row r="253" spans="1:2" x14ac:dyDescent="0.25">
      <c r="A253" s="98">
        <v>251</v>
      </c>
      <c r="B253" t="s">
        <v>2043</v>
      </c>
    </row>
    <row r="254" spans="1:2" x14ac:dyDescent="0.25">
      <c r="A254" s="98">
        <v>252</v>
      </c>
      <c r="B254" t="s">
        <v>2044</v>
      </c>
    </row>
    <row r="255" spans="1:2" x14ac:dyDescent="0.25">
      <c r="A255" s="98">
        <v>253</v>
      </c>
      <c r="B255" t="s">
        <v>2045</v>
      </c>
    </row>
    <row r="256" spans="1:2" x14ac:dyDescent="0.25">
      <c r="A256" s="98">
        <v>254</v>
      </c>
      <c r="B256" t="s">
        <v>2046</v>
      </c>
    </row>
    <row r="257" spans="1:2" x14ac:dyDescent="0.25">
      <c r="A257" s="98">
        <v>255</v>
      </c>
      <c r="B257" t="s">
        <v>2047</v>
      </c>
    </row>
    <row r="258" spans="1:2" x14ac:dyDescent="0.25">
      <c r="A258" s="98">
        <v>256</v>
      </c>
      <c r="B258" t="s">
        <v>2048</v>
      </c>
    </row>
    <row r="259" spans="1:2" x14ac:dyDescent="0.25">
      <c r="A259" s="98">
        <v>257</v>
      </c>
      <c r="B259" t="s">
        <v>2049</v>
      </c>
    </row>
    <row r="260" spans="1:2" x14ac:dyDescent="0.25">
      <c r="A260" s="98">
        <v>258</v>
      </c>
      <c r="B260" t="s">
        <v>2050</v>
      </c>
    </row>
    <row r="261" spans="1:2" x14ac:dyDescent="0.25">
      <c r="A261" s="98">
        <v>259</v>
      </c>
    </row>
    <row r="262" spans="1:2" x14ac:dyDescent="0.25">
      <c r="A262" s="98">
        <v>260</v>
      </c>
      <c r="B262" t="s">
        <v>2051</v>
      </c>
    </row>
    <row r="263" spans="1:2" x14ac:dyDescent="0.25">
      <c r="A263" s="98">
        <v>261</v>
      </c>
      <c r="B263" t="s">
        <v>2052</v>
      </c>
    </row>
    <row r="264" spans="1:2" x14ac:dyDescent="0.25">
      <c r="A264" s="98">
        <v>262</v>
      </c>
      <c r="B264" t="s">
        <v>2053</v>
      </c>
    </row>
    <row r="265" spans="1:2" x14ac:dyDescent="0.25">
      <c r="A265" s="98">
        <v>263</v>
      </c>
      <c r="B265" t="s">
        <v>2054</v>
      </c>
    </row>
    <row r="266" spans="1:2" x14ac:dyDescent="0.25">
      <c r="A266" s="98">
        <v>264</v>
      </c>
      <c r="B266" t="s">
        <v>2055</v>
      </c>
    </row>
    <row r="267" spans="1:2" x14ac:dyDescent="0.25">
      <c r="A267" s="98">
        <v>265</v>
      </c>
      <c r="B267" t="s">
        <v>2056</v>
      </c>
    </row>
    <row r="268" spans="1:2" x14ac:dyDescent="0.25">
      <c r="A268" s="98">
        <v>266</v>
      </c>
      <c r="B268" t="s">
        <v>2057</v>
      </c>
    </row>
    <row r="269" spans="1:2" x14ac:dyDescent="0.25">
      <c r="A269" s="98">
        <v>267</v>
      </c>
      <c r="B269" t="s">
        <v>2058</v>
      </c>
    </row>
    <row r="270" spans="1:2" x14ac:dyDescent="0.25">
      <c r="A270" s="98">
        <v>268</v>
      </c>
      <c r="B270" t="s">
        <v>2059</v>
      </c>
    </row>
    <row r="271" spans="1:2" x14ac:dyDescent="0.25">
      <c r="A271" s="98">
        <v>269</v>
      </c>
      <c r="B271" t="s">
        <v>2060</v>
      </c>
    </row>
    <row r="272" spans="1:2" x14ac:dyDescent="0.25">
      <c r="A272" s="98">
        <v>270</v>
      </c>
      <c r="B272" t="s">
        <v>441</v>
      </c>
    </row>
    <row r="273" spans="1:2" x14ac:dyDescent="0.25">
      <c r="A273" s="98">
        <v>271</v>
      </c>
    </row>
    <row r="274" spans="1:2" x14ac:dyDescent="0.25">
      <c r="A274" s="98">
        <v>272</v>
      </c>
      <c r="B274" t="s">
        <v>2061</v>
      </c>
    </row>
    <row r="275" spans="1:2" x14ac:dyDescent="0.25">
      <c r="A275" s="98">
        <v>273</v>
      </c>
      <c r="B275" t="s">
        <v>2062</v>
      </c>
    </row>
    <row r="276" spans="1:2" x14ac:dyDescent="0.25">
      <c r="A276" s="98">
        <v>274</v>
      </c>
      <c r="B276" t="s">
        <v>2063</v>
      </c>
    </row>
    <row r="277" spans="1:2" x14ac:dyDescent="0.25">
      <c r="A277" s="98">
        <v>275</v>
      </c>
      <c r="B277" t="s">
        <v>2064</v>
      </c>
    </row>
    <row r="278" spans="1:2" x14ac:dyDescent="0.25">
      <c r="A278" s="98">
        <v>276</v>
      </c>
      <c r="B278" t="s">
        <v>2065</v>
      </c>
    </row>
    <row r="279" spans="1:2" x14ac:dyDescent="0.25">
      <c r="A279" s="98">
        <v>277</v>
      </c>
      <c r="B279" t="s">
        <v>2066</v>
      </c>
    </row>
    <row r="280" spans="1:2" x14ac:dyDescent="0.25">
      <c r="A280" s="98">
        <v>278</v>
      </c>
      <c r="B280" t="s">
        <v>2067</v>
      </c>
    </row>
    <row r="281" spans="1:2" x14ac:dyDescent="0.25">
      <c r="A281" s="98">
        <v>279</v>
      </c>
      <c r="B281" t="s">
        <v>2068</v>
      </c>
    </row>
    <row r="282" spans="1:2" x14ac:dyDescent="0.25">
      <c r="A282" s="98">
        <v>280</v>
      </c>
      <c r="B282" t="s">
        <v>2069</v>
      </c>
    </row>
    <row r="283" spans="1:2" x14ac:dyDescent="0.25">
      <c r="A283" s="98">
        <v>281</v>
      </c>
      <c r="B283" t="s">
        <v>2070</v>
      </c>
    </row>
    <row r="284" spans="1:2" x14ac:dyDescent="0.25">
      <c r="A284" s="98">
        <v>282</v>
      </c>
      <c r="B284" t="s">
        <v>2071</v>
      </c>
    </row>
    <row r="285" spans="1:2" x14ac:dyDescent="0.25">
      <c r="A285" s="98">
        <v>283</v>
      </c>
    </row>
    <row r="286" spans="1:2" x14ac:dyDescent="0.25">
      <c r="A286" s="98">
        <v>284</v>
      </c>
      <c r="B286" t="s">
        <v>2072</v>
      </c>
    </row>
    <row r="287" spans="1:2" x14ac:dyDescent="0.25">
      <c r="A287" s="98">
        <v>285</v>
      </c>
      <c r="B287" t="s">
        <v>606</v>
      </c>
    </row>
    <row r="288" spans="1:2" x14ac:dyDescent="0.25">
      <c r="A288" s="98">
        <v>286</v>
      </c>
      <c r="B288" t="s">
        <v>605</v>
      </c>
    </row>
    <row r="289" spans="1:2" x14ac:dyDescent="0.25">
      <c r="A289" s="98">
        <v>287</v>
      </c>
      <c r="B289" t="s">
        <v>604</v>
      </c>
    </row>
    <row r="290" spans="1:2" x14ac:dyDescent="0.25">
      <c r="A290" s="98">
        <v>288</v>
      </c>
      <c r="B290" t="s">
        <v>607</v>
      </c>
    </row>
    <row r="291" spans="1:2" x14ac:dyDescent="0.25">
      <c r="A291" s="98">
        <v>289</v>
      </c>
      <c r="B291" t="s">
        <v>609</v>
      </c>
    </row>
    <row r="292" spans="1:2" x14ac:dyDescent="0.25">
      <c r="A292" s="98">
        <v>290</v>
      </c>
      <c r="B292" t="s">
        <v>608</v>
      </c>
    </row>
    <row r="293" spans="1:2" x14ac:dyDescent="0.25">
      <c r="A293" s="98">
        <v>291</v>
      </c>
      <c r="B293" t="s">
        <v>611</v>
      </c>
    </row>
    <row r="294" spans="1:2" x14ac:dyDescent="0.25">
      <c r="A294" s="98">
        <v>292</v>
      </c>
      <c r="B294" t="s">
        <v>610</v>
      </c>
    </row>
    <row r="295" spans="1:2" x14ac:dyDescent="0.25">
      <c r="A295" s="98">
        <v>293</v>
      </c>
      <c r="B295" t="s">
        <v>612</v>
      </c>
    </row>
    <row r="296" spans="1:2" x14ac:dyDescent="0.25">
      <c r="A296" s="98">
        <v>294</v>
      </c>
      <c r="B296" t="s">
        <v>540</v>
      </c>
    </row>
    <row r="297" spans="1:2" x14ac:dyDescent="0.25">
      <c r="A297" s="98">
        <v>295</v>
      </c>
      <c r="B297" t="s">
        <v>549</v>
      </c>
    </row>
    <row r="298" spans="1:2" x14ac:dyDescent="0.25">
      <c r="A298" s="98">
        <v>296</v>
      </c>
      <c r="B298" t="s">
        <v>541</v>
      </c>
    </row>
    <row r="299" spans="1:2" x14ac:dyDescent="0.25">
      <c r="A299" s="98">
        <v>297</v>
      </c>
      <c r="B299" t="s">
        <v>533</v>
      </c>
    </row>
    <row r="300" spans="1:2" x14ac:dyDescent="0.25">
      <c r="A300" s="98">
        <v>298</v>
      </c>
      <c r="B300" t="s">
        <v>548</v>
      </c>
    </row>
    <row r="301" spans="1:2" x14ac:dyDescent="0.25">
      <c r="A301" s="98">
        <v>299</v>
      </c>
      <c r="B301" t="s">
        <v>552</v>
      </c>
    </row>
    <row r="302" spans="1:2" x14ac:dyDescent="0.25">
      <c r="A302" s="98">
        <v>300</v>
      </c>
      <c r="B302" t="s">
        <v>544</v>
      </c>
    </row>
    <row r="303" spans="1:2" x14ac:dyDescent="0.25">
      <c r="A303" s="98">
        <v>301</v>
      </c>
      <c r="B303" t="s">
        <v>545</v>
      </c>
    </row>
    <row r="304" spans="1:2" x14ac:dyDescent="0.25">
      <c r="A304" s="98">
        <v>302</v>
      </c>
      <c r="B304" t="s">
        <v>536</v>
      </c>
    </row>
    <row r="305" spans="1:2" x14ac:dyDescent="0.25">
      <c r="A305" s="98">
        <v>303</v>
      </c>
      <c r="B305" t="s">
        <v>537</v>
      </c>
    </row>
    <row r="306" spans="1:2" x14ac:dyDescent="0.25">
      <c r="A306" s="98">
        <v>304</v>
      </c>
      <c r="B306" t="s">
        <v>539</v>
      </c>
    </row>
    <row r="307" spans="1:2" x14ac:dyDescent="0.25">
      <c r="A307" s="98">
        <v>305</v>
      </c>
      <c r="B307" t="s">
        <v>550</v>
      </c>
    </row>
    <row r="308" spans="1:2" x14ac:dyDescent="0.25">
      <c r="A308" s="98">
        <v>306</v>
      </c>
      <c r="B308" t="s">
        <v>542</v>
      </c>
    </row>
    <row r="309" spans="1:2" x14ac:dyDescent="0.25">
      <c r="A309" s="98">
        <v>307</v>
      </c>
      <c r="B309" t="s">
        <v>534</v>
      </c>
    </row>
    <row r="310" spans="1:2" x14ac:dyDescent="0.25">
      <c r="A310" s="98">
        <v>308</v>
      </c>
    </row>
    <row r="311" spans="1:2" x14ac:dyDescent="0.25">
      <c r="A311" s="98">
        <v>309</v>
      </c>
      <c r="B311" t="s">
        <v>547</v>
      </c>
    </row>
    <row r="312" spans="1:2" x14ac:dyDescent="0.25">
      <c r="A312" s="98">
        <v>310</v>
      </c>
      <c r="B312" t="s">
        <v>551</v>
      </c>
    </row>
    <row r="313" spans="1:2" x14ac:dyDescent="0.25">
      <c r="A313" s="98">
        <v>311</v>
      </c>
      <c r="B313" t="s">
        <v>543</v>
      </c>
    </row>
    <row r="314" spans="1:2" x14ac:dyDescent="0.25">
      <c r="A314" s="98">
        <v>312</v>
      </c>
      <c r="B314" t="s">
        <v>546</v>
      </c>
    </row>
    <row r="315" spans="1:2" x14ac:dyDescent="0.25">
      <c r="A315" s="98">
        <v>313</v>
      </c>
      <c r="B315" t="s">
        <v>535</v>
      </c>
    </row>
    <row r="316" spans="1:2" x14ac:dyDescent="0.25">
      <c r="A316" s="98">
        <v>314</v>
      </c>
      <c r="B316" t="s">
        <v>538</v>
      </c>
    </row>
    <row r="317" spans="1:2" x14ac:dyDescent="0.25">
      <c r="A317" s="98">
        <v>315</v>
      </c>
      <c r="B317" t="s">
        <v>559</v>
      </c>
    </row>
    <row r="318" spans="1:2" x14ac:dyDescent="0.25">
      <c r="A318" s="98">
        <v>316</v>
      </c>
      <c r="B318" t="s">
        <v>554</v>
      </c>
    </row>
    <row r="319" spans="1:2" x14ac:dyDescent="0.25">
      <c r="A319" s="98">
        <v>317</v>
      </c>
      <c r="B319" t="s">
        <v>558</v>
      </c>
    </row>
    <row r="320" spans="1:2" x14ac:dyDescent="0.25">
      <c r="A320" s="98">
        <v>318</v>
      </c>
      <c r="B320" t="s">
        <v>562</v>
      </c>
    </row>
    <row r="321" spans="1:2" x14ac:dyDescent="0.25">
      <c r="A321" s="98">
        <v>319</v>
      </c>
      <c r="B321" t="s">
        <v>555</v>
      </c>
    </row>
    <row r="322" spans="1:2" x14ac:dyDescent="0.25">
      <c r="A322" s="98">
        <v>320</v>
      </c>
      <c r="B322" t="s">
        <v>553</v>
      </c>
    </row>
    <row r="323" spans="1:2" x14ac:dyDescent="0.25">
      <c r="A323" s="98">
        <v>321</v>
      </c>
      <c r="B323" t="s">
        <v>557</v>
      </c>
    </row>
    <row r="324" spans="1:2" x14ac:dyDescent="0.25">
      <c r="A324" s="98">
        <v>322</v>
      </c>
      <c r="B324" t="s">
        <v>556</v>
      </c>
    </row>
    <row r="325" spans="1:2" x14ac:dyDescent="0.25">
      <c r="A325" s="98">
        <v>323</v>
      </c>
      <c r="B325" t="s">
        <v>561</v>
      </c>
    </row>
    <row r="326" spans="1:2" x14ac:dyDescent="0.25">
      <c r="A326" s="98">
        <v>324</v>
      </c>
      <c r="B326" t="s">
        <v>560</v>
      </c>
    </row>
    <row r="327" spans="1:2" x14ac:dyDescent="0.25">
      <c r="A327" s="98">
        <v>325</v>
      </c>
      <c r="B327" t="s">
        <v>563</v>
      </c>
    </row>
    <row r="328" spans="1:2" x14ac:dyDescent="0.25">
      <c r="A328" s="98">
        <v>326</v>
      </c>
      <c r="B328" t="s">
        <v>2073</v>
      </c>
    </row>
    <row r="329" spans="1:2" x14ac:dyDescent="0.25">
      <c r="A329" s="98">
        <v>327</v>
      </c>
      <c r="B329" t="s">
        <v>564</v>
      </c>
    </row>
    <row r="330" spans="1:2" x14ac:dyDescent="0.25">
      <c r="A330" s="98">
        <v>328</v>
      </c>
      <c r="B330" t="s">
        <v>2074</v>
      </c>
    </row>
    <row r="331" spans="1:2" x14ac:dyDescent="0.25">
      <c r="A331" s="98">
        <v>329</v>
      </c>
      <c r="B331" t="s">
        <v>2075</v>
      </c>
    </row>
    <row r="332" spans="1:2" x14ac:dyDescent="0.25">
      <c r="A332" s="98">
        <v>330</v>
      </c>
      <c r="B332" t="s">
        <v>2076</v>
      </c>
    </row>
    <row r="333" spans="1:2" x14ac:dyDescent="0.25">
      <c r="A333" s="98">
        <v>331</v>
      </c>
      <c r="B333" t="s">
        <v>2077</v>
      </c>
    </row>
    <row r="334" spans="1:2" x14ac:dyDescent="0.25">
      <c r="A334" s="98">
        <v>332</v>
      </c>
      <c r="B334" t="s">
        <v>2078</v>
      </c>
    </row>
    <row r="335" spans="1:2" x14ac:dyDescent="0.25">
      <c r="A335" s="98">
        <v>333</v>
      </c>
      <c r="B335" t="s">
        <v>654</v>
      </c>
    </row>
    <row r="336" spans="1:2" x14ac:dyDescent="0.25">
      <c r="A336" s="98">
        <v>334</v>
      </c>
      <c r="B336" t="s">
        <v>655</v>
      </c>
    </row>
    <row r="337" spans="1:2" x14ac:dyDescent="0.25">
      <c r="A337" s="98">
        <v>335</v>
      </c>
      <c r="B337" t="s">
        <v>657</v>
      </c>
    </row>
    <row r="338" spans="1:2" x14ac:dyDescent="0.25">
      <c r="A338" s="98">
        <v>336</v>
      </c>
      <c r="B338" t="s">
        <v>656</v>
      </c>
    </row>
    <row r="339" spans="1:2" x14ac:dyDescent="0.25">
      <c r="A339" s="98">
        <v>337</v>
      </c>
      <c r="B339" t="s">
        <v>2079</v>
      </c>
    </row>
    <row r="340" spans="1:2" x14ac:dyDescent="0.25">
      <c r="A340" s="98">
        <v>338</v>
      </c>
      <c r="B340" t="s">
        <v>2080</v>
      </c>
    </row>
    <row r="341" spans="1:2" x14ac:dyDescent="0.25">
      <c r="A341" s="98">
        <v>339</v>
      </c>
      <c r="B341" t="s">
        <v>2081</v>
      </c>
    </row>
    <row r="342" spans="1:2" x14ac:dyDescent="0.25">
      <c r="A342" s="98">
        <v>340</v>
      </c>
      <c r="B342" t="s">
        <v>2082</v>
      </c>
    </row>
    <row r="343" spans="1:2" x14ac:dyDescent="0.25">
      <c r="A343" s="98">
        <v>341</v>
      </c>
      <c r="B343" t="s">
        <v>2083</v>
      </c>
    </row>
    <row r="344" spans="1:2" x14ac:dyDescent="0.25">
      <c r="A344" s="98">
        <v>342</v>
      </c>
      <c r="B344" t="s">
        <v>663</v>
      </c>
    </row>
    <row r="345" spans="1:2" x14ac:dyDescent="0.25">
      <c r="A345" s="98">
        <v>343</v>
      </c>
      <c r="B345" t="s">
        <v>662</v>
      </c>
    </row>
    <row r="346" spans="1:2" x14ac:dyDescent="0.25">
      <c r="A346" s="98">
        <v>344</v>
      </c>
      <c r="B346" t="s">
        <v>665</v>
      </c>
    </row>
    <row r="347" spans="1:2" x14ac:dyDescent="0.25">
      <c r="A347" s="98">
        <v>345</v>
      </c>
      <c r="B347" t="s">
        <v>664</v>
      </c>
    </row>
    <row r="348" spans="1:2" x14ac:dyDescent="0.25">
      <c r="A348" s="98">
        <v>346</v>
      </c>
      <c r="B348" t="s">
        <v>2084</v>
      </c>
    </row>
    <row r="349" spans="1:2" x14ac:dyDescent="0.25">
      <c r="A349" s="98">
        <v>347</v>
      </c>
      <c r="B349" t="s">
        <v>694</v>
      </c>
    </row>
    <row r="350" spans="1:2" x14ac:dyDescent="0.25">
      <c r="A350" s="98">
        <v>348</v>
      </c>
      <c r="B350" t="s">
        <v>693</v>
      </c>
    </row>
    <row r="351" spans="1:2" x14ac:dyDescent="0.25">
      <c r="A351" s="98">
        <v>349</v>
      </c>
      <c r="B351" t="s">
        <v>2085</v>
      </c>
    </row>
    <row r="352" spans="1:2" x14ac:dyDescent="0.25">
      <c r="A352" s="98">
        <v>350</v>
      </c>
      <c r="B352" t="s">
        <v>2086</v>
      </c>
    </row>
    <row r="353" spans="1:2" x14ac:dyDescent="0.25">
      <c r="A353" s="98">
        <v>351</v>
      </c>
      <c r="B353" t="s">
        <v>2087</v>
      </c>
    </row>
    <row r="354" spans="1:2" x14ac:dyDescent="0.25">
      <c r="A354" s="98">
        <v>352</v>
      </c>
      <c r="B354" t="s">
        <v>2088</v>
      </c>
    </row>
    <row r="355" spans="1:2" x14ac:dyDescent="0.25">
      <c r="A355" s="98">
        <v>353</v>
      </c>
      <c r="B355" t="s">
        <v>2089</v>
      </c>
    </row>
    <row r="356" spans="1:2" x14ac:dyDescent="0.25">
      <c r="A356" s="98">
        <v>354</v>
      </c>
      <c r="B356" t="s">
        <v>2090</v>
      </c>
    </row>
    <row r="357" spans="1:2" x14ac:dyDescent="0.25">
      <c r="A357" s="98">
        <v>355</v>
      </c>
      <c r="B357" t="s">
        <v>2091</v>
      </c>
    </row>
    <row r="358" spans="1:2" x14ac:dyDescent="0.25">
      <c r="A358" s="98">
        <v>356</v>
      </c>
      <c r="B358" t="s">
        <v>2092</v>
      </c>
    </row>
    <row r="359" spans="1:2" x14ac:dyDescent="0.25">
      <c r="A359" s="98">
        <v>357</v>
      </c>
      <c r="B359" t="s">
        <v>2093</v>
      </c>
    </row>
    <row r="360" spans="1:2" x14ac:dyDescent="0.25">
      <c r="A360" s="98">
        <v>358</v>
      </c>
      <c r="B360" t="s">
        <v>2094</v>
      </c>
    </row>
    <row r="361" spans="1:2" x14ac:dyDescent="0.25">
      <c r="A361" s="98">
        <v>359</v>
      </c>
      <c r="B361" t="s">
        <v>2095</v>
      </c>
    </row>
    <row r="362" spans="1:2" x14ac:dyDescent="0.25">
      <c r="A362" s="98">
        <v>360</v>
      </c>
      <c r="B362" t="s">
        <v>2096</v>
      </c>
    </row>
    <row r="363" spans="1:2" x14ac:dyDescent="0.25">
      <c r="A363" s="98">
        <v>361</v>
      </c>
      <c r="B363" t="s">
        <v>696</v>
      </c>
    </row>
    <row r="364" spans="1:2" x14ac:dyDescent="0.25">
      <c r="A364" s="98">
        <v>362</v>
      </c>
      <c r="B364" t="s">
        <v>695</v>
      </c>
    </row>
    <row r="365" spans="1:2" x14ac:dyDescent="0.25">
      <c r="A365" s="98">
        <v>363</v>
      </c>
      <c r="B365" t="s">
        <v>2097</v>
      </c>
    </row>
    <row r="366" spans="1:2" x14ac:dyDescent="0.25">
      <c r="A366" s="98">
        <v>364</v>
      </c>
      <c r="B366" t="s">
        <v>2098</v>
      </c>
    </row>
    <row r="367" spans="1:2" x14ac:dyDescent="0.25">
      <c r="A367" s="98">
        <v>365</v>
      </c>
      <c r="B367" t="s">
        <v>2099</v>
      </c>
    </row>
    <row r="368" spans="1:2" x14ac:dyDescent="0.25">
      <c r="A368" s="98">
        <v>366</v>
      </c>
      <c r="B368" t="s">
        <v>702</v>
      </c>
    </row>
    <row r="369" spans="1:2" x14ac:dyDescent="0.25">
      <c r="A369" s="98">
        <v>367</v>
      </c>
      <c r="B369" t="s">
        <v>703</v>
      </c>
    </row>
    <row r="370" spans="1:2" x14ac:dyDescent="0.25">
      <c r="A370" s="98">
        <v>368</v>
      </c>
      <c r="B370" t="s">
        <v>704</v>
      </c>
    </row>
    <row r="371" spans="1:2" x14ac:dyDescent="0.25">
      <c r="A371" s="98">
        <v>369</v>
      </c>
      <c r="B371" t="s">
        <v>2100</v>
      </c>
    </row>
    <row r="372" spans="1:2" x14ac:dyDescent="0.25">
      <c r="A372" s="98">
        <v>370</v>
      </c>
      <c r="B372" t="s">
        <v>2101</v>
      </c>
    </row>
    <row r="373" spans="1:2" x14ac:dyDescent="0.25">
      <c r="A373" s="98">
        <v>371</v>
      </c>
      <c r="B373" t="s">
        <v>2102</v>
      </c>
    </row>
    <row r="374" spans="1:2" x14ac:dyDescent="0.25">
      <c r="A374" s="98">
        <v>372</v>
      </c>
      <c r="B374" t="s">
        <v>707</v>
      </c>
    </row>
    <row r="375" spans="1:2" x14ac:dyDescent="0.25">
      <c r="A375" s="98">
        <v>373</v>
      </c>
      <c r="B375" t="s">
        <v>706</v>
      </c>
    </row>
    <row r="376" spans="1:2" x14ac:dyDescent="0.25">
      <c r="A376" s="98">
        <v>374</v>
      </c>
      <c r="B376" t="s">
        <v>2103</v>
      </c>
    </row>
    <row r="377" spans="1:2" x14ac:dyDescent="0.25">
      <c r="A377" s="98">
        <v>375</v>
      </c>
      <c r="B377" t="s">
        <v>2104</v>
      </c>
    </row>
    <row r="378" spans="1:2" x14ac:dyDescent="0.25">
      <c r="A378" s="98">
        <v>376</v>
      </c>
      <c r="B378" t="s">
        <v>2105</v>
      </c>
    </row>
    <row r="379" spans="1:2" x14ac:dyDescent="0.25">
      <c r="A379" s="98">
        <v>377</v>
      </c>
      <c r="B379" t="s">
        <v>2106</v>
      </c>
    </row>
    <row r="380" spans="1:2" x14ac:dyDescent="0.25">
      <c r="A380" s="98">
        <v>378</v>
      </c>
      <c r="B380" t="s">
        <v>721</v>
      </c>
    </row>
    <row r="381" spans="1:2" x14ac:dyDescent="0.25">
      <c r="A381" s="98">
        <v>379</v>
      </c>
      <c r="B381" t="s">
        <v>2107</v>
      </c>
    </row>
    <row r="382" spans="1:2" x14ac:dyDescent="0.25">
      <c r="A382" s="98">
        <v>380</v>
      </c>
      <c r="B382" t="s">
        <v>723</v>
      </c>
    </row>
    <row r="383" spans="1:2" x14ac:dyDescent="0.25">
      <c r="A383" s="98">
        <v>381</v>
      </c>
      <c r="B383" t="s">
        <v>2108</v>
      </c>
    </row>
    <row r="384" spans="1:2" x14ac:dyDescent="0.25">
      <c r="A384" s="98">
        <v>382</v>
      </c>
      <c r="B384" t="s">
        <v>2109</v>
      </c>
    </row>
    <row r="385" spans="1:2" x14ac:dyDescent="0.25">
      <c r="A385" s="98">
        <v>383</v>
      </c>
      <c r="B385" t="s">
        <v>2110</v>
      </c>
    </row>
    <row r="386" spans="1:2" x14ac:dyDescent="0.25">
      <c r="A386" s="98">
        <v>384</v>
      </c>
      <c r="B386" t="s">
        <v>2111</v>
      </c>
    </row>
    <row r="387" spans="1:2" x14ac:dyDescent="0.25">
      <c r="A387" s="98">
        <v>385</v>
      </c>
    </row>
    <row r="388" spans="1:2" x14ac:dyDescent="0.25">
      <c r="A388" s="98">
        <v>386</v>
      </c>
      <c r="B388" t="s">
        <v>2112</v>
      </c>
    </row>
    <row r="389" spans="1:2" x14ac:dyDescent="0.25">
      <c r="A389" s="98">
        <v>387</v>
      </c>
      <c r="B389" t="s">
        <v>2113</v>
      </c>
    </row>
    <row r="390" spans="1:2" x14ac:dyDescent="0.25">
      <c r="A390" s="98">
        <v>388</v>
      </c>
      <c r="B390" t="s">
        <v>725</v>
      </c>
    </row>
    <row r="391" spans="1:2" x14ac:dyDescent="0.25">
      <c r="A391" s="98">
        <v>389</v>
      </c>
      <c r="B391" t="s">
        <v>2114</v>
      </c>
    </row>
    <row r="392" spans="1:2" x14ac:dyDescent="0.25">
      <c r="A392" s="98">
        <v>390</v>
      </c>
      <c r="B392" t="s">
        <v>2115</v>
      </c>
    </row>
    <row r="393" spans="1:2" x14ac:dyDescent="0.25">
      <c r="A393" s="98">
        <v>391</v>
      </c>
      <c r="B393" t="s">
        <v>2116</v>
      </c>
    </row>
    <row r="394" spans="1:2" x14ac:dyDescent="0.25">
      <c r="A394" s="98">
        <v>392</v>
      </c>
      <c r="B394" t="s">
        <v>701</v>
      </c>
    </row>
    <row r="395" spans="1:2" x14ac:dyDescent="0.25">
      <c r="A395" s="98">
        <v>393</v>
      </c>
    </row>
    <row r="396" spans="1:2" x14ac:dyDescent="0.25">
      <c r="A396" s="98">
        <v>394</v>
      </c>
    </row>
    <row r="397" spans="1:2" x14ac:dyDescent="0.25">
      <c r="A397" s="98">
        <v>395</v>
      </c>
      <c r="B397" t="s">
        <v>705</v>
      </c>
    </row>
    <row r="398" spans="1:2" x14ac:dyDescent="0.25">
      <c r="A398" s="98">
        <v>396</v>
      </c>
      <c r="B398" t="s">
        <v>1384</v>
      </c>
    </row>
    <row r="399" spans="1:2" x14ac:dyDescent="0.25">
      <c r="A399" s="98">
        <v>397</v>
      </c>
      <c r="B399" t="s">
        <v>2117</v>
      </c>
    </row>
    <row r="400" spans="1:2" x14ac:dyDescent="0.25">
      <c r="A400" s="98">
        <v>398</v>
      </c>
      <c r="B400" t="s">
        <v>2118</v>
      </c>
    </row>
    <row r="401" spans="1:2" x14ac:dyDescent="0.25">
      <c r="A401" s="98">
        <v>399</v>
      </c>
      <c r="B401" t="s">
        <v>2119</v>
      </c>
    </row>
    <row r="402" spans="1:2" x14ac:dyDescent="0.25">
      <c r="A402" s="98">
        <v>400</v>
      </c>
      <c r="B402" t="s">
        <v>1385</v>
      </c>
    </row>
    <row r="403" spans="1:2" x14ac:dyDescent="0.25">
      <c r="A403" s="98">
        <v>401</v>
      </c>
      <c r="B403" t="s">
        <v>1386</v>
      </c>
    </row>
    <row r="404" spans="1:2" x14ac:dyDescent="0.25">
      <c r="A404" s="98">
        <v>402</v>
      </c>
      <c r="B404" t="s">
        <v>2120</v>
      </c>
    </row>
    <row r="405" spans="1:2" x14ac:dyDescent="0.25">
      <c r="A405" s="98">
        <v>403</v>
      </c>
      <c r="B405" t="s">
        <v>2121</v>
      </c>
    </row>
    <row r="406" spans="1:2" x14ac:dyDescent="0.25">
      <c r="A406" s="98">
        <v>404</v>
      </c>
      <c r="B406" t="s">
        <v>2122</v>
      </c>
    </row>
    <row r="407" spans="1:2" x14ac:dyDescent="0.25">
      <c r="A407" s="98">
        <v>405</v>
      </c>
      <c r="B407" t="s">
        <v>2123</v>
      </c>
    </row>
    <row r="408" spans="1:2" x14ac:dyDescent="0.25">
      <c r="A408" s="98">
        <v>406</v>
      </c>
      <c r="B408" t="s">
        <v>2124</v>
      </c>
    </row>
    <row r="409" spans="1:2" x14ac:dyDescent="0.25">
      <c r="A409" s="98">
        <v>407</v>
      </c>
      <c r="B409" t="s">
        <v>2125</v>
      </c>
    </row>
    <row r="410" spans="1:2" x14ac:dyDescent="0.25">
      <c r="A410" s="98">
        <v>408</v>
      </c>
    </row>
    <row r="411" spans="1:2" x14ac:dyDescent="0.25">
      <c r="A411" s="98">
        <v>409</v>
      </c>
      <c r="B411" t="s">
        <v>1495</v>
      </c>
    </row>
    <row r="412" spans="1:2" x14ac:dyDescent="0.25">
      <c r="A412" s="98">
        <v>410</v>
      </c>
      <c r="B412" t="s">
        <v>1494</v>
      </c>
    </row>
    <row r="413" spans="1:2" x14ac:dyDescent="0.25">
      <c r="A413" s="98">
        <v>411</v>
      </c>
      <c r="B413" t="s">
        <v>2126</v>
      </c>
    </row>
    <row r="414" spans="1:2" x14ac:dyDescent="0.25">
      <c r="A414" s="98">
        <v>412</v>
      </c>
      <c r="B414" t="s">
        <v>2127</v>
      </c>
    </row>
    <row r="415" spans="1:2" x14ac:dyDescent="0.25">
      <c r="A415" s="98">
        <v>413</v>
      </c>
      <c r="B415" t="s">
        <v>2128</v>
      </c>
    </row>
    <row r="416" spans="1:2" x14ac:dyDescent="0.25">
      <c r="A416" s="98">
        <v>414</v>
      </c>
      <c r="B416" t="s">
        <v>2129</v>
      </c>
    </row>
    <row r="417" spans="1:2" x14ac:dyDescent="0.25">
      <c r="A417" s="98">
        <v>415</v>
      </c>
      <c r="B417" t="s">
        <v>2130</v>
      </c>
    </row>
    <row r="418" spans="1:2" x14ac:dyDescent="0.25">
      <c r="A418" s="98">
        <v>416</v>
      </c>
      <c r="B418" t="s">
        <v>2131</v>
      </c>
    </row>
    <row r="419" spans="1:2" x14ac:dyDescent="0.25">
      <c r="A419" s="98">
        <v>417</v>
      </c>
      <c r="B419" t="s">
        <v>2132</v>
      </c>
    </row>
    <row r="420" spans="1:2" x14ac:dyDescent="0.25">
      <c r="A420" s="98">
        <v>418</v>
      </c>
      <c r="B420" t="s">
        <v>2133</v>
      </c>
    </row>
    <row r="421" spans="1:2" x14ac:dyDescent="0.25">
      <c r="A421" s="98">
        <v>419</v>
      </c>
      <c r="B421" t="s">
        <v>2134</v>
      </c>
    </row>
    <row r="422" spans="1:2" x14ac:dyDescent="0.25">
      <c r="A422" s="98">
        <v>420</v>
      </c>
      <c r="B422" t="s">
        <v>2135</v>
      </c>
    </row>
    <row r="423" spans="1:2" x14ac:dyDescent="0.25">
      <c r="A423" s="98">
        <v>421</v>
      </c>
      <c r="B423" t="s">
        <v>2136</v>
      </c>
    </row>
    <row r="424" spans="1:2" x14ac:dyDescent="0.25">
      <c r="A424" s="98">
        <v>422</v>
      </c>
      <c r="B424" t="s">
        <v>1595</v>
      </c>
    </row>
    <row r="425" spans="1:2" x14ac:dyDescent="0.25">
      <c r="A425" s="98">
        <v>423</v>
      </c>
      <c r="B425" t="s">
        <v>1596</v>
      </c>
    </row>
    <row r="426" spans="1:2" x14ac:dyDescent="0.25">
      <c r="A426" s="98">
        <v>424</v>
      </c>
      <c r="B426" t="s">
        <v>2137</v>
      </c>
    </row>
    <row r="427" spans="1:2" x14ac:dyDescent="0.25">
      <c r="A427" s="98">
        <v>425</v>
      </c>
      <c r="B427" t="s">
        <v>2138</v>
      </c>
    </row>
    <row r="428" spans="1:2" x14ac:dyDescent="0.25">
      <c r="A428" s="98">
        <v>426</v>
      </c>
      <c r="B428" t="s">
        <v>2139</v>
      </c>
    </row>
    <row r="429" spans="1:2" x14ac:dyDescent="0.25">
      <c r="A429" s="98">
        <v>427</v>
      </c>
      <c r="B429" t="s">
        <v>1656</v>
      </c>
    </row>
    <row r="430" spans="1:2" x14ac:dyDescent="0.25">
      <c r="A430" s="98">
        <v>428</v>
      </c>
      <c r="B430" t="s">
        <v>1657</v>
      </c>
    </row>
    <row r="431" spans="1:2" x14ac:dyDescent="0.25">
      <c r="A431" s="98">
        <v>429</v>
      </c>
      <c r="B431" t="s">
        <v>2140</v>
      </c>
    </row>
    <row r="432" spans="1:2" x14ac:dyDescent="0.25">
      <c r="A432" s="98">
        <v>430</v>
      </c>
      <c r="B432" t="s">
        <v>2141</v>
      </c>
    </row>
    <row r="433" spans="1:2" x14ac:dyDescent="0.25">
      <c r="A433" s="98">
        <v>431</v>
      </c>
      <c r="B433" t="s">
        <v>2142</v>
      </c>
    </row>
    <row r="434" spans="1:2" x14ac:dyDescent="0.25">
      <c r="A434" s="98">
        <v>432</v>
      </c>
      <c r="B434" t="s">
        <v>2143</v>
      </c>
    </row>
    <row r="435" spans="1:2" x14ac:dyDescent="0.25">
      <c r="A435" s="98">
        <v>433</v>
      </c>
      <c r="B435" t="s">
        <v>2144</v>
      </c>
    </row>
    <row r="436" spans="1:2" x14ac:dyDescent="0.25">
      <c r="A436" s="98">
        <v>434</v>
      </c>
      <c r="B436" t="s">
        <v>2145</v>
      </c>
    </row>
    <row r="437" spans="1:2" x14ac:dyDescent="0.25">
      <c r="A437" s="98">
        <v>435</v>
      </c>
      <c r="B437" t="s">
        <v>2146</v>
      </c>
    </row>
    <row r="438" spans="1:2" x14ac:dyDescent="0.25">
      <c r="A438" s="98">
        <v>436</v>
      </c>
      <c r="B438" t="s">
        <v>2147</v>
      </c>
    </row>
    <row r="439" spans="1:2" x14ac:dyDescent="0.25">
      <c r="A439" s="98">
        <v>437</v>
      </c>
      <c r="B439" t="s">
        <v>2406</v>
      </c>
    </row>
    <row r="440" spans="1:2" x14ac:dyDescent="0.25">
      <c r="A440" s="98">
        <v>438</v>
      </c>
      <c r="B440" t="s">
        <v>1706</v>
      </c>
    </row>
    <row r="441" spans="1:2" x14ac:dyDescent="0.25">
      <c r="A441" s="98">
        <v>439</v>
      </c>
      <c r="B441" t="s">
        <v>1707</v>
      </c>
    </row>
    <row r="442" spans="1:2" x14ac:dyDescent="0.25">
      <c r="A442" s="98">
        <v>440</v>
      </c>
      <c r="B442" t="s">
        <v>1708</v>
      </c>
    </row>
    <row r="443" spans="1:2" x14ac:dyDescent="0.25">
      <c r="A443" s="98">
        <v>441</v>
      </c>
      <c r="B443" t="s">
        <v>2201</v>
      </c>
    </row>
    <row r="444" spans="1:2" x14ac:dyDescent="0.25">
      <c r="A444" s="98">
        <v>442</v>
      </c>
      <c r="B444" t="s">
        <v>2202</v>
      </c>
    </row>
    <row r="445" spans="1:2" x14ac:dyDescent="0.25">
      <c r="A445" s="98">
        <v>443</v>
      </c>
      <c r="B445" t="s">
        <v>2203</v>
      </c>
    </row>
    <row r="446" spans="1:2" x14ac:dyDescent="0.25">
      <c r="A446" s="98">
        <v>444</v>
      </c>
      <c r="B446" t="s">
        <v>2204</v>
      </c>
    </row>
    <row r="447" spans="1:2" x14ac:dyDescent="0.25">
      <c r="A447" s="98">
        <v>445</v>
      </c>
      <c r="B447" t="s">
        <v>2205</v>
      </c>
    </row>
    <row r="448" spans="1:2" x14ac:dyDescent="0.25">
      <c r="A448" s="98">
        <v>446</v>
      </c>
      <c r="B448" t="s">
        <v>2206</v>
      </c>
    </row>
    <row r="449" spans="1:2" x14ac:dyDescent="0.25">
      <c r="A449" s="98">
        <v>447</v>
      </c>
      <c r="B449" t="s">
        <v>2207</v>
      </c>
    </row>
    <row r="450" spans="1:2" x14ac:dyDescent="0.25">
      <c r="A450" s="98">
        <v>448</v>
      </c>
      <c r="B450" t="s">
        <v>2208</v>
      </c>
    </row>
    <row r="451" spans="1:2" x14ac:dyDescent="0.25">
      <c r="A451" s="98">
        <v>449</v>
      </c>
      <c r="B451" t="s">
        <v>2209</v>
      </c>
    </row>
    <row r="452" spans="1:2" x14ac:dyDescent="0.25">
      <c r="A452" s="98">
        <v>450</v>
      </c>
      <c r="B452" t="s">
        <v>2148</v>
      </c>
    </row>
    <row r="453" spans="1:2" x14ac:dyDescent="0.25">
      <c r="A453" s="98">
        <v>451</v>
      </c>
      <c r="B453" t="s">
        <v>2149</v>
      </c>
    </row>
    <row r="454" spans="1:2" x14ac:dyDescent="0.25">
      <c r="A454" s="98">
        <v>452</v>
      </c>
      <c r="B454" t="s">
        <v>2150</v>
      </c>
    </row>
    <row r="455" spans="1:2" x14ac:dyDescent="0.25">
      <c r="A455" s="98">
        <v>453</v>
      </c>
      <c r="B455" t="s">
        <v>2151</v>
      </c>
    </row>
    <row r="456" spans="1:2" x14ac:dyDescent="0.25">
      <c r="A456" s="98">
        <v>454</v>
      </c>
      <c r="B456" t="s">
        <v>2405</v>
      </c>
    </row>
    <row r="457" spans="1:2" x14ac:dyDescent="0.25">
      <c r="A457" s="98">
        <v>455</v>
      </c>
      <c r="B457" t="s">
        <v>2210</v>
      </c>
    </row>
    <row r="458" spans="1:2" x14ac:dyDescent="0.25">
      <c r="A458" s="98">
        <v>456</v>
      </c>
      <c r="B458" t="s">
        <v>2211</v>
      </c>
    </row>
    <row r="459" spans="1:2" x14ac:dyDescent="0.25">
      <c r="A459" s="98">
        <v>457</v>
      </c>
      <c r="B459" t="s">
        <v>2212</v>
      </c>
    </row>
    <row r="460" spans="1:2" x14ac:dyDescent="0.25">
      <c r="A460" s="98">
        <v>458</v>
      </c>
      <c r="B460" t="s">
        <v>2453</v>
      </c>
    </row>
    <row r="461" spans="1:2" x14ac:dyDescent="0.25">
      <c r="A461" s="98">
        <v>459</v>
      </c>
      <c r="B461" t="s">
        <v>2454</v>
      </c>
    </row>
    <row r="462" spans="1:2" x14ac:dyDescent="0.25">
      <c r="A462" s="98">
        <v>460</v>
      </c>
      <c r="B462" t="s">
        <v>2455</v>
      </c>
    </row>
    <row r="463" spans="1:2" x14ac:dyDescent="0.25">
      <c r="A463" s="98">
        <v>461</v>
      </c>
      <c r="B463" t="s">
        <v>2456</v>
      </c>
    </row>
    <row r="464" spans="1:2" x14ac:dyDescent="0.25">
      <c r="A464" s="98">
        <v>462</v>
      </c>
      <c r="B464" t="s">
        <v>2457</v>
      </c>
    </row>
    <row r="465" spans="1:3" x14ac:dyDescent="0.25">
      <c r="A465" s="98">
        <v>463</v>
      </c>
      <c r="B465" t="s">
        <v>2458</v>
      </c>
    </row>
    <row r="466" spans="1:3" x14ac:dyDescent="0.25">
      <c r="A466" s="98">
        <v>464</v>
      </c>
      <c r="B466" t="s">
        <v>2450</v>
      </c>
    </row>
    <row r="467" spans="1:3" x14ac:dyDescent="0.25">
      <c r="A467" s="98">
        <v>465</v>
      </c>
      <c r="B467" t="s">
        <v>2400</v>
      </c>
    </row>
    <row r="468" spans="1:3" x14ac:dyDescent="0.25">
      <c r="A468" s="98">
        <v>466</v>
      </c>
      <c r="B468" t="s">
        <v>2399</v>
      </c>
    </row>
    <row r="469" spans="1:3" x14ac:dyDescent="0.25">
      <c r="A469" s="98">
        <v>467</v>
      </c>
      <c r="B469" t="s">
        <v>2451</v>
      </c>
    </row>
    <row r="470" spans="1:3" x14ac:dyDescent="0.25">
      <c r="A470" s="98">
        <v>468</v>
      </c>
      <c r="B470" t="s">
        <v>2452</v>
      </c>
    </row>
    <row r="471" spans="1:3" x14ac:dyDescent="0.25">
      <c r="A471" s="98">
        <v>469</v>
      </c>
      <c r="B471" t="s">
        <v>2511</v>
      </c>
    </row>
    <row r="472" spans="1:3" x14ac:dyDescent="0.25">
      <c r="A472" s="98">
        <v>470</v>
      </c>
      <c r="B472" t="s">
        <v>2512</v>
      </c>
    </row>
    <row r="473" spans="1:3" x14ac:dyDescent="0.25">
      <c r="A473" s="98">
        <v>471</v>
      </c>
      <c r="B473" t="s">
        <v>2448</v>
      </c>
    </row>
    <row r="474" spans="1:3" x14ac:dyDescent="0.25">
      <c r="A474" s="98">
        <v>472</v>
      </c>
      <c r="B474" t="s">
        <v>2449</v>
      </c>
      <c r="C474" s="73"/>
    </row>
    <row r="475" spans="1:3" x14ac:dyDescent="0.25">
      <c r="A475" s="98">
        <v>473</v>
      </c>
      <c r="B475" t="s">
        <v>2420</v>
      </c>
      <c r="C475" s="73"/>
    </row>
    <row r="476" spans="1:3" x14ac:dyDescent="0.25">
      <c r="A476" s="98">
        <v>474</v>
      </c>
      <c r="C476" s="73"/>
    </row>
    <row r="477" spans="1:3" x14ac:dyDescent="0.25">
      <c r="A477" s="98">
        <v>475</v>
      </c>
      <c r="C477" s="73"/>
    </row>
    <row r="478" spans="1:3" x14ac:dyDescent="0.25">
      <c r="A478" s="98">
        <v>476</v>
      </c>
      <c r="B478" t="s">
        <v>2670</v>
      </c>
      <c r="C478" s="74"/>
    </row>
    <row r="479" spans="1:3" x14ac:dyDescent="0.25">
      <c r="A479" s="98">
        <v>477</v>
      </c>
      <c r="B479" t="s">
        <v>2671</v>
      </c>
      <c r="C479" s="75"/>
    </row>
    <row r="480" spans="1:3" x14ac:dyDescent="0.25">
      <c r="A480" s="98">
        <v>478</v>
      </c>
      <c r="B480" t="s">
        <v>2672</v>
      </c>
      <c r="C480" s="75"/>
    </row>
    <row r="481" spans="1:3" x14ac:dyDescent="0.25">
      <c r="A481" s="98">
        <v>479</v>
      </c>
      <c r="B481" t="s">
        <v>2673</v>
      </c>
      <c r="C481" s="75"/>
    </row>
    <row r="482" spans="1:3" x14ac:dyDescent="0.25">
      <c r="A482" s="98">
        <v>480</v>
      </c>
      <c r="B482" t="s">
        <v>2674</v>
      </c>
      <c r="C482" s="75"/>
    </row>
    <row r="483" spans="1:3" x14ac:dyDescent="0.25">
      <c r="A483" s="98">
        <v>481</v>
      </c>
      <c r="B483" t="s">
        <v>2513</v>
      </c>
      <c r="C483" s="75"/>
    </row>
    <row r="484" spans="1:3" x14ac:dyDescent="0.25">
      <c r="A484" s="98">
        <v>482</v>
      </c>
      <c r="B484" t="s">
        <v>2514</v>
      </c>
      <c r="C484" s="75"/>
    </row>
    <row r="485" spans="1:3" x14ac:dyDescent="0.25">
      <c r="A485" s="98">
        <v>483</v>
      </c>
      <c r="B485" t="s">
        <v>2515</v>
      </c>
      <c r="C485" s="75"/>
    </row>
    <row r="486" spans="1:3" x14ac:dyDescent="0.25">
      <c r="A486" s="98">
        <v>484</v>
      </c>
      <c r="B486" t="s">
        <v>2516</v>
      </c>
    </row>
    <row r="487" spans="1:3" x14ac:dyDescent="0.25">
      <c r="A487" s="98">
        <v>485</v>
      </c>
      <c r="B487" t="s">
        <v>2505</v>
      </c>
    </row>
    <row r="488" spans="1:3" x14ac:dyDescent="0.25">
      <c r="A488" s="98">
        <v>486</v>
      </c>
      <c r="B488" t="s">
        <v>2510</v>
      </c>
    </row>
    <row r="489" spans="1:3" x14ac:dyDescent="0.25">
      <c r="A489" s="98">
        <v>487</v>
      </c>
      <c r="B489" t="s">
        <v>2675</v>
      </c>
    </row>
    <row r="490" spans="1:3" x14ac:dyDescent="0.25">
      <c r="A490" s="98">
        <v>488</v>
      </c>
      <c r="B490" t="s">
        <v>3378</v>
      </c>
    </row>
    <row r="491" spans="1:3" x14ac:dyDescent="0.25">
      <c r="A491" s="98">
        <v>489</v>
      </c>
      <c r="B491" t="s">
        <v>2676</v>
      </c>
    </row>
    <row r="492" spans="1:3" x14ac:dyDescent="0.25">
      <c r="A492" s="98">
        <v>490</v>
      </c>
      <c r="B492" t="s">
        <v>2677</v>
      </c>
    </row>
    <row r="493" spans="1:3" x14ac:dyDescent="0.25">
      <c r="A493" s="98">
        <v>491</v>
      </c>
      <c r="B493" t="s">
        <v>2678</v>
      </c>
    </row>
    <row r="494" spans="1:3" x14ac:dyDescent="0.25">
      <c r="A494" s="98">
        <v>492</v>
      </c>
    </row>
    <row r="495" spans="1:3" x14ac:dyDescent="0.25">
      <c r="A495" s="98">
        <v>493</v>
      </c>
      <c r="B495" t="s">
        <v>2679</v>
      </c>
    </row>
    <row r="496" spans="1:3" x14ac:dyDescent="0.25">
      <c r="A496" s="98">
        <v>494</v>
      </c>
      <c r="B496" t="s">
        <v>2680</v>
      </c>
    </row>
    <row r="497" spans="1:2" x14ac:dyDescent="0.25">
      <c r="A497" s="98">
        <v>495</v>
      </c>
      <c r="B497" t="s">
        <v>2681</v>
      </c>
    </row>
    <row r="498" spans="1:2" x14ac:dyDescent="0.25">
      <c r="A498" s="98">
        <v>496</v>
      </c>
      <c r="B498" t="s">
        <v>2682</v>
      </c>
    </row>
    <row r="499" spans="1:2" x14ac:dyDescent="0.25">
      <c r="A499" s="98">
        <v>497</v>
      </c>
      <c r="B499" t="s">
        <v>2736</v>
      </c>
    </row>
    <row r="500" spans="1:2" x14ac:dyDescent="0.25">
      <c r="A500" s="98">
        <v>498</v>
      </c>
      <c r="B500" t="s">
        <v>2737</v>
      </c>
    </row>
    <row r="501" spans="1:2" x14ac:dyDescent="0.25">
      <c r="A501" s="98">
        <v>499</v>
      </c>
      <c r="B501" t="s">
        <v>2733</v>
      </c>
    </row>
    <row r="502" spans="1:2" x14ac:dyDescent="0.25">
      <c r="A502" s="98">
        <v>500</v>
      </c>
    </row>
    <row r="503" spans="1:2" x14ac:dyDescent="0.25">
      <c r="A503" s="98">
        <v>501</v>
      </c>
      <c r="B503" t="s">
        <v>3379</v>
      </c>
    </row>
    <row r="504" spans="1:2" x14ac:dyDescent="0.25">
      <c r="A504" s="98">
        <v>502</v>
      </c>
      <c r="B504" t="s">
        <v>3380</v>
      </c>
    </row>
    <row r="505" spans="1:2" x14ac:dyDescent="0.25">
      <c r="A505" s="98">
        <v>503</v>
      </c>
      <c r="B505" t="s">
        <v>3381</v>
      </c>
    </row>
    <row r="506" spans="1:2" x14ac:dyDescent="0.25">
      <c r="A506" s="98">
        <v>504</v>
      </c>
      <c r="B506" t="s">
        <v>3382</v>
      </c>
    </row>
    <row r="507" spans="1:2" x14ac:dyDescent="0.25">
      <c r="A507" s="98">
        <v>505</v>
      </c>
      <c r="B507" t="s">
        <v>3383</v>
      </c>
    </row>
    <row r="508" spans="1:2" x14ac:dyDescent="0.25">
      <c r="A508" s="98">
        <v>506</v>
      </c>
      <c r="B508" t="s">
        <v>3384</v>
      </c>
    </row>
    <row r="509" spans="1:2" x14ac:dyDescent="0.25">
      <c r="A509" s="98">
        <v>507</v>
      </c>
      <c r="B509" t="s">
        <v>3385</v>
      </c>
    </row>
    <row r="510" spans="1:2" x14ac:dyDescent="0.25">
      <c r="A510" s="98">
        <v>508</v>
      </c>
      <c r="B510" t="s">
        <v>3386</v>
      </c>
    </row>
    <row r="511" spans="1:2" x14ac:dyDescent="0.25">
      <c r="A511" s="98">
        <v>509</v>
      </c>
      <c r="B511" t="s">
        <v>3387</v>
      </c>
    </row>
    <row r="512" spans="1:2" x14ac:dyDescent="0.25">
      <c r="A512" s="98">
        <v>510</v>
      </c>
      <c r="B512" t="s">
        <v>3388</v>
      </c>
    </row>
    <row r="513" spans="1:2" x14ac:dyDescent="0.25">
      <c r="A513" s="98">
        <v>511</v>
      </c>
      <c r="B513" t="s">
        <v>3389</v>
      </c>
    </row>
    <row r="514" spans="1:2" x14ac:dyDescent="0.25">
      <c r="A514" s="98">
        <v>512</v>
      </c>
      <c r="B514" t="s">
        <v>3390</v>
      </c>
    </row>
    <row r="515" spans="1:2" x14ac:dyDescent="0.25">
      <c r="A515" s="98">
        <v>513</v>
      </c>
      <c r="B515" t="s">
        <v>3391</v>
      </c>
    </row>
    <row r="516" spans="1:2" x14ac:dyDescent="0.25">
      <c r="A516" s="98">
        <v>514</v>
      </c>
    </row>
    <row r="517" spans="1:2" x14ac:dyDescent="0.25">
      <c r="A517" s="98">
        <v>515</v>
      </c>
    </row>
    <row r="518" spans="1:2" x14ac:dyDescent="0.25">
      <c r="A518" s="98">
        <v>516</v>
      </c>
    </row>
    <row r="519" spans="1:2" x14ac:dyDescent="0.25">
      <c r="A519" s="98">
        <v>517</v>
      </c>
      <c r="B519" t="s">
        <v>3392</v>
      </c>
    </row>
    <row r="520" spans="1:2" x14ac:dyDescent="0.25">
      <c r="A520" s="98">
        <v>518</v>
      </c>
      <c r="B520" t="s">
        <v>3393</v>
      </c>
    </row>
    <row r="521" spans="1:2" x14ac:dyDescent="0.25">
      <c r="A521" s="98">
        <v>519</v>
      </c>
      <c r="B521" t="s">
        <v>3394</v>
      </c>
    </row>
    <row r="522" spans="1:2" x14ac:dyDescent="0.25">
      <c r="A522" s="98">
        <v>520</v>
      </c>
      <c r="B522" t="s">
        <v>3464</v>
      </c>
    </row>
    <row r="523" spans="1:2" x14ac:dyDescent="0.25">
      <c r="A523" s="98">
        <v>521</v>
      </c>
      <c r="B523" t="s">
        <v>3465</v>
      </c>
    </row>
    <row r="524" spans="1:2" x14ac:dyDescent="0.25">
      <c r="A524" s="98">
        <v>522</v>
      </c>
      <c r="B524" t="s">
        <v>3395</v>
      </c>
    </row>
    <row r="525" spans="1:2" x14ac:dyDescent="0.25">
      <c r="A525" s="98">
        <v>523</v>
      </c>
      <c r="B525" t="s">
        <v>3396</v>
      </c>
    </row>
    <row r="526" spans="1:2" x14ac:dyDescent="0.25">
      <c r="A526" s="98">
        <v>524</v>
      </c>
      <c r="B526" t="s">
        <v>3528</v>
      </c>
    </row>
    <row r="527" spans="1:2" x14ac:dyDescent="0.25">
      <c r="A527" s="98">
        <v>525</v>
      </c>
      <c r="B527" t="s">
        <v>3529</v>
      </c>
    </row>
    <row r="528" spans="1:2" x14ac:dyDescent="0.25">
      <c r="A528" s="98">
        <v>526</v>
      </c>
      <c r="B528" t="s">
        <v>3530</v>
      </c>
    </row>
    <row r="529" spans="1:2" x14ac:dyDescent="0.25">
      <c r="A529" s="98">
        <v>527</v>
      </c>
      <c r="B529" t="s">
        <v>3531</v>
      </c>
    </row>
    <row r="530" spans="1:2" x14ac:dyDescent="0.25">
      <c r="A530" s="98">
        <v>528</v>
      </c>
      <c r="B530" t="s">
        <v>3620</v>
      </c>
    </row>
    <row r="531" spans="1:2" x14ac:dyDescent="0.25">
      <c r="A531" s="98">
        <v>529</v>
      </c>
      <c r="B531" t="s">
        <v>3532</v>
      </c>
    </row>
    <row r="532" spans="1:2" x14ac:dyDescent="0.25">
      <c r="A532" s="98">
        <v>530</v>
      </c>
      <c r="B532" t="s">
        <v>3533</v>
      </c>
    </row>
    <row r="533" spans="1:2" x14ac:dyDescent="0.25">
      <c r="A533" s="98">
        <v>531</v>
      </c>
      <c r="B533" t="s">
        <v>3621</v>
      </c>
    </row>
    <row r="534" spans="1:2" x14ac:dyDescent="0.25">
      <c r="A534" s="98">
        <v>532</v>
      </c>
      <c r="B534" t="s">
        <v>3622</v>
      </c>
    </row>
    <row r="535" spans="1:2" x14ac:dyDescent="0.25">
      <c r="A535" s="98">
        <v>533</v>
      </c>
      <c r="B535" t="s">
        <v>3623</v>
      </c>
    </row>
    <row r="536" spans="1:2" x14ac:dyDescent="0.25">
      <c r="A536" s="102">
        <v>534</v>
      </c>
      <c r="B536" t="s">
        <v>3724</v>
      </c>
    </row>
    <row r="537" spans="1:2" x14ac:dyDescent="0.25">
      <c r="A537" s="102">
        <v>535</v>
      </c>
      <c r="B537" t="s">
        <v>3725</v>
      </c>
    </row>
    <row r="538" spans="1:2" x14ac:dyDescent="0.25">
      <c r="A538" s="102">
        <v>536</v>
      </c>
      <c r="B538" t="s">
        <v>3726</v>
      </c>
    </row>
    <row r="539" spans="1:2" x14ac:dyDescent="0.25">
      <c r="A539" s="102">
        <v>537</v>
      </c>
      <c r="B539" t="s">
        <v>3727</v>
      </c>
    </row>
    <row r="540" spans="1:2" x14ac:dyDescent="0.25">
      <c r="A540" s="102">
        <v>538</v>
      </c>
      <c r="B540" t="s">
        <v>3728</v>
      </c>
    </row>
    <row r="541" spans="1:2" x14ac:dyDescent="0.25">
      <c r="A541" s="102">
        <v>539</v>
      </c>
      <c r="B541" t="s">
        <v>3729</v>
      </c>
    </row>
    <row r="542" spans="1:2" x14ac:dyDescent="0.25">
      <c r="A542" s="102">
        <v>540</v>
      </c>
      <c r="B542" t="s">
        <v>3730</v>
      </c>
    </row>
    <row r="543" spans="1:2" x14ac:dyDescent="0.25">
      <c r="A543" s="102">
        <v>541</v>
      </c>
      <c r="B543" t="s">
        <v>3731</v>
      </c>
    </row>
    <row r="544" spans="1:2" x14ac:dyDescent="0.25">
      <c r="A544" s="102">
        <v>542</v>
      </c>
      <c r="B544" t="s">
        <v>3732</v>
      </c>
    </row>
    <row r="545" spans="1:2" x14ac:dyDescent="0.25">
      <c r="A545" s="102">
        <v>543</v>
      </c>
      <c r="B545" t="s">
        <v>3733</v>
      </c>
    </row>
    <row r="546" spans="1:2" x14ac:dyDescent="0.25">
      <c r="A546" s="102">
        <v>544</v>
      </c>
      <c r="B546" t="s">
        <v>3734</v>
      </c>
    </row>
    <row r="547" spans="1:2" x14ac:dyDescent="0.25">
      <c r="A547" s="102">
        <v>545</v>
      </c>
      <c r="B547" t="s">
        <v>3735</v>
      </c>
    </row>
    <row r="548" spans="1:2" x14ac:dyDescent="0.25">
      <c r="A548" s="102">
        <v>546</v>
      </c>
      <c r="B548" t="s">
        <v>3736</v>
      </c>
    </row>
    <row r="549" spans="1:2" x14ac:dyDescent="0.25">
      <c r="A549" s="102">
        <v>547</v>
      </c>
      <c r="B549" t="s">
        <v>3737</v>
      </c>
    </row>
    <row r="550" spans="1:2" x14ac:dyDescent="0.25">
      <c r="A550" s="102">
        <v>548</v>
      </c>
      <c r="B550" t="s">
        <v>3738</v>
      </c>
    </row>
    <row r="551" spans="1:2" x14ac:dyDescent="0.25">
      <c r="A551" s="102">
        <v>549</v>
      </c>
      <c r="B551" t="s">
        <v>3739</v>
      </c>
    </row>
    <row r="552" spans="1:2" x14ac:dyDescent="0.25">
      <c r="A552" s="102">
        <v>550</v>
      </c>
      <c r="B552" t="s">
        <v>3825</v>
      </c>
    </row>
    <row r="553" spans="1:2" x14ac:dyDescent="0.25">
      <c r="A553" s="102">
        <v>551</v>
      </c>
      <c r="B553" t="s">
        <v>3740</v>
      </c>
    </row>
    <row r="554" spans="1:2" x14ac:dyDescent="0.25">
      <c r="A554" s="102">
        <v>552</v>
      </c>
      <c r="B554" t="s">
        <v>3741</v>
      </c>
    </row>
    <row r="555" spans="1:2" x14ac:dyDescent="0.25">
      <c r="A555" s="102">
        <v>553</v>
      </c>
      <c r="B555" t="s">
        <v>3742</v>
      </c>
    </row>
    <row r="556" spans="1:2" x14ac:dyDescent="0.25">
      <c r="A556" s="102">
        <v>554</v>
      </c>
      <c r="B556" t="s">
        <v>3743</v>
      </c>
    </row>
    <row r="557" spans="1:2" x14ac:dyDescent="0.25">
      <c r="A557" s="98">
        <v>555</v>
      </c>
      <c r="B557" t="s">
        <v>3849</v>
      </c>
    </row>
    <row r="558" spans="1:2" x14ac:dyDescent="0.25">
      <c r="A558" s="98">
        <v>557</v>
      </c>
      <c r="B558" t="s">
        <v>3850</v>
      </c>
    </row>
    <row r="559" spans="1:2" x14ac:dyDescent="0.25">
      <c r="A559" s="98">
        <v>566</v>
      </c>
      <c r="B559" t="s">
        <v>3851</v>
      </c>
    </row>
    <row r="560" spans="1:2" x14ac:dyDescent="0.25">
      <c r="A560" s="98">
        <v>567</v>
      </c>
      <c r="B560" t="s">
        <v>3852</v>
      </c>
    </row>
  </sheetData>
  <autoFilter ref="A2:B525" xr:uid="{00000000-0009-0000-0000-000009000000}">
    <sortState xmlns:xlrd2="http://schemas.microsoft.com/office/spreadsheetml/2017/richdata2" ref="A3:B556">
      <sortCondition ref="A2:A525"/>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9"/>
  <sheetViews>
    <sheetView workbookViewId="0">
      <pane ySplit="2" topLeftCell="A27" activePane="bottomLeft" state="frozen"/>
      <selection pane="bottomLeft" activeCell="J37" sqref="J37"/>
    </sheetView>
  </sheetViews>
  <sheetFormatPr baseColWidth="10" defaultColWidth="11.5703125" defaultRowHeight="15" x14ac:dyDescent="0.25"/>
  <cols>
    <col min="1" max="1" width="16.5703125" bestFit="1" customWidth="1"/>
    <col min="2" max="2" width="10.5703125" bestFit="1" customWidth="1"/>
    <col min="4" max="4" width="11.5703125" style="2"/>
    <col min="5" max="5" width="20.28515625" customWidth="1"/>
    <col min="6" max="6" width="25.28515625" bestFit="1" customWidth="1"/>
    <col min="10" max="10" width="111.42578125" style="30" customWidth="1"/>
  </cols>
  <sheetData>
    <row r="1" spans="1:10" x14ac:dyDescent="0.25">
      <c r="A1" s="117" t="s">
        <v>3856</v>
      </c>
      <c r="B1" s="117"/>
      <c r="C1" s="117"/>
      <c r="D1" s="117"/>
      <c r="E1" s="117"/>
      <c r="F1" s="117"/>
      <c r="G1" s="117"/>
      <c r="H1" s="117"/>
      <c r="I1" s="117"/>
    </row>
    <row r="2" spans="1:10" ht="75" x14ac:dyDescent="0.25">
      <c r="A2" s="1" t="s">
        <v>2289</v>
      </c>
      <c r="B2" s="1" t="s">
        <v>2290</v>
      </c>
      <c r="C2" s="1" t="s">
        <v>2291</v>
      </c>
      <c r="D2" s="100" t="s">
        <v>2387</v>
      </c>
      <c r="E2" s="1" t="s">
        <v>2296</v>
      </c>
      <c r="F2" s="1" t="s">
        <v>2297</v>
      </c>
      <c r="G2" s="1" t="s">
        <v>2324</v>
      </c>
      <c r="H2" s="1" t="s">
        <v>2374</v>
      </c>
      <c r="I2" s="1" t="s">
        <v>2375</v>
      </c>
      <c r="J2" s="70" t="s">
        <v>2377</v>
      </c>
    </row>
    <row r="3" spans="1:10" x14ac:dyDescent="0.25">
      <c r="A3">
        <v>1</v>
      </c>
      <c r="B3">
        <v>1</v>
      </c>
      <c r="C3" t="str">
        <f t="shared" ref="C3:C21" si="0">IF(A3=B3,"X","")</f>
        <v>X</v>
      </c>
      <c r="D3" s="101"/>
      <c r="E3" t="s">
        <v>2293</v>
      </c>
      <c r="F3" t="s">
        <v>2293</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s="2">
        <f>VLOOKUP(E4,'ESO zone constants'!$D$5:$H$10003,5,FALSE)</f>
        <v>381</v>
      </c>
      <c r="E4" t="s">
        <v>264</v>
      </c>
      <c r="F4" t="s">
        <v>264</v>
      </c>
      <c r="G4" t="str">
        <f t="shared" ref="G4:G72" si="1">IF(OR(A4=5,A4=6,),"X","")</f>
        <v/>
      </c>
      <c r="H4" t="str">
        <f t="shared" ref="H4:H72" si="2">IF(OR(A4=7,),"X","")</f>
        <v/>
      </c>
      <c r="I4" t="str">
        <f t="shared" ref="I4:I72" si="3">IF(OR(A4=8,),"X","")</f>
        <v/>
      </c>
      <c r="J4" s="30" t="str">
        <f t="shared" ref="J4:J72"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s="2">
        <f>VLOOKUP(E5,'ESO zone constants'!$D$5:$H$10003,5,FALSE)</f>
        <v>383</v>
      </c>
      <c r="E5" t="s">
        <v>266</v>
      </c>
      <c r="F5" t="s">
        <v>2292</v>
      </c>
      <c r="G5" t="str">
        <f t="shared" si="1"/>
        <v/>
      </c>
      <c r="H5" t="str">
        <f t="shared" si="2"/>
        <v/>
      </c>
      <c r="I5" t="str">
        <f t="shared" si="3"/>
        <v/>
      </c>
      <c r="J5" s="30" t="str">
        <f t="shared" si="4"/>
        <v>{ parentCategory=1, category=12, zoneIds={383}},--Grahtwood</v>
      </c>
    </row>
    <row r="6" spans="1:10" x14ac:dyDescent="0.25">
      <c r="A6">
        <v>1</v>
      </c>
      <c r="B6">
        <v>13</v>
      </c>
      <c r="C6" t="str">
        <f t="shared" si="0"/>
        <v/>
      </c>
      <c r="D6" s="2">
        <f>VLOOKUP(E6,'ESO zone constants'!$D$5:$H$10003,5,FALSE)</f>
        <v>108</v>
      </c>
      <c r="E6" t="s">
        <v>113</v>
      </c>
      <c r="F6" t="s">
        <v>2294</v>
      </c>
      <c r="G6" t="str">
        <f t="shared" si="1"/>
        <v/>
      </c>
      <c r="H6" t="str">
        <f t="shared" si="2"/>
        <v/>
      </c>
      <c r="I6" t="str">
        <f t="shared" si="3"/>
        <v/>
      </c>
      <c r="J6" s="30" t="str">
        <f t="shared" si="4"/>
        <v>{ parentCategory=1, category=13, zoneIds={108}},--Greenshade</v>
      </c>
    </row>
    <row r="7" spans="1:10" x14ac:dyDescent="0.25">
      <c r="A7">
        <v>1</v>
      </c>
      <c r="B7">
        <v>14</v>
      </c>
      <c r="C7" t="str">
        <f t="shared" si="0"/>
        <v/>
      </c>
      <c r="D7" s="2">
        <f>VLOOKUP(E7,'ESO zone constants'!$D$5:$H$10003,5,FALSE)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s="2">
        <f>VLOOKUP(E8,'ESO zone constants'!$D$5:$H$10003,5,FALSE)</f>
        <v>382</v>
      </c>
      <c r="E8" t="s">
        <v>265</v>
      </c>
      <c r="F8" t="s">
        <v>2295</v>
      </c>
      <c r="G8" t="str">
        <f t="shared" si="1"/>
        <v/>
      </c>
      <c r="H8" t="str">
        <f t="shared" si="2"/>
        <v/>
      </c>
      <c r="I8" t="str">
        <f t="shared" si="3"/>
        <v/>
      </c>
      <c r="J8" s="30" t="str">
        <f t="shared" si="4"/>
        <v>{ parentCategory=1, category=15, zoneIds={382}},--Reaper's March</v>
      </c>
    </row>
    <row r="9" spans="1:10" x14ac:dyDescent="0.25">
      <c r="A9">
        <v>2</v>
      </c>
      <c r="B9">
        <v>2</v>
      </c>
      <c r="C9" t="str">
        <f t="shared" si="0"/>
        <v>X</v>
      </c>
      <c r="D9" s="101" t="e">
        <f>VLOOKUP(E9,'ESO zone constants'!$D$5:$H$10003,5,FALSE)</f>
        <v>#N/A</v>
      </c>
      <c r="E9" t="s">
        <v>2378</v>
      </c>
      <c r="F9" t="s">
        <v>2298</v>
      </c>
      <c r="G9" t="str">
        <f t="shared" si="1"/>
        <v/>
      </c>
      <c r="H9" t="str">
        <f t="shared" si="2"/>
        <v/>
      </c>
      <c r="I9" t="str">
        <f t="shared" si="3"/>
        <v/>
      </c>
      <c r="J9" s="30" t="str">
        <f t="shared" si="4"/>
        <v>--Daggerfall-Convenion</v>
      </c>
    </row>
    <row r="10" spans="1:10" x14ac:dyDescent="0.25">
      <c r="A10">
        <v>2</v>
      </c>
      <c r="B10">
        <v>16</v>
      </c>
      <c r="C10" t="str">
        <f t="shared" si="0"/>
        <v/>
      </c>
      <c r="D10" s="2">
        <f>VLOOKUP(E10,'ESO zone constants'!$D$5:$H$10003,5,FALSE)</f>
        <v>104</v>
      </c>
      <c r="E10" t="s">
        <v>112</v>
      </c>
      <c r="F10" t="s">
        <v>2307</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s="2">
        <f>VLOOKUP(E11,'ESO zone constants'!$D$5:$H$10003,5,FALSE)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s="2">
        <f>VLOOKUP(E12,'ESO zone constants'!$D$5:$H$10003,5,FALSE)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s="2">
        <f>VLOOKUP(E13,'ESO zone constants'!$D$5:$H$10003,5,FALSE)</f>
        <v>20</v>
      </c>
      <c r="E13" t="s">
        <v>105</v>
      </c>
      <c r="F13" t="s">
        <v>2308</v>
      </c>
      <c r="G13" t="str">
        <f t="shared" si="1"/>
        <v/>
      </c>
      <c r="H13" t="str">
        <f t="shared" si="2"/>
        <v/>
      </c>
      <c r="I13" t="str">
        <f t="shared" si="3"/>
        <v/>
      </c>
      <c r="J13" s="30" t="str">
        <f t="shared" si="4"/>
        <v>{ parentCategory=2, category=19, zoneIds={20}},--Rivenspire</v>
      </c>
    </row>
    <row r="14" spans="1:10" x14ac:dyDescent="0.25">
      <c r="A14">
        <v>2</v>
      </c>
      <c r="B14">
        <v>20</v>
      </c>
      <c r="C14" t="str">
        <f t="shared" si="0"/>
        <v/>
      </c>
      <c r="D14" s="2">
        <f>VLOOKUP(E14,'ESO zone constants'!$D$5:$H$10003,5,FALSE)</f>
        <v>19</v>
      </c>
      <c r="E14" t="s">
        <v>104</v>
      </c>
      <c r="F14" t="s">
        <v>2309</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101" t="e">
        <f>VLOOKUP(E15,'ESO zone constants'!$D$5:$H$10003,5,FALSE)</f>
        <v>#N/A</v>
      </c>
      <c r="E15" t="s">
        <v>2379</v>
      </c>
      <c r="F15" t="s">
        <v>2299</v>
      </c>
      <c r="G15" t="str">
        <f t="shared" si="1"/>
        <v/>
      </c>
      <c r="H15" t="str">
        <f t="shared" si="2"/>
        <v/>
      </c>
      <c r="I15" t="str">
        <f t="shared" si="3"/>
        <v/>
      </c>
      <c r="J15" s="30" t="str">
        <f t="shared" si="4"/>
        <v>--Ebonheart Pact</v>
      </c>
    </row>
    <row r="16" spans="1:10" x14ac:dyDescent="0.25">
      <c r="A16">
        <v>3</v>
      </c>
      <c r="B16">
        <v>21</v>
      </c>
      <c r="C16" t="str">
        <f t="shared" si="0"/>
        <v/>
      </c>
      <c r="D16" s="2">
        <f>VLOOKUP(E16,'ESO zone constants'!$D$5:$H$10003,5,FALSE)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s="2">
        <f>VLOOKUP(E17,'ESO zone constants'!$D$5:$H$10003,5,FALSE)</f>
        <v>101</v>
      </c>
      <c r="E17" t="s">
        <v>110</v>
      </c>
      <c r="F17" t="s">
        <v>2310</v>
      </c>
      <c r="G17" t="str">
        <f t="shared" si="1"/>
        <v/>
      </c>
      <c r="H17" t="str">
        <f t="shared" si="2"/>
        <v/>
      </c>
      <c r="I17" t="str">
        <f t="shared" si="3"/>
        <v/>
      </c>
      <c r="J17" s="30" t="str">
        <f t="shared" si="4"/>
        <v>{ parentCategory=3, category=22, zoneIds={101}},--Eastmarch</v>
      </c>
    </row>
    <row r="18" spans="1:10" x14ac:dyDescent="0.25">
      <c r="A18">
        <v>3</v>
      </c>
      <c r="B18">
        <v>23</v>
      </c>
      <c r="C18" t="str">
        <f t="shared" si="0"/>
        <v/>
      </c>
      <c r="D18" s="2">
        <f>VLOOKUP(E18,'ESO zone constants'!$D$5:$H$10003,5,FALSE)</f>
        <v>103</v>
      </c>
      <c r="E18" t="s">
        <v>111</v>
      </c>
      <c r="F18" t="s">
        <v>2311</v>
      </c>
      <c r="G18" t="str">
        <f t="shared" si="1"/>
        <v/>
      </c>
      <c r="H18" t="str">
        <f t="shared" si="2"/>
        <v/>
      </c>
      <c r="I18" t="str">
        <f t="shared" si="3"/>
        <v/>
      </c>
      <c r="J18" s="30" t="str">
        <f t="shared" si="4"/>
        <v>{ parentCategory=3, category=23, zoneIds={103}},--The Rift</v>
      </c>
    </row>
    <row r="19" spans="1:10" x14ac:dyDescent="0.25">
      <c r="A19">
        <v>3</v>
      </c>
      <c r="B19">
        <v>24</v>
      </c>
      <c r="C19" t="str">
        <f t="shared" si="0"/>
        <v/>
      </c>
      <c r="D19" s="2">
        <f>VLOOKUP(E19,'ESO zone constants'!$D$5:$H$10003,5,FALSE)</f>
        <v>117</v>
      </c>
      <c r="E19" t="s">
        <v>114</v>
      </c>
      <c r="F19" t="s">
        <v>2312</v>
      </c>
      <c r="G19" t="str">
        <f t="shared" si="1"/>
        <v/>
      </c>
      <c r="H19" t="str">
        <f t="shared" si="2"/>
        <v/>
      </c>
      <c r="I19" t="str">
        <f t="shared" si="3"/>
        <v/>
      </c>
      <c r="J19" s="30" t="str">
        <f t="shared" si="4"/>
        <v>{ parentCategory=3, category=24, zoneIds={117}},--Shadowfen</v>
      </c>
    </row>
    <row r="20" spans="1:10" x14ac:dyDescent="0.25">
      <c r="A20">
        <v>3</v>
      </c>
      <c r="B20">
        <v>25</v>
      </c>
      <c r="C20" t="str">
        <f t="shared" si="0"/>
        <v/>
      </c>
      <c r="D20" s="2">
        <f>VLOOKUP(E20,'ESO zone constants'!$D$5:$H$10003,5,FALSE)</f>
        <v>41</v>
      </c>
      <c r="E20" t="s">
        <v>106</v>
      </c>
      <c r="F20" t="s">
        <v>2313</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101" t="e">
        <f>VLOOKUP(E21,'ESO zone constants'!$D$5:$H$10003,5,FALSE)</f>
        <v>#N/A</v>
      </c>
      <c r="E21" t="s">
        <v>2380</v>
      </c>
      <c r="F21" t="s">
        <v>2300</v>
      </c>
      <c r="G21" t="str">
        <f t="shared" si="1"/>
        <v/>
      </c>
      <c r="H21" t="str">
        <f t="shared" si="2"/>
        <v/>
      </c>
      <c r="I21" t="str">
        <f t="shared" si="3"/>
        <v/>
      </c>
      <c r="J21" s="30" t="str">
        <f t="shared" si="4"/>
        <v>--DLC-Regions</v>
      </c>
    </row>
    <row r="22" spans="1:10" x14ac:dyDescent="0.25">
      <c r="A22">
        <v>4</v>
      </c>
      <c r="B22">
        <v>29</v>
      </c>
      <c r="D22" s="2">
        <f>VLOOKUP(E22,'ESO zone constants'!$D$5:$H$10003,5,FALSE)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9" si="5">IF(A23=B23,"X","")</f>
        <v/>
      </c>
      <c r="D23" s="2">
        <f>VLOOKUP(E23,'ESO zone constants'!$D$5:$H$10003,5,FALSE)</f>
        <v>816</v>
      </c>
      <c r="E23" t="s">
        <v>509</v>
      </c>
      <c r="F23" t="s">
        <v>2316</v>
      </c>
      <c r="G23" t="str">
        <f t="shared" si="1"/>
        <v/>
      </c>
      <c r="H23" t="str">
        <f t="shared" si="2"/>
        <v/>
      </c>
      <c r="I23" t="str">
        <f t="shared" si="3"/>
        <v/>
      </c>
      <c r="J23" s="30" t="str">
        <f t="shared" si="4"/>
        <v>{ parentCategory=4, category=30, zoneIds={816}},--Hew's Bane</v>
      </c>
    </row>
    <row r="24" spans="1:10" x14ac:dyDescent="0.25">
      <c r="A24">
        <v>4</v>
      </c>
      <c r="B24">
        <v>31</v>
      </c>
      <c r="C24" t="str">
        <f t="shared" si="5"/>
        <v/>
      </c>
      <c r="D24" s="2">
        <f>VLOOKUP(E24,'ESO zone constants'!$D$5:$H$10003,5,FALSE)</f>
        <v>823</v>
      </c>
      <c r="E24" t="s">
        <v>515</v>
      </c>
      <c r="F24" t="s">
        <v>2315</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s="2">
        <f>VLOOKUP(E25,'ESO zone constants'!$D$5:$H$10003,5,FALSE)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s="2">
        <v>980.98099999999999</v>
      </c>
      <c r="E26" t="s">
        <v>3350</v>
      </c>
      <c r="F26" t="s">
        <v>3349</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s="2">
        <v>1011.1027</v>
      </c>
      <c r="E27" t="s">
        <v>3342</v>
      </c>
      <c r="F27" t="s">
        <v>3343</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s="2">
        <f>VLOOKUP(E28,'ESO zone constants'!$D$5:$H$10003,5,FALSE)</f>
        <v>726</v>
      </c>
      <c r="E28" t="s">
        <v>80</v>
      </c>
      <c r="F28" t="s">
        <v>2321</v>
      </c>
      <c r="G28" t="str">
        <f t="shared" si="1"/>
        <v/>
      </c>
      <c r="H28" t="str">
        <f t="shared" si="2"/>
        <v/>
      </c>
      <c r="I28" t="str">
        <f t="shared" si="3"/>
        <v/>
      </c>
      <c r="J28" s="30" t="str">
        <f t="shared" si="4"/>
        <v>{ parentCategory=4, category=35, zoneIds={726}},--Murkmire</v>
      </c>
    </row>
    <row r="29" spans="1:10" x14ac:dyDescent="0.25">
      <c r="A29">
        <v>4</v>
      </c>
      <c r="B29">
        <v>36</v>
      </c>
      <c r="C29" t="str">
        <f t="shared" si="5"/>
        <v/>
      </c>
      <c r="D29" s="2">
        <f>VLOOKUP(E29,'ESO zone constants'!$D$5:$H$10003,5,FALSE)</f>
        <v>1086</v>
      </c>
      <c r="E29" t="s">
        <v>1388</v>
      </c>
      <c r="F29" t="s">
        <v>2317</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s="2">
        <f>VLOOKUP(E30,'ESO zone constants'!$D$5:$H$10003,5,FALSE)</f>
        <v>1133</v>
      </c>
      <c r="E30" t="s">
        <v>1582</v>
      </c>
      <c r="F30" t="s">
        <v>2320</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s="2">
        <v>1160.1161</v>
      </c>
      <c r="E31" t="s">
        <v>3351</v>
      </c>
      <c r="F31" t="s">
        <v>3352</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s="2">
        <v>1207.1207999999999</v>
      </c>
      <c r="E32" t="s">
        <v>3353</v>
      </c>
      <c r="F32" t="s">
        <v>3354</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s="2">
        <f>VLOOKUP(E33,'ESO zone constants'!$D$5:$H$10003,5,FALSE)</f>
        <v>1261</v>
      </c>
      <c r="E33" t="s">
        <v>2389</v>
      </c>
      <c r="F33" t="s">
        <v>3177</v>
      </c>
      <c r="G33" t="str">
        <f t="shared" si="1"/>
        <v/>
      </c>
      <c r="H33" t="str">
        <f t="shared" si="2"/>
        <v/>
      </c>
      <c r="I33" t="str">
        <f t="shared" si="3"/>
        <v/>
      </c>
      <c r="J33" s="30" t="str">
        <f t="shared" si="4"/>
        <v>{ parentCategory=4, category=93, zoneIds={1261}},--Blackwood</v>
      </c>
    </row>
    <row r="34" spans="1:10" x14ac:dyDescent="0.25">
      <c r="A34">
        <v>4</v>
      </c>
      <c r="B34">
        <v>97</v>
      </c>
      <c r="C34" t="str">
        <f t="shared" ref="C34:C35" si="6">IF(A34=B34,"X","")</f>
        <v/>
      </c>
      <c r="D34" s="2" t="s">
        <v>3345</v>
      </c>
      <c r="E34" t="s">
        <v>3346</v>
      </c>
      <c r="F34" t="s">
        <v>3347</v>
      </c>
      <c r="G34" t="str">
        <f t="shared" ref="G34:G35" si="7">IF(OR(A34=5,A34=6,),"X","")</f>
        <v/>
      </c>
      <c r="H34" t="str">
        <f t="shared" ref="H34:H35" si="8">IF(OR(A34=7,),"X","")</f>
        <v/>
      </c>
      <c r="I34" t="str">
        <f t="shared" ref="I34:I35" si="9">IF(OR(A34=8,),"X","")</f>
        <v/>
      </c>
      <c r="J34" s="30" t="str">
        <f t="shared" ref="J34:J35"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100</v>
      </c>
      <c r="C35" t="str">
        <f t="shared" si="6"/>
        <v/>
      </c>
      <c r="D35" s="2" t="s">
        <v>3682</v>
      </c>
      <c r="E35" t="s">
        <v>3375</v>
      </c>
      <c r="F35" t="s">
        <v>3355</v>
      </c>
      <c r="G35" t="str">
        <f t="shared" si="7"/>
        <v/>
      </c>
      <c r="H35" t="str">
        <f t="shared" si="8"/>
        <v/>
      </c>
      <c r="I35" t="str">
        <f t="shared" si="9"/>
        <v/>
      </c>
      <c r="J35" s="30" t="str">
        <f t="shared" si="10"/>
        <v>{ parentCategory=4, category=100, zoneIds={1318}},--High Isle</v>
      </c>
    </row>
    <row r="36" spans="1:10" x14ac:dyDescent="0.25">
      <c r="A36">
        <v>4</v>
      </c>
      <c r="B36">
        <v>104</v>
      </c>
      <c r="C36" t="str">
        <f t="shared" ref="C36:C37" si="11">IF(A36=B36,"X","")</f>
        <v/>
      </c>
      <c r="D36" s="2">
        <v>1383</v>
      </c>
      <c r="E36" t="s">
        <v>3521</v>
      </c>
      <c r="F36" t="s">
        <v>3521</v>
      </c>
      <c r="G36" t="str">
        <f t="shared" ref="G36:G37" si="12">IF(OR(A36=5,A36=6,),"X","")</f>
        <v/>
      </c>
      <c r="H36" t="str">
        <f t="shared" ref="H36:H37" si="13">IF(OR(A36=7,),"X","")</f>
        <v/>
      </c>
      <c r="I36" t="str">
        <f t="shared" ref="I36:I37" si="14">IF(OR(A36=8,),"X","")</f>
        <v/>
      </c>
      <c r="J36" s="30" t="str">
        <f t="shared" ref="J36:J37" si="15">IF(C36="X","","{ parentCategory="&amp;A36&amp;", category="&amp;B36&amp;IF(AND(NOT(ISNA(D36)),D36&lt;&gt;"",NOT(ISERROR(D36))),", zoneIds={"&amp;D36&amp;"}","")&amp;IF(G36&lt;&gt;"",", isDungeon=true","")&amp;IF(H36&lt;&gt;"",", isTrial=true","")&amp;IF(I36&lt;&gt;"",", isArena=true","")&amp;"},") &amp;"--"&amp;E36</f>
        <v>{ parentCategory=4, category=104, zoneIds={1383}},--Galen</v>
      </c>
    </row>
    <row r="37" spans="1:10" x14ac:dyDescent="0.25">
      <c r="A37">
        <v>124</v>
      </c>
      <c r="B37">
        <v>107</v>
      </c>
      <c r="C37" t="str">
        <f t="shared" si="11"/>
        <v/>
      </c>
      <c r="D37" s="2" t="s">
        <v>3819</v>
      </c>
      <c r="E37" t="s">
        <v>3820</v>
      </c>
      <c r="F37" t="s">
        <v>3821</v>
      </c>
      <c r="G37" t="str">
        <f t="shared" si="12"/>
        <v/>
      </c>
      <c r="H37" t="str">
        <f t="shared" si="13"/>
        <v/>
      </c>
      <c r="I37" t="str">
        <f t="shared" si="14"/>
        <v/>
      </c>
      <c r="J37" s="30" t="str">
        <f t="shared" si="15"/>
        <v>{ parentCategory=124, category=107, zoneIds={1413,1414}},--Apocrypha/Telvanni Peninsula</v>
      </c>
    </row>
    <row r="38" spans="1:10" x14ac:dyDescent="0.25">
      <c r="A38">
        <v>5</v>
      </c>
      <c r="B38">
        <v>5</v>
      </c>
      <c r="C38" t="str">
        <f t="shared" si="5"/>
        <v>X</v>
      </c>
      <c r="D38" s="101" t="e">
        <f>VLOOKUP(E38,'ESO zone constants'!$D$5:$H$10003,5,FALSE)</f>
        <v>#N/A</v>
      </c>
      <c r="E38" t="s">
        <v>2381</v>
      </c>
      <c r="F38" t="s">
        <v>2301</v>
      </c>
      <c r="G38" t="str">
        <f t="shared" si="1"/>
        <v>X</v>
      </c>
      <c r="H38" t="str">
        <f t="shared" si="2"/>
        <v/>
      </c>
      <c r="I38" t="str">
        <f t="shared" si="3"/>
        <v/>
      </c>
      <c r="J38" s="30" t="str">
        <f t="shared" si="4"/>
        <v>--Dungeons</v>
      </c>
    </row>
    <row r="39" spans="1:10" x14ac:dyDescent="0.25">
      <c r="A39">
        <v>5</v>
      </c>
      <c r="B39">
        <v>39</v>
      </c>
      <c r="C39" t="str">
        <f t="shared" si="5"/>
        <v/>
      </c>
      <c r="D39" s="2">
        <f>VLOOKUP(E39,'ESO zone constants'!$D$5:$H$10003,5,FALSE)</f>
        <v>148</v>
      </c>
      <c r="E39" t="s">
        <v>60</v>
      </c>
      <c r="F39" t="s">
        <v>60</v>
      </c>
      <c r="G39" t="str">
        <f t="shared" si="1"/>
        <v>X</v>
      </c>
      <c r="H39" t="str">
        <f t="shared" si="2"/>
        <v/>
      </c>
      <c r="I39" t="str">
        <f t="shared" si="3"/>
        <v/>
      </c>
      <c r="J39" s="30" t="str">
        <f t="shared" si="4"/>
        <v>{ parentCategory=5, category=39, zoneIds={148}, isDungeon=true},--Arx Corinium</v>
      </c>
    </row>
    <row r="40" spans="1:10" x14ac:dyDescent="0.25">
      <c r="A40">
        <v>5</v>
      </c>
      <c r="B40">
        <v>40</v>
      </c>
      <c r="D40" s="2">
        <v>380.935</v>
      </c>
      <c r="E40" t="s">
        <v>96</v>
      </c>
      <c r="F40" t="s">
        <v>2336</v>
      </c>
      <c r="G40" t="str">
        <f t="shared" si="1"/>
        <v>X</v>
      </c>
      <c r="H40" t="str">
        <f t="shared" si="2"/>
        <v/>
      </c>
      <c r="I40" t="str">
        <f t="shared" si="3"/>
        <v/>
      </c>
      <c r="J40" s="30" t="str">
        <f t="shared" si="4"/>
        <v>{ parentCategory=5, category=40, zoneIds={380,935}, isDungeon=true},--The Banished Cells I</v>
      </c>
    </row>
    <row r="41" spans="1:10" x14ac:dyDescent="0.25">
      <c r="A41">
        <v>5</v>
      </c>
      <c r="B41">
        <v>41</v>
      </c>
      <c r="C41" t="str">
        <f t="shared" ref="C41:C52" si="16">IF(A41=B41,"X","")</f>
        <v/>
      </c>
      <c r="D41" s="2">
        <f>VLOOKUP(E41,'ESO zone constants'!$D$5:$H$10003,5,FALSE)</f>
        <v>38</v>
      </c>
      <c r="E41" t="s">
        <v>57</v>
      </c>
      <c r="F41" t="s">
        <v>2332</v>
      </c>
      <c r="G41" t="str">
        <f t="shared" si="1"/>
        <v>X</v>
      </c>
      <c r="H41" t="str">
        <f t="shared" si="2"/>
        <v/>
      </c>
      <c r="I41" t="str">
        <f t="shared" si="3"/>
        <v/>
      </c>
      <c r="J41" s="30" t="str">
        <f t="shared" si="4"/>
        <v>{ parentCategory=5, category=41, zoneIds={38}, isDungeon=true},--Blackheart Haven</v>
      </c>
    </row>
    <row r="42" spans="1:10" x14ac:dyDescent="0.25">
      <c r="A42">
        <v>5</v>
      </c>
      <c r="B42">
        <v>42</v>
      </c>
      <c r="C42" t="str">
        <f t="shared" si="16"/>
        <v/>
      </c>
      <c r="D42" s="2">
        <f>VLOOKUP(E42,'ESO zone constants'!$D$5:$H$10003,5,FALSE)</f>
        <v>64</v>
      </c>
      <c r="E42" t="s">
        <v>70</v>
      </c>
      <c r="F42" t="s">
        <v>2326</v>
      </c>
      <c r="G42" t="str">
        <f t="shared" si="1"/>
        <v>X</v>
      </c>
      <c r="H42" t="str">
        <f t="shared" si="2"/>
        <v/>
      </c>
      <c r="I42" t="str">
        <f t="shared" si="3"/>
        <v/>
      </c>
      <c r="J42" s="30" t="str">
        <f t="shared" si="4"/>
        <v>{ parentCategory=5, category=42, zoneIds={64}, isDungeon=true},--Blessed Crucible</v>
      </c>
    </row>
    <row r="43" spans="1:10" x14ac:dyDescent="0.25">
      <c r="A43">
        <v>5</v>
      </c>
      <c r="B43">
        <v>43</v>
      </c>
      <c r="C43" t="str">
        <f t="shared" si="16"/>
        <v/>
      </c>
      <c r="D43" s="2">
        <v>176.68100000000001</v>
      </c>
      <c r="E43" t="s">
        <v>50</v>
      </c>
      <c r="F43" t="s">
        <v>2335</v>
      </c>
      <c r="G43" t="str">
        <f t="shared" si="1"/>
        <v>X</v>
      </c>
      <c r="H43" t="str">
        <f t="shared" si="2"/>
        <v/>
      </c>
      <c r="I43" t="str">
        <f t="shared" si="3"/>
        <v/>
      </c>
      <c r="J43" s="30" t="str">
        <f t="shared" si="4"/>
        <v>{ parentCategory=5, category=43, zoneIds={176,681}, isDungeon=true},--City of Ash I</v>
      </c>
    </row>
    <row r="44" spans="1:10" x14ac:dyDescent="0.25">
      <c r="A44">
        <v>5</v>
      </c>
      <c r="B44">
        <v>44</v>
      </c>
      <c r="C44" t="str">
        <f t="shared" si="16"/>
        <v/>
      </c>
      <c r="D44" s="2">
        <v>130.93199999999999</v>
      </c>
      <c r="E44" t="s">
        <v>49</v>
      </c>
      <c r="F44" t="s">
        <v>2329</v>
      </c>
      <c r="G44" t="str">
        <f t="shared" si="1"/>
        <v>X</v>
      </c>
      <c r="H44" t="str">
        <f t="shared" si="2"/>
        <v/>
      </c>
      <c r="I44" t="str">
        <f t="shared" si="3"/>
        <v/>
      </c>
      <c r="J44" s="30" t="str">
        <f t="shared" si="4"/>
        <v>{ parentCategory=5, category=44, zoneIds={130,932}, isDungeon=true},--Crypt of Hearts I</v>
      </c>
    </row>
    <row r="45" spans="1:10" x14ac:dyDescent="0.25">
      <c r="A45">
        <v>5</v>
      </c>
      <c r="B45">
        <v>45</v>
      </c>
      <c r="C45" t="str">
        <f t="shared" si="16"/>
        <v/>
      </c>
      <c r="D45" s="2" t="s">
        <v>3681</v>
      </c>
      <c r="E45" t="s">
        <v>61</v>
      </c>
      <c r="F45" t="s">
        <v>2323</v>
      </c>
      <c r="G45" t="str">
        <f t="shared" si="1"/>
        <v>X</v>
      </c>
      <c r="H45" t="str">
        <f t="shared" si="2"/>
        <v/>
      </c>
      <c r="I45" t="str">
        <f t="shared" si="3"/>
        <v/>
      </c>
      <c r="J45" s="30" t="str">
        <f t="shared" si="4"/>
        <v>{ parentCategory=5, category=45, zoneIds={63,930}, isDungeon=true},--Darkshade Caverns I</v>
      </c>
    </row>
    <row r="46" spans="1:10" x14ac:dyDescent="0.25">
      <c r="A46">
        <v>5</v>
      </c>
      <c r="B46">
        <v>46</v>
      </c>
      <c r="C46" t="str">
        <f t="shared" si="16"/>
        <v/>
      </c>
      <c r="D46" s="2">
        <f>VLOOKUP(E46,'ESO zone constants'!$D$5:$H$10003,5,FALSE)</f>
        <v>449</v>
      </c>
      <c r="E46" t="s">
        <v>48</v>
      </c>
      <c r="F46" t="s">
        <v>2322</v>
      </c>
      <c r="G46" t="str">
        <f t="shared" si="1"/>
        <v>X</v>
      </c>
      <c r="H46" t="str">
        <f t="shared" si="2"/>
        <v/>
      </c>
      <c r="I46" t="str">
        <f t="shared" si="3"/>
        <v/>
      </c>
      <c r="J46" s="30" t="str">
        <f t="shared" si="4"/>
        <v>{ parentCategory=5, category=46, zoneIds={449}, isDungeon=true},--Direfrost Keep</v>
      </c>
    </row>
    <row r="47" spans="1:10" x14ac:dyDescent="0.25">
      <c r="A47">
        <v>5</v>
      </c>
      <c r="B47">
        <v>47</v>
      </c>
      <c r="C47" t="str">
        <f t="shared" si="16"/>
        <v/>
      </c>
      <c r="D47" s="2">
        <v>126.931</v>
      </c>
      <c r="E47" t="s">
        <v>43</v>
      </c>
      <c r="F47" t="s">
        <v>2325</v>
      </c>
      <c r="G47" t="str">
        <f t="shared" si="1"/>
        <v>X</v>
      </c>
      <c r="H47" t="str">
        <f t="shared" si="2"/>
        <v/>
      </c>
      <c r="I47" t="str">
        <f t="shared" si="3"/>
        <v/>
      </c>
      <c r="J47" s="30" t="str">
        <f t="shared" si="4"/>
        <v>{ parentCategory=5, category=47, zoneIds={126,931}, isDungeon=true},--Elden Hollow I</v>
      </c>
    </row>
    <row r="48" spans="1:10" x14ac:dyDescent="0.25">
      <c r="A48">
        <v>5</v>
      </c>
      <c r="B48">
        <v>48</v>
      </c>
      <c r="C48" t="str">
        <f t="shared" si="16"/>
        <v/>
      </c>
      <c r="D48" s="2">
        <v>283.93400000000003</v>
      </c>
      <c r="E48" t="s">
        <v>51</v>
      </c>
      <c r="F48" t="s">
        <v>2331</v>
      </c>
      <c r="G48" t="str">
        <f t="shared" si="1"/>
        <v>X</v>
      </c>
      <c r="H48" t="str">
        <f t="shared" si="2"/>
        <v/>
      </c>
      <c r="I48" t="str">
        <f t="shared" si="3"/>
        <v/>
      </c>
      <c r="J48" s="30" t="str">
        <f t="shared" si="4"/>
        <v>{ parentCategory=5, category=48, zoneIds={283,934}, isDungeon=true},--Fungal Grotto I</v>
      </c>
    </row>
    <row r="49" spans="1:10" x14ac:dyDescent="0.25">
      <c r="A49">
        <v>5</v>
      </c>
      <c r="B49">
        <v>49</v>
      </c>
      <c r="C49" t="str">
        <f t="shared" si="16"/>
        <v/>
      </c>
      <c r="D49" s="2">
        <f>VLOOKUP(E49,'ESO zone constants'!$D$5:$H$10003,5,FALSE)</f>
        <v>31</v>
      </c>
      <c r="E49" t="s">
        <v>59</v>
      </c>
      <c r="F49" t="s">
        <v>2333</v>
      </c>
      <c r="G49" t="str">
        <f t="shared" si="1"/>
        <v>X</v>
      </c>
      <c r="H49" t="str">
        <f t="shared" si="2"/>
        <v/>
      </c>
      <c r="I49" t="str">
        <f t="shared" si="3"/>
        <v/>
      </c>
      <c r="J49" s="30" t="str">
        <f t="shared" si="4"/>
        <v>{ parentCategory=5, category=49, zoneIds={31}, isDungeon=true},--Selene's Web</v>
      </c>
    </row>
    <row r="50" spans="1:10" x14ac:dyDescent="0.25">
      <c r="A50">
        <v>5</v>
      </c>
      <c r="B50">
        <v>50</v>
      </c>
      <c r="C50" t="str">
        <f t="shared" si="16"/>
        <v/>
      </c>
      <c r="D50" s="2">
        <v>144.93600000000001</v>
      </c>
      <c r="E50" t="s">
        <v>66</v>
      </c>
      <c r="F50" t="s">
        <v>2334</v>
      </c>
      <c r="G50" t="str">
        <f t="shared" si="1"/>
        <v>X</v>
      </c>
      <c r="H50" t="str">
        <f t="shared" si="2"/>
        <v/>
      </c>
      <c r="I50" t="str">
        <f t="shared" si="3"/>
        <v/>
      </c>
      <c r="J50" s="30" t="str">
        <f t="shared" si="4"/>
        <v>{ parentCategory=5, category=50, zoneIds={144,936}, isDungeon=true},--Spindleclutch I</v>
      </c>
    </row>
    <row r="51" spans="1:10" x14ac:dyDescent="0.25">
      <c r="A51">
        <v>5</v>
      </c>
      <c r="B51">
        <v>51</v>
      </c>
      <c r="C51" t="str">
        <f t="shared" si="16"/>
        <v/>
      </c>
      <c r="D51" s="2">
        <f>VLOOKUP(E51,'ESO zone constants'!$D$5:$H$10003,5,FALSE)</f>
        <v>131</v>
      </c>
      <c r="E51" t="s">
        <v>65</v>
      </c>
      <c r="F51" t="s">
        <v>2330</v>
      </c>
      <c r="G51" t="str">
        <f t="shared" si="1"/>
        <v>X</v>
      </c>
      <c r="H51" t="str">
        <f t="shared" si="2"/>
        <v/>
      </c>
      <c r="I51" t="str">
        <f t="shared" si="3"/>
        <v/>
      </c>
      <c r="J51" s="30" t="str">
        <f t="shared" si="4"/>
        <v>{ parentCategory=5, category=51, zoneIds={131}, isDungeon=true},--Tempest Island</v>
      </c>
    </row>
    <row r="52" spans="1:10" x14ac:dyDescent="0.25">
      <c r="A52">
        <v>5</v>
      </c>
      <c r="B52">
        <v>52</v>
      </c>
      <c r="C52" t="str">
        <f t="shared" si="16"/>
        <v/>
      </c>
      <c r="D52" s="2">
        <f>VLOOKUP(E52,'ESO zone constants'!$D$5:$H$10003,5,FALSE)</f>
        <v>11</v>
      </c>
      <c r="E52" t="s">
        <v>47</v>
      </c>
      <c r="F52" t="s">
        <v>2327</v>
      </c>
      <c r="G52" t="str">
        <f t="shared" si="1"/>
        <v>X</v>
      </c>
      <c r="H52" t="str">
        <f t="shared" si="2"/>
        <v/>
      </c>
      <c r="I52" t="str">
        <f t="shared" si="3"/>
        <v/>
      </c>
      <c r="J52" s="30" t="str">
        <f t="shared" si="4"/>
        <v>{ parentCategory=5, category=52, zoneIds={11}, isDungeon=true},--Vaults of Madness</v>
      </c>
    </row>
    <row r="53" spans="1:10" x14ac:dyDescent="0.25">
      <c r="A53">
        <v>5</v>
      </c>
      <c r="B53">
        <v>53</v>
      </c>
      <c r="D53" s="2">
        <f>VLOOKUP(E53,'ESO zone constants'!$D$5:$H$10003,5,FALSE)</f>
        <v>22</v>
      </c>
      <c r="E53" t="s">
        <v>68</v>
      </c>
      <c r="F53" t="s">
        <v>68</v>
      </c>
      <c r="G53" t="str">
        <f t="shared" si="1"/>
        <v>X</v>
      </c>
      <c r="H53" t="str">
        <f t="shared" si="2"/>
        <v/>
      </c>
      <c r="I53" t="str">
        <f t="shared" si="3"/>
        <v/>
      </c>
      <c r="J53" s="30" t="str">
        <f t="shared" si="4"/>
        <v>{ parentCategory=5, category=53, zoneIds={22}, isDungeon=true},--Volenfell</v>
      </c>
    </row>
    <row r="54" spans="1:10" x14ac:dyDescent="0.25">
      <c r="A54">
        <v>5</v>
      </c>
      <c r="B54">
        <v>54</v>
      </c>
      <c r="C54" t="str">
        <f>IF(A54=B54,"X","")</f>
        <v/>
      </c>
      <c r="D54" s="2">
        <v>146.93299999999999</v>
      </c>
      <c r="E54" t="s">
        <v>62</v>
      </c>
      <c r="F54" t="s">
        <v>2328</v>
      </c>
      <c r="G54" t="str">
        <f t="shared" si="1"/>
        <v>X</v>
      </c>
      <c r="H54" t="str">
        <f t="shared" si="2"/>
        <v/>
      </c>
      <c r="I54" t="str">
        <f t="shared" si="3"/>
        <v/>
      </c>
      <c r="J54" s="30" t="str">
        <f t="shared" si="4"/>
        <v>{ parentCategory=5, category=54, zoneIds={146,933}, isDungeon=true},--Wayrest Sewers I</v>
      </c>
    </row>
    <row r="55" spans="1:10" x14ac:dyDescent="0.25">
      <c r="A55">
        <v>6</v>
      </c>
      <c r="B55">
        <v>6</v>
      </c>
      <c r="C55" t="str">
        <f>IF(A55=B55,"X","")</f>
        <v>X</v>
      </c>
      <c r="D55" s="101" t="e">
        <f>VLOOKUP(E55,'ESO zone constants'!$D$5:$H$10003,5,FALSE)</f>
        <v>#N/A</v>
      </c>
      <c r="E55" t="s">
        <v>2382</v>
      </c>
      <c r="F55" t="s">
        <v>2302</v>
      </c>
      <c r="G55" t="str">
        <f t="shared" si="1"/>
        <v>X</v>
      </c>
      <c r="H55" t="str">
        <f t="shared" si="2"/>
        <v/>
      </c>
      <c r="I55" t="str">
        <f t="shared" si="3"/>
        <v/>
      </c>
      <c r="J55" s="30" t="str">
        <f t="shared" si="4"/>
        <v>--DLC-Dungeons</v>
      </c>
    </row>
    <row r="56" spans="1:10" x14ac:dyDescent="0.25">
      <c r="A56">
        <v>6</v>
      </c>
      <c r="B56">
        <v>55</v>
      </c>
      <c r="D56" s="2">
        <f>VLOOKUP(E56,'ESO zone constants'!$D$5:$H$10003,5,FALSE)</f>
        <v>678</v>
      </c>
      <c r="E56" t="s">
        <v>52</v>
      </c>
      <c r="F56" t="s">
        <v>2341</v>
      </c>
      <c r="G56" t="str">
        <f t="shared" si="1"/>
        <v>X</v>
      </c>
      <c r="H56" t="str">
        <f t="shared" si="2"/>
        <v/>
      </c>
      <c r="I56" t="str">
        <f t="shared" si="3"/>
        <v/>
      </c>
      <c r="J56" s="30" t="str">
        <f t="shared" si="4"/>
        <v>{ parentCategory=6, category=55, zoneIds={678}, isDungeon=true},--Imperial City Prison</v>
      </c>
    </row>
    <row r="57" spans="1:10" x14ac:dyDescent="0.25">
      <c r="A57">
        <v>6</v>
      </c>
      <c r="B57">
        <v>56</v>
      </c>
      <c r="D57" s="2">
        <f>VLOOKUP(E57,'ESO zone constants'!$D$5:$H$10003,5,FALSE)</f>
        <v>688</v>
      </c>
      <c r="E57" t="s">
        <v>54</v>
      </c>
      <c r="F57" t="s">
        <v>2353</v>
      </c>
      <c r="G57" t="str">
        <f t="shared" si="1"/>
        <v>X</v>
      </c>
      <c r="H57" t="str">
        <f t="shared" si="2"/>
        <v/>
      </c>
      <c r="I57" t="str">
        <f t="shared" si="3"/>
        <v/>
      </c>
      <c r="J57" s="30" t="str">
        <f t="shared" si="4"/>
        <v>{ parentCategory=6, category=56, zoneIds={688}, isDungeon=true},--White-Gold Tower</v>
      </c>
    </row>
    <row r="58" spans="1:10" x14ac:dyDescent="0.25">
      <c r="A58">
        <v>6</v>
      </c>
      <c r="B58">
        <v>57</v>
      </c>
      <c r="D58" s="2">
        <f>VLOOKUP(E58,'ESO zone constants'!$D$5:$H$10003,5,FALSE)</f>
        <v>848</v>
      </c>
      <c r="E58" t="s">
        <v>72</v>
      </c>
      <c r="F58" t="s">
        <v>2354</v>
      </c>
      <c r="G58" t="str">
        <f t="shared" si="1"/>
        <v>X</v>
      </c>
      <c r="H58" t="str">
        <f t="shared" si="2"/>
        <v/>
      </c>
      <c r="I58" t="str">
        <f t="shared" si="3"/>
        <v/>
      </c>
      <c r="J58" s="30" t="str">
        <f t="shared" si="4"/>
        <v>{ parentCategory=6, category=57, zoneIds={848}, isDungeon=true},--Cradle of Shadows</v>
      </c>
    </row>
    <row r="59" spans="1:10" x14ac:dyDescent="0.25">
      <c r="A59">
        <v>6</v>
      </c>
      <c r="B59">
        <v>58</v>
      </c>
      <c r="D59" s="2">
        <f>VLOOKUP(E59,'ESO zone constants'!$D$5:$H$10003,5,FALSE)</f>
        <v>843</v>
      </c>
      <c r="E59" t="s">
        <v>53</v>
      </c>
      <c r="F59" t="s">
        <v>2349</v>
      </c>
      <c r="G59" t="str">
        <f t="shared" si="1"/>
        <v>X</v>
      </c>
      <c r="H59" t="str">
        <f t="shared" si="2"/>
        <v/>
      </c>
      <c r="I59" t="str">
        <f t="shared" si="3"/>
        <v/>
      </c>
      <c r="J59" s="30" t="str">
        <f t="shared" si="4"/>
        <v>{ parentCategory=6, category=58, zoneIds={843}, isDungeon=true},--Ruins of Mazzatun</v>
      </c>
    </row>
    <row r="60" spans="1:10" x14ac:dyDescent="0.25">
      <c r="A60">
        <v>6</v>
      </c>
      <c r="B60">
        <v>59</v>
      </c>
      <c r="D60" s="2">
        <f>VLOOKUP(E60,'ESO zone constants'!$D$5:$H$10003,5,FALSE)</f>
        <v>973</v>
      </c>
      <c r="E60" t="s">
        <v>45</v>
      </c>
      <c r="F60" t="s">
        <v>2337</v>
      </c>
      <c r="G60" t="str">
        <f t="shared" si="1"/>
        <v>X</v>
      </c>
      <c r="H60" t="str">
        <f t="shared" si="2"/>
        <v/>
      </c>
      <c r="I60" t="str">
        <f t="shared" si="3"/>
        <v/>
      </c>
      <c r="J60" s="30" t="str">
        <f t="shared" si="4"/>
        <v>{ parentCategory=6, category=59, zoneIds={973}, isDungeon=true},--Bloodroot Forge</v>
      </c>
    </row>
    <row r="61" spans="1:10" x14ac:dyDescent="0.25">
      <c r="A61">
        <v>6</v>
      </c>
      <c r="B61">
        <v>60</v>
      </c>
      <c r="D61" s="2">
        <f>VLOOKUP(E61,'ESO zone constants'!$D$5:$H$10003,5,FALSE)</f>
        <v>974</v>
      </c>
      <c r="E61" t="s">
        <v>44</v>
      </c>
      <c r="F61" t="s">
        <v>2339</v>
      </c>
      <c r="G61" t="str">
        <f t="shared" si="1"/>
        <v>X</v>
      </c>
      <c r="H61" t="str">
        <f t="shared" si="2"/>
        <v/>
      </c>
      <c r="I61" t="str">
        <f t="shared" si="3"/>
        <v/>
      </c>
      <c r="J61" s="30" t="str">
        <f t="shared" si="4"/>
        <v>{ parentCategory=6, category=60, zoneIds={974}, isDungeon=true},--Falkreath Hold</v>
      </c>
    </row>
    <row r="62" spans="1:10" x14ac:dyDescent="0.25">
      <c r="A62">
        <v>6</v>
      </c>
      <c r="B62">
        <v>61</v>
      </c>
      <c r="D62" s="2">
        <f>VLOOKUP(E62,'ESO zone constants'!$D$5:$H$10003,5,FALSE)</f>
        <v>1009</v>
      </c>
      <c r="E62" t="s">
        <v>69</v>
      </c>
      <c r="F62" t="s">
        <v>2345</v>
      </c>
      <c r="G62" t="str">
        <f t="shared" si="1"/>
        <v>X</v>
      </c>
      <c r="H62" t="str">
        <f t="shared" si="2"/>
        <v/>
      </c>
      <c r="I62" t="str">
        <f t="shared" si="3"/>
        <v/>
      </c>
      <c r="J62" s="30" t="str">
        <f t="shared" si="4"/>
        <v>{ parentCategory=6, category=61, zoneIds={1009}, isDungeon=true},--Fang Lair</v>
      </c>
    </row>
    <row r="63" spans="1:10" x14ac:dyDescent="0.25">
      <c r="A63">
        <v>6</v>
      </c>
      <c r="B63">
        <v>62</v>
      </c>
      <c r="D63" s="2">
        <f>VLOOKUP(E63,'ESO zone constants'!$D$5:$H$10003,5,FALSE)</f>
        <v>1010</v>
      </c>
      <c r="E63" t="s">
        <v>74</v>
      </c>
      <c r="F63" t="s">
        <v>2342</v>
      </c>
      <c r="G63" t="str">
        <f t="shared" si="1"/>
        <v>X</v>
      </c>
      <c r="H63" t="str">
        <f t="shared" si="2"/>
        <v/>
      </c>
      <c r="I63" t="str">
        <f t="shared" si="3"/>
        <v/>
      </c>
      <c r="J63" s="30" t="str">
        <f t="shared" si="4"/>
        <v>{ parentCategory=6, category=62, zoneIds={1010}, isDungeon=true},--Scalecaller Peak</v>
      </c>
    </row>
    <row r="64" spans="1:10" x14ac:dyDescent="0.25">
      <c r="A64">
        <v>6</v>
      </c>
      <c r="B64">
        <v>63</v>
      </c>
      <c r="D64" s="2">
        <f>VLOOKUP(E64,'ESO zone constants'!$D$5:$H$10003,5,FALSE)</f>
        <v>1055</v>
      </c>
      <c r="E64" t="s">
        <v>41</v>
      </c>
      <c r="F64" t="s">
        <v>2346</v>
      </c>
      <c r="G64" t="str">
        <f t="shared" si="1"/>
        <v>X</v>
      </c>
      <c r="H64" t="str">
        <f t="shared" si="2"/>
        <v/>
      </c>
      <c r="I64" t="str">
        <f t="shared" si="3"/>
        <v/>
      </c>
      <c r="J64" s="30" t="str">
        <f t="shared" si="4"/>
        <v>{ parentCategory=6, category=63, zoneIds={1055}, isDungeon=true},--March of Sacrifices</v>
      </c>
    </row>
    <row r="65" spans="1:10" x14ac:dyDescent="0.25">
      <c r="A65">
        <v>6</v>
      </c>
      <c r="B65">
        <v>64</v>
      </c>
      <c r="D65" s="2">
        <f>VLOOKUP(E65,'ESO zone constants'!$D$5:$H$10003,5,FALSE)</f>
        <v>1052</v>
      </c>
      <c r="E65" t="s">
        <v>73</v>
      </c>
      <c r="F65" t="s">
        <v>2348</v>
      </c>
      <c r="G65" t="str">
        <f t="shared" si="1"/>
        <v>X</v>
      </c>
      <c r="H65" t="str">
        <f t="shared" si="2"/>
        <v/>
      </c>
      <c r="I65" t="str">
        <f t="shared" si="3"/>
        <v/>
      </c>
      <c r="J65" s="30" t="str">
        <f t="shared" si="4"/>
        <v>{ parentCategory=6, category=64, zoneIds={1052}, isDungeon=true},--Moon Hunter Keep</v>
      </c>
    </row>
    <row r="66" spans="1:10" x14ac:dyDescent="0.25">
      <c r="A66">
        <v>6</v>
      </c>
      <c r="B66">
        <v>65</v>
      </c>
      <c r="D66" s="2">
        <f>VLOOKUP(E66,'ESO zone constants'!$D$5:$H$10003,5,FALSE)</f>
        <v>1081</v>
      </c>
      <c r="E66" t="s">
        <v>67</v>
      </c>
      <c r="F66" t="s">
        <v>2351</v>
      </c>
      <c r="G66" t="str">
        <f t="shared" si="1"/>
        <v>X</v>
      </c>
      <c r="H66" t="str">
        <f t="shared" si="2"/>
        <v/>
      </c>
      <c r="I66" t="str">
        <f t="shared" si="3"/>
        <v/>
      </c>
      <c r="J66" s="30" t="str">
        <f t="shared" si="4"/>
        <v>{ parentCategory=6, category=65, zoneIds={1081}, isDungeon=true},--Depths of Malatar</v>
      </c>
    </row>
    <row r="67" spans="1:10" x14ac:dyDescent="0.25">
      <c r="A67">
        <v>6</v>
      </c>
      <c r="B67">
        <v>66</v>
      </c>
      <c r="D67" s="2">
        <f>VLOOKUP(E67,'ESO zone constants'!$D$5:$H$10003,5,FALSE)</f>
        <v>1080</v>
      </c>
      <c r="E67" t="s">
        <v>64</v>
      </c>
      <c r="F67" t="s">
        <v>2340</v>
      </c>
      <c r="G67" t="str">
        <f t="shared" si="1"/>
        <v>X</v>
      </c>
      <c r="H67" t="str">
        <f t="shared" si="2"/>
        <v/>
      </c>
      <c r="I67" t="str">
        <f t="shared" si="3"/>
        <v/>
      </c>
      <c r="J67" s="30" t="str">
        <f t="shared" si="4"/>
        <v>{ parentCategory=6, category=66, zoneIds={1080}, isDungeon=true},--Frostvault</v>
      </c>
    </row>
    <row r="68" spans="1:10" x14ac:dyDescent="0.25">
      <c r="A68">
        <v>6</v>
      </c>
      <c r="B68">
        <v>67</v>
      </c>
      <c r="D68" s="2">
        <f>VLOOKUP(E68,'ESO zone constants'!$D$5:$H$10003,5,FALSE)</f>
        <v>1123</v>
      </c>
      <c r="E68" t="s">
        <v>1485</v>
      </c>
      <c r="F68" t="s">
        <v>2343</v>
      </c>
      <c r="G68" t="str">
        <f t="shared" si="1"/>
        <v>X</v>
      </c>
      <c r="H68" t="str">
        <f t="shared" si="2"/>
        <v/>
      </c>
      <c r="I68" t="str">
        <f t="shared" si="3"/>
        <v/>
      </c>
      <c r="J68" s="30" t="str">
        <f t="shared" si="4"/>
        <v>{ parentCategory=6, category=67, zoneIds={1123}, isDungeon=true},--Lair of Maarselok</v>
      </c>
    </row>
    <row r="69" spans="1:10" x14ac:dyDescent="0.25">
      <c r="A69">
        <v>6</v>
      </c>
      <c r="B69">
        <v>68</v>
      </c>
      <c r="D69" s="2">
        <f>VLOOKUP(E69,'ESO zone constants'!$D$5:$H$10003,5,FALSE)</f>
        <v>1122</v>
      </c>
      <c r="E69" t="s">
        <v>1484</v>
      </c>
      <c r="F69" t="s">
        <v>2347</v>
      </c>
      <c r="G69" t="str">
        <f t="shared" si="1"/>
        <v>X</v>
      </c>
      <c r="H69" t="str">
        <f t="shared" si="2"/>
        <v/>
      </c>
      <c r="I69" t="str">
        <f t="shared" si="3"/>
        <v/>
      </c>
      <c r="J69" s="30" t="str">
        <f t="shared" si="4"/>
        <v>{ parentCategory=6, category=68, zoneIds={1122}, isDungeon=true},--Moongrave Fane</v>
      </c>
    </row>
    <row r="70" spans="1:10" x14ac:dyDescent="0.25">
      <c r="A70">
        <v>6</v>
      </c>
      <c r="B70">
        <v>69</v>
      </c>
      <c r="D70" s="2">
        <f>VLOOKUP(E70,'ESO zone constants'!$D$5:$H$10003,5,FALSE)</f>
        <v>1152</v>
      </c>
      <c r="E70" t="s">
        <v>1645</v>
      </c>
      <c r="F70" t="s">
        <v>2338</v>
      </c>
      <c r="G70" t="str">
        <f t="shared" si="1"/>
        <v>X</v>
      </c>
      <c r="H70" t="str">
        <f t="shared" si="2"/>
        <v/>
      </c>
      <c r="I70" t="str">
        <f t="shared" si="3"/>
        <v/>
      </c>
      <c r="J70" s="30" t="str">
        <f t="shared" si="4"/>
        <v>{ parentCategory=6, category=69, zoneIds={1152}, isDungeon=true},--Icereach</v>
      </c>
    </row>
    <row r="71" spans="1:10" x14ac:dyDescent="0.25">
      <c r="A71">
        <v>6</v>
      </c>
      <c r="B71">
        <v>70</v>
      </c>
      <c r="D71" s="2">
        <f>VLOOKUP(E71,'ESO zone constants'!$D$5:$H$10003,5,FALSE)</f>
        <v>1153</v>
      </c>
      <c r="E71" t="s">
        <v>1644</v>
      </c>
      <c r="F71" t="s">
        <v>2352</v>
      </c>
      <c r="G71" t="str">
        <f t="shared" si="1"/>
        <v>X</v>
      </c>
      <c r="H71" t="str">
        <f t="shared" si="2"/>
        <v/>
      </c>
      <c r="I71" t="str">
        <f t="shared" si="3"/>
        <v/>
      </c>
      <c r="J71" s="30" t="str">
        <f t="shared" si="4"/>
        <v>{ parentCategory=6, category=70, zoneIds={1153}, isDungeon=true},--Unhallowed Grave</v>
      </c>
    </row>
    <row r="72" spans="1:10" x14ac:dyDescent="0.25">
      <c r="A72">
        <v>6</v>
      </c>
      <c r="B72">
        <v>87</v>
      </c>
      <c r="D72" s="2">
        <f>VLOOKUP(E72,'ESO zone constants'!$D$5:$H$10003,5,FALSE)</f>
        <v>1201</v>
      </c>
      <c r="E72" t="s">
        <v>1801</v>
      </c>
      <c r="F72" t="s">
        <v>2344</v>
      </c>
      <c r="G72" t="str">
        <f t="shared" si="1"/>
        <v>X</v>
      </c>
      <c r="H72" t="str">
        <f t="shared" si="2"/>
        <v/>
      </c>
      <c r="I72" t="str">
        <f t="shared" si="3"/>
        <v/>
      </c>
      <c r="J72" s="30" t="str">
        <f t="shared" si="4"/>
        <v>{ parentCategory=6, category=87, zoneIds={1201}, isDungeon=true},--Castle Thorn</v>
      </c>
    </row>
    <row r="73" spans="1:10" x14ac:dyDescent="0.25">
      <c r="A73">
        <v>6</v>
      </c>
      <c r="B73">
        <v>88</v>
      </c>
      <c r="D73" s="2">
        <f>VLOOKUP(E73,'ESO zone constants'!$D$5:$H$10003,5,FALSE)</f>
        <v>1197</v>
      </c>
      <c r="E73" t="s">
        <v>1806</v>
      </c>
      <c r="F73" t="s">
        <v>2350</v>
      </c>
      <c r="G73" t="str">
        <f t="shared" ref="G73:G109" si="17">IF(OR(A73=5,A73=6,),"X","")</f>
        <v>X</v>
      </c>
      <c r="H73" t="str">
        <f t="shared" ref="H73:H109" si="18">IF(OR(A73=7,),"X","")</f>
        <v/>
      </c>
      <c r="I73" t="str">
        <f t="shared" ref="I73:I109" si="19">IF(OR(A73=8,),"X","")</f>
        <v/>
      </c>
      <c r="J73" s="30" t="str">
        <f t="shared" ref="J73:J109" si="20">IF(C73="X","","{ parentCategory="&amp;A73&amp;", category="&amp;B73&amp;IF(AND(NOT(ISNA(D73)),D73&lt;&gt;"",NOT(ISERROR(D73))),", zoneIds={"&amp;D73&amp;"}","")&amp;IF(G73&lt;&gt;"",", isDungeon=true","")&amp;IF(H73&lt;&gt;"",", isTrial=true","")&amp;IF(I73&lt;&gt;"",", isArena=true","")&amp;"},") &amp;"--"&amp;E73</f>
        <v>{ parentCategory=6, category=88, zoneIds={1197}, isDungeon=true},--Stone Garden</v>
      </c>
    </row>
    <row r="74" spans="1:10" x14ac:dyDescent="0.25">
      <c r="A74">
        <v>6</v>
      </c>
      <c r="B74">
        <v>91</v>
      </c>
      <c r="D74" s="2">
        <f>VLOOKUP(E74,'ESO zone constants'!$D$5:$H$10003,5,FALSE)</f>
        <v>1228</v>
      </c>
      <c r="E74" t="s">
        <v>2395</v>
      </c>
      <c r="F74" t="s">
        <v>2414</v>
      </c>
      <c r="G74" t="str">
        <f t="shared" si="17"/>
        <v>X</v>
      </c>
      <c r="H74" t="str">
        <f t="shared" si="18"/>
        <v/>
      </c>
      <c r="I74" t="str">
        <f t="shared" si="19"/>
        <v/>
      </c>
      <c r="J74" s="30" t="str">
        <f t="shared" si="20"/>
        <v>{ parentCategory=6, category=91, zoneIds={1228}, isDungeon=true},--Black Drake Villa</v>
      </c>
    </row>
    <row r="75" spans="1:10" x14ac:dyDescent="0.25">
      <c r="A75">
        <v>6</v>
      </c>
      <c r="B75">
        <v>92</v>
      </c>
      <c r="D75" s="2">
        <f>VLOOKUP(E75,'ESO zone constants'!$D$5:$H$10003,5,FALSE)</f>
        <v>1229</v>
      </c>
      <c r="E75" t="s">
        <v>2396</v>
      </c>
      <c r="F75" t="s">
        <v>2415</v>
      </c>
      <c r="G75" t="str">
        <f t="shared" si="17"/>
        <v>X</v>
      </c>
      <c r="H75" t="str">
        <f t="shared" si="18"/>
        <v/>
      </c>
      <c r="I75" t="str">
        <f t="shared" si="19"/>
        <v/>
      </c>
      <c r="J75" s="30" t="str">
        <f t="shared" si="20"/>
        <v>{ parentCategory=6, category=92, zoneIds={1229}, isDungeon=true},--The Cauldron</v>
      </c>
    </row>
    <row r="76" spans="1:10" x14ac:dyDescent="0.25">
      <c r="A76">
        <v>6</v>
      </c>
      <c r="B76">
        <v>95</v>
      </c>
      <c r="D76" s="2">
        <v>1268</v>
      </c>
      <c r="E76" t="s">
        <v>2496</v>
      </c>
      <c r="F76" t="s">
        <v>2496</v>
      </c>
      <c r="G76" t="str">
        <f t="shared" ref="G76" si="21">IF(OR(A76=5,A76=6,),"X","")</f>
        <v>X</v>
      </c>
      <c r="H76" t="str">
        <f t="shared" ref="H76" si="22">IF(OR(A76=7,),"X","")</f>
        <v/>
      </c>
      <c r="I76" t="str">
        <f t="shared" ref="I76" si="23">IF(OR(A76=8,),"X","")</f>
        <v/>
      </c>
      <c r="J76" s="30" t="str">
        <f t="shared" ref="J76" si="24">IF(C76="X","","{ parentCategory="&amp;A76&amp;", category="&amp;B76&amp;IF(AND(NOT(ISNA(D76)),D76&lt;&gt;"",NOT(ISERROR(D76))),", zoneIds={"&amp;D76&amp;"}","")&amp;IF(G76&lt;&gt;"",", isDungeon=true","")&amp;IF(H76&lt;&gt;"",", isTrial=true","")&amp;IF(I76&lt;&gt;"",", isArena=true","")&amp;"},") &amp;"--"&amp;E76</f>
        <v>{ parentCategory=6, category=95, zoneIds={1268}, isDungeon=true},--Dread Cellar</v>
      </c>
    </row>
    <row r="77" spans="1:10" x14ac:dyDescent="0.25">
      <c r="A77">
        <v>6</v>
      </c>
      <c r="B77">
        <v>96</v>
      </c>
      <c r="D77" s="2">
        <v>1267</v>
      </c>
      <c r="E77" t="s">
        <v>2499</v>
      </c>
      <c r="F77" t="s">
        <v>3348</v>
      </c>
      <c r="G77" t="str">
        <f t="shared" si="17"/>
        <v>X</v>
      </c>
      <c r="H77" t="str">
        <f t="shared" si="18"/>
        <v/>
      </c>
      <c r="I77" t="str">
        <f t="shared" si="19"/>
        <v/>
      </c>
      <c r="J77" s="30" t="str">
        <f t="shared" si="20"/>
        <v>{ parentCategory=6, category=96, zoneIds={1267}, isDungeon=true},--Red Petal Bastion</v>
      </c>
    </row>
    <row r="78" spans="1:10" x14ac:dyDescent="0.25">
      <c r="A78">
        <v>6</v>
      </c>
      <c r="B78">
        <v>98</v>
      </c>
      <c r="D78" s="2">
        <f>VLOOKUP(E78,'ESO zone constants'!$D$5:$H$10003,5,FALSE)</f>
        <v>1301</v>
      </c>
      <c r="E78" t="s">
        <v>2719</v>
      </c>
      <c r="F78" t="s">
        <v>2719</v>
      </c>
      <c r="G78" t="str">
        <f t="shared" si="17"/>
        <v>X</v>
      </c>
      <c r="H78" t="str">
        <f t="shared" si="18"/>
        <v/>
      </c>
      <c r="I78" t="str">
        <f t="shared" si="19"/>
        <v/>
      </c>
      <c r="J78" s="30" t="str">
        <f t="shared" si="20"/>
        <v>{ parentCategory=6, category=98, zoneIds={1301}, isDungeon=true},--Coral Aerie</v>
      </c>
    </row>
    <row r="79" spans="1:10" x14ac:dyDescent="0.25">
      <c r="A79">
        <v>6</v>
      </c>
      <c r="B79">
        <v>99</v>
      </c>
      <c r="D79" s="2">
        <f>VLOOKUP(E79,'ESO zone constants'!$D$5:$H$10003,5,FALSE)</f>
        <v>1302</v>
      </c>
      <c r="E79" t="s">
        <v>2731</v>
      </c>
      <c r="G79" t="str">
        <f t="shared" ref="G79:G83" si="25">IF(OR(A79=5,A79=6,),"X","")</f>
        <v>X</v>
      </c>
      <c r="H79" t="str">
        <f t="shared" ref="H79" si="26">IF(OR(A79=7,),"X","")</f>
        <v/>
      </c>
      <c r="I79" t="str">
        <f t="shared" ref="I79" si="27">IF(OR(A79=8,),"X","")</f>
        <v/>
      </c>
      <c r="J79" s="30" t="str">
        <f t="shared" si="20"/>
        <v>{ parentCategory=6, category=99, zoneIds={1302}, isDungeon=true},--Shipwright's Regret</v>
      </c>
    </row>
    <row r="80" spans="1:10" x14ac:dyDescent="0.25">
      <c r="A80" s="36">
        <v>6</v>
      </c>
      <c r="B80" s="36">
        <v>102</v>
      </c>
      <c r="C80" s="36"/>
      <c r="D80" s="82">
        <f>VLOOKUP(E80,'ESO zone constants'!$D$5:$H$10003,5,FALSE)</f>
        <v>1360</v>
      </c>
      <c r="E80" s="36" t="s">
        <v>3436</v>
      </c>
      <c r="F80" s="36"/>
      <c r="G80" t="str">
        <f t="shared" si="25"/>
        <v>X</v>
      </c>
      <c r="H80" t="str">
        <f t="shared" ref="H80:H83" si="28">IF(OR(A80=7,),"X","")</f>
        <v/>
      </c>
      <c r="I80" t="str">
        <f t="shared" ref="I80:I83" si="29">IF(OR(A80=8,),"X","")</f>
        <v/>
      </c>
      <c r="J80" s="30" t="str">
        <f t="shared" si="20"/>
        <v>{ parentCategory=6, category=102, zoneIds={1360}, isDungeon=true},--Earthen Root Enclave</v>
      </c>
    </row>
    <row r="81" spans="1:10" x14ac:dyDescent="0.25">
      <c r="A81" s="36">
        <v>6</v>
      </c>
      <c r="B81" s="36">
        <v>103</v>
      </c>
      <c r="C81" s="36"/>
      <c r="D81" s="82">
        <f>VLOOKUP(E81,'ESO zone constants'!$D$5:$H$10003,5,FALSE)</f>
        <v>1361</v>
      </c>
      <c r="E81" s="36" t="s">
        <v>3437</v>
      </c>
      <c r="F81" s="36"/>
      <c r="G81" t="str">
        <f t="shared" si="25"/>
        <v>X</v>
      </c>
      <c r="H81" t="str">
        <f t="shared" si="28"/>
        <v/>
      </c>
      <c r="I81" t="str">
        <f t="shared" si="29"/>
        <v/>
      </c>
      <c r="J81" s="30" t="str">
        <f t="shared" si="20"/>
        <v>{ parentCategory=6, category=103, zoneIds={1361}, isDungeon=true},--Graven Deep</v>
      </c>
    </row>
    <row r="82" spans="1:10" x14ac:dyDescent="0.25">
      <c r="A82" s="36">
        <v>6</v>
      </c>
      <c r="B82" s="36">
        <v>105</v>
      </c>
      <c r="C82" s="36"/>
      <c r="D82" s="82">
        <f>VLOOKUP(E82,'ESO zone constants'!$D$5:$H$10003,5,FALSE)</f>
        <v>1389</v>
      </c>
      <c r="E82" s="36" t="s">
        <v>3608</v>
      </c>
      <c r="F82" s="36" t="s">
        <v>3608</v>
      </c>
      <c r="G82" t="str">
        <f t="shared" si="25"/>
        <v>X</v>
      </c>
      <c r="H82" t="str">
        <f t="shared" si="28"/>
        <v/>
      </c>
      <c r="I82" t="str">
        <f t="shared" si="29"/>
        <v/>
      </c>
      <c r="J82" s="30" t="str">
        <f t="shared" si="20"/>
        <v>{ parentCategory=6, category=105, zoneIds={1389}, isDungeon=true},--Bal Sunnar</v>
      </c>
    </row>
    <row r="83" spans="1:10" x14ac:dyDescent="0.25">
      <c r="A83" s="36">
        <v>6</v>
      </c>
      <c r="B83" s="36">
        <v>106</v>
      </c>
      <c r="C83" s="36"/>
      <c r="D83" s="82">
        <f>VLOOKUP(E83,'ESO zone constants'!$D$5:$H$10003,5,FALSE)</f>
        <v>1390</v>
      </c>
      <c r="E83" s="36" t="s">
        <v>3637</v>
      </c>
      <c r="F83" s="36" t="s">
        <v>3640</v>
      </c>
      <c r="G83" t="str">
        <f t="shared" si="25"/>
        <v>X</v>
      </c>
      <c r="H83" t="str">
        <f t="shared" si="28"/>
        <v/>
      </c>
      <c r="I83" t="str">
        <f t="shared" si="29"/>
        <v/>
      </c>
      <c r="J83" s="30" t="str">
        <f t="shared" si="20"/>
        <v>{ parentCategory=6, category=106, zoneIds={1390}, isDungeon=true},--Scrivener's Hall</v>
      </c>
    </row>
    <row r="84" spans="1:10" x14ac:dyDescent="0.25">
      <c r="A84">
        <v>7</v>
      </c>
      <c r="B84">
        <v>7</v>
      </c>
      <c r="C84" t="str">
        <f>IF(A84=B84,"X","")</f>
        <v>X</v>
      </c>
      <c r="D84" s="101" t="e">
        <f>VLOOKUP(E84,'ESO zone constants'!$D$5:$H$10003,5,FALSE)</f>
        <v>#N/A</v>
      </c>
      <c r="E84" t="s">
        <v>2383</v>
      </c>
      <c r="F84" t="s">
        <v>2303</v>
      </c>
      <c r="G84" t="str">
        <f t="shared" si="17"/>
        <v/>
      </c>
      <c r="H84" t="str">
        <f t="shared" si="18"/>
        <v>X</v>
      </c>
      <c r="I84" t="str">
        <f t="shared" si="19"/>
        <v/>
      </c>
      <c r="J84" s="30" t="str">
        <f t="shared" si="20"/>
        <v>--Trials</v>
      </c>
    </row>
    <row r="85" spans="1:10" x14ac:dyDescent="0.25">
      <c r="A85">
        <v>7</v>
      </c>
      <c r="B85">
        <v>71</v>
      </c>
      <c r="D85" s="2">
        <f>VLOOKUP(E85,'ESO zone constants'!$D$5:$H$10003,5,FALSE)</f>
        <v>638</v>
      </c>
      <c r="E85" t="s">
        <v>444</v>
      </c>
      <c r="F85" t="s">
        <v>2356</v>
      </c>
      <c r="G85" t="str">
        <f t="shared" si="17"/>
        <v/>
      </c>
      <c r="H85" t="str">
        <f t="shared" si="18"/>
        <v>X</v>
      </c>
      <c r="I85" t="str">
        <f t="shared" si="19"/>
        <v/>
      </c>
      <c r="J85" s="30" t="str">
        <f t="shared" si="20"/>
        <v>{ parentCategory=7, category=71, zoneIds={638}, isTrial=true},--Aetherian Archive</v>
      </c>
    </row>
    <row r="86" spans="1:10" x14ac:dyDescent="0.25">
      <c r="A86">
        <v>7</v>
      </c>
      <c r="B86">
        <v>72</v>
      </c>
      <c r="D86" s="2">
        <f>VLOOKUP(E86,'ESO zone constants'!$D$5:$H$10003,5,FALSE)</f>
        <v>636</v>
      </c>
      <c r="E86" t="s">
        <v>442</v>
      </c>
      <c r="F86" t="s">
        <v>2362</v>
      </c>
      <c r="G86" t="str">
        <f t="shared" si="17"/>
        <v/>
      </c>
      <c r="H86" t="str">
        <f t="shared" si="18"/>
        <v>X</v>
      </c>
      <c r="I86" t="str">
        <f t="shared" si="19"/>
        <v/>
      </c>
      <c r="J86" s="30" t="str">
        <f t="shared" si="20"/>
        <v>{ parentCategory=7, category=72, zoneIds={636}, isTrial=true},--Hel Ra Citadel</v>
      </c>
    </row>
    <row r="87" spans="1:10" x14ac:dyDescent="0.25">
      <c r="A87">
        <v>7</v>
      </c>
      <c r="B87">
        <v>73</v>
      </c>
      <c r="D87" s="2">
        <f>VLOOKUP(E87,'ESO zone constants'!$D$5:$H$10003,5,FALSE)</f>
        <v>639</v>
      </c>
      <c r="E87" t="s">
        <v>445</v>
      </c>
      <c r="F87" t="s">
        <v>445</v>
      </c>
      <c r="G87" t="str">
        <f t="shared" si="17"/>
        <v/>
      </c>
      <c r="H87" t="str">
        <f t="shared" si="18"/>
        <v>X</v>
      </c>
      <c r="I87" t="str">
        <f t="shared" si="19"/>
        <v/>
      </c>
      <c r="J87" s="30" t="str">
        <f t="shared" si="20"/>
        <v>{ parentCategory=7, category=73, zoneIds={639}, isTrial=true},--Sanctum Ophidia</v>
      </c>
    </row>
    <row r="88" spans="1:10" x14ac:dyDescent="0.25">
      <c r="A88">
        <v>7</v>
      </c>
      <c r="B88">
        <v>74</v>
      </c>
      <c r="D88" s="2">
        <f>VLOOKUP(E88,'ESO zone constants'!$D$5:$H$10003,5,FALSE)</f>
        <v>725</v>
      </c>
      <c r="E88" t="s">
        <v>477</v>
      </c>
      <c r="F88" t="s">
        <v>2359</v>
      </c>
      <c r="G88" t="str">
        <f t="shared" si="17"/>
        <v/>
      </c>
      <c r="H88" t="str">
        <f t="shared" si="18"/>
        <v>X</v>
      </c>
      <c r="I88" t="str">
        <f t="shared" si="19"/>
        <v/>
      </c>
      <c r="J88" s="30" t="str">
        <f t="shared" si="20"/>
        <v>{ parentCategory=7, category=74, zoneIds={725}, isTrial=true},--Maw of Lorkhaj</v>
      </c>
    </row>
    <row r="89" spans="1:10" x14ac:dyDescent="0.25">
      <c r="A89">
        <v>7</v>
      </c>
      <c r="B89">
        <v>75</v>
      </c>
      <c r="D89" s="2">
        <f>VLOOKUP(E89,'ESO zone constants'!$D$5:$H$10003,5,FALSE)</f>
        <v>975</v>
      </c>
      <c r="E89" t="s">
        <v>640</v>
      </c>
      <c r="F89" t="s">
        <v>2357</v>
      </c>
      <c r="G89" t="str">
        <f t="shared" si="17"/>
        <v/>
      </c>
      <c r="H89" t="str">
        <f t="shared" si="18"/>
        <v>X</v>
      </c>
      <c r="I89" t="str">
        <f t="shared" si="19"/>
        <v/>
      </c>
      <c r="J89" s="30" t="str">
        <f t="shared" si="20"/>
        <v>{ parentCategory=7, category=75, zoneIds={975}, isTrial=true},--Halls of Fabrication</v>
      </c>
    </row>
    <row r="90" spans="1:10" x14ac:dyDescent="0.25">
      <c r="A90">
        <v>7</v>
      </c>
      <c r="B90">
        <v>76</v>
      </c>
      <c r="D90" s="2">
        <f>VLOOKUP(E90,'ESO zone constants'!$D$5:$H$10003,5,FALSE)</f>
        <v>1000</v>
      </c>
      <c r="E90" t="s">
        <v>660</v>
      </c>
      <c r="F90" t="s">
        <v>2355</v>
      </c>
      <c r="G90" t="str">
        <f t="shared" si="17"/>
        <v/>
      </c>
      <c r="H90" t="str">
        <f t="shared" si="18"/>
        <v>X</v>
      </c>
      <c r="I90" t="str">
        <f t="shared" si="19"/>
        <v/>
      </c>
      <c r="J90" s="30" t="str">
        <f t="shared" si="20"/>
        <v>{ parentCategory=7, category=76, zoneIds={1000}, isTrial=true},--Asylum Sanctorium</v>
      </c>
    </row>
    <row r="91" spans="1:10" x14ac:dyDescent="0.25">
      <c r="A91">
        <v>7</v>
      </c>
      <c r="B91">
        <v>77</v>
      </c>
      <c r="D91" s="2">
        <f>VLOOKUP(E91,'ESO zone constants'!$D$5:$H$10003,5,FALSE)</f>
        <v>1051</v>
      </c>
      <c r="E91" t="s">
        <v>700</v>
      </c>
      <c r="F91" t="s">
        <v>2361</v>
      </c>
      <c r="G91" t="str">
        <f t="shared" si="17"/>
        <v/>
      </c>
      <c r="H91" t="str">
        <f t="shared" si="18"/>
        <v>X</v>
      </c>
      <c r="I91" t="str">
        <f t="shared" si="19"/>
        <v/>
      </c>
      <c r="J91" s="30" t="str">
        <f t="shared" si="20"/>
        <v>{ parentCategory=7, category=77, zoneIds={1051}, isTrial=true},--Cloudrest</v>
      </c>
    </row>
    <row r="92" spans="1:10" x14ac:dyDescent="0.25">
      <c r="A92">
        <v>7</v>
      </c>
      <c r="B92">
        <v>78</v>
      </c>
      <c r="D92" s="2">
        <f>VLOOKUP(E92,'ESO zone constants'!$D$5:$H$10003,5,FALSE)</f>
        <v>1121</v>
      </c>
      <c r="E92" t="s">
        <v>1345</v>
      </c>
      <c r="F92" t="s">
        <v>2360</v>
      </c>
      <c r="G92" t="str">
        <f t="shared" si="17"/>
        <v/>
      </c>
      <c r="H92" t="str">
        <f t="shared" si="18"/>
        <v>X</v>
      </c>
      <c r="I92" t="str">
        <f t="shared" si="19"/>
        <v/>
      </c>
      <c r="J92" s="30" t="str">
        <f t="shared" si="20"/>
        <v>{ parentCategory=7, category=78, zoneIds={1121}, isTrial=true},--Sunspire</v>
      </c>
    </row>
    <row r="93" spans="1:10" x14ac:dyDescent="0.25">
      <c r="A93">
        <v>7</v>
      </c>
      <c r="B93">
        <v>79</v>
      </c>
      <c r="D93" s="2">
        <f>VLOOKUP(E93,'ESO zone constants'!$D$5:$H$10003,5,FALSE)</f>
        <v>1196</v>
      </c>
      <c r="E93" t="s">
        <v>1705</v>
      </c>
      <c r="F93" t="s">
        <v>2358</v>
      </c>
      <c r="G93" t="str">
        <f t="shared" si="17"/>
        <v/>
      </c>
      <c r="H93" t="str">
        <f t="shared" si="18"/>
        <v>X</v>
      </c>
      <c r="I93" t="str">
        <f t="shared" si="19"/>
        <v/>
      </c>
      <c r="J93" s="30" t="str">
        <f t="shared" si="20"/>
        <v>{ parentCategory=7, category=79, zoneIds={1196}, isTrial=true},--Kyne's Aegis</v>
      </c>
    </row>
    <row r="94" spans="1:10" x14ac:dyDescent="0.25">
      <c r="A94">
        <v>7</v>
      </c>
      <c r="B94">
        <v>101</v>
      </c>
      <c r="D94" s="2">
        <f>VLOOKUP(E94,'ESO zone constants'!$D$5:$H$10003,5,FALSE)</f>
        <v>1344</v>
      </c>
      <c r="E94" t="s">
        <v>3397</v>
      </c>
      <c r="F94" t="s">
        <v>3377</v>
      </c>
      <c r="H94" t="str">
        <f t="shared" si="18"/>
        <v>X</v>
      </c>
      <c r="J94" s="30" t="str">
        <f t="shared" si="20"/>
        <v>{ parentCategory=7, category=101, zoneIds={1344}, isTrial=true},--Dreadsail Reef</v>
      </c>
    </row>
    <row r="95" spans="1:10" x14ac:dyDescent="0.25">
      <c r="A95">
        <v>7</v>
      </c>
      <c r="B95">
        <v>108</v>
      </c>
      <c r="D95" s="2">
        <f>VLOOKUP(E95,'ESO zone constants'!$D$5:$H$10003,5,FALSE)</f>
        <v>1427</v>
      </c>
      <c r="E95" t="s">
        <v>3747</v>
      </c>
      <c r="H95" t="str">
        <f t="shared" si="18"/>
        <v>X</v>
      </c>
      <c r="J95" s="30" t="str">
        <f t="shared" si="20"/>
        <v>{ parentCategory=7, category=108, zoneIds={1427}, isTrial=true},--Sanity's Edge</v>
      </c>
    </row>
    <row r="96" spans="1:10" x14ac:dyDescent="0.25">
      <c r="A96">
        <v>8</v>
      </c>
      <c r="B96">
        <v>8</v>
      </c>
      <c r="C96" t="str">
        <f>IF(A96=B96,"X","")</f>
        <v>X</v>
      </c>
      <c r="D96" s="101" t="e">
        <f>VLOOKUP(E96,'ESO zone constants'!$D$5:$H$10003,5,FALSE)</f>
        <v>#N/A</v>
      </c>
      <c r="E96" t="s">
        <v>2384</v>
      </c>
      <c r="F96" t="s">
        <v>2304</v>
      </c>
      <c r="G96" t="str">
        <f t="shared" si="17"/>
        <v/>
      </c>
      <c r="H96" t="str">
        <f t="shared" si="18"/>
        <v/>
      </c>
      <c r="I96" t="str">
        <f t="shared" si="19"/>
        <v>X</v>
      </c>
      <c r="J96" s="30" t="str">
        <f t="shared" si="20"/>
        <v>--Arenas</v>
      </c>
    </row>
    <row r="97" spans="1:10" x14ac:dyDescent="0.25">
      <c r="A97">
        <v>8</v>
      </c>
      <c r="B97">
        <v>80</v>
      </c>
      <c r="D97" s="2">
        <f>VLOOKUP(E97,'ESO zone constants'!$D$5:$H$10003,5,FALSE)</f>
        <v>635</v>
      </c>
      <c r="E97" t="s">
        <v>441</v>
      </c>
      <c r="F97" t="s">
        <v>2363</v>
      </c>
      <c r="G97" t="str">
        <f t="shared" si="17"/>
        <v/>
      </c>
      <c r="H97" t="str">
        <f t="shared" si="18"/>
        <v/>
      </c>
      <c r="I97" t="str">
        <f t="shared" si="19"/>
        <v>X</v>
      </c>
      <c r="J97" s="30" t="str">
        <f t="shared" si="20"/>
        <v>{ parentCategory=8, category=80, zoneIds={635}, isArena=true},--Dragonstar Arena</v>
      </c>
    </row>
    <row r="98" spans="1:10" x14ac:dyDescent="0.25">
      <c r="A98">
        <v>8</v>
      </c>
      <c r="B98">
        <v>81</v>
      </c>
      <c r="D98" s="2">
        <f>VLOOKUP(E98,'ESO zone constants'!$D$5:$H$10003,5,FALSE)</f>
        <v>677</v>
      </c>
      <c r="E98" t="s">
        <v>451</v>
      </c>
      <c r="F98" t="s">
        <v>2365</v>
      </c>
      <c r="G98" t="str">
        <f t="shared" si="17"/>
        <v/>
      </c>
      <c r="H98" t="str">
        <f t="shared" si="18"/>
        <v/>
      </c>
      <c r="I98" t="str">
        <f t="shared" si="19"/>
        <v>X</v>
      </c>
      <c r="J98" s="30" t="str">
        <f t="shared" si="20"/>
        <v>{ parentCategory=8, category=81, zoneIds={677}, isArena=true},--Maelstrom Arena</v>
      </c>
    </row>
    <row r="99" spans="1:10" x14ac:dyDescent="0.25">
      <c r="A99">
        <v>8</v>
      </c>
      <c r="B99">
        <v>82</v>
      </c>
      <c r="D99" s="2">
        <f>VLOOKUP(E99,'ESO zone constants'!$D$5:$H$10003,5,FALSE)</f>
        <v>1082</v>
      </c>
      <c r="E99" t="s">
        <v>721</v>
      </c>
      <c r="F99" t="s">
        <v>2366</v>
      </c>
      <c r="G99" t="str">
        <f t="shared" si="17"/>
        <v/>
      </c>
      <c r="H99" t="str">
        <f t="shared" si="18"/>
        <v/>
      </c>
      <c r="I99" t="str">
        <f t="shared" si="19"/>
        <v>X</v>
      </c>
      <c r="J99" s="30" t="str">
        <f t="shared" si="20"/>
        <v>{ parentCategory=8, category=82, zoneIds={1082}, isArena=true},--Blackrose Prison</v>
      </c>
    </row>
    <row r="100" spans="1:10" x14ac:dyDescent="0.25">
      <c r="A100">
        <v>8</v>
      </c>
      <c r="B100">
        <v>90</v>
      </c>
      <c r="D100" s="2">
        <f>VLOOKUP(E100,'ESO zone constants'!$D$5:$H$10003,5,FALSE)</f>
        <v>1227</v>
      </c>
      <c r="E100" t="s">
        <v>2212</v>
      </c>
      <c r="F100" t="s">
        <v>2364</v>
      </c>
      <c r="G100" t="str">
        <f t="shared" si="17"/>
        <v/>
      </c>
      <c r="H100" t="str">
        <f t="shared" si="18"/>
        <v/>
      </c>
      <c r="I100" t="str">
        <f t="shared" si="19"/>
        <v>X</v>
      </c>
      <c r="J100" s="30" t="str">
        <f t="shared" si="20"/>
        <v>{ parentCategory=8, category=90, zoneIds={1227}, isArena=true},--Vateshran Hollows</v>
      </c>
    </row>
    <row r="101" spans="1:10" x14ac:dyDescent="0.25">
      <c r="A101">
        <v>9</v>
      </c>
      <c r="B101">
        <v>9</v>
      </c>
      <c r="C101" t="str">
        <f>IF(A101=B101,"X","")</f>
        <v>X</v>
      </c>
      <c r="D101" s="101" t="e">
        <f>VLOOKUP(E101,'ESO zone constants'!$D$5:$H$10003,5,FALSE)</f>
        <v>#N/A</v>
      </c>
      <c r="E101" t="s">
        <v>2305</v>
      </c>
      <c r="F101" t="s">
        <v>2305</v>
      </c>
      <c r="G101" t="str">
        <f t="shared" si="17"/>
        <v/>
      </c>
      <c r="H101" t="str">
        <f t="shared" si="18"/>
        <v/>
      </c>
      <c r="I101" t="str">
        <f t="shared" si="19"/>
        <v/>
      </c>
      <c r="J101" s="30" t="str">
        <f t="shared" si="20"/>
        <v>--PVP</v>
      </c>
    </row>
    <row r="102" spans="1:10" x14ac:dyDescent="0.25">
      <c r="A102">
        <v>9</v>
      </c>
      <c r="B102">
        <v>83</v>
      </c>
      <c r="D102" s="2">
        <f>VLOOKUP(E102,'ESO zone constants'!$D$5:$H$10003,5,FALSE)</f>
        <v>181</v>
      </c>
      <c r="E102" t="s">
        <v>125</v>
      </c>
      <c r="F102" t="s">
        <v>125</v>
      </c>
      <c r="G102" t="str">
        <f t="shared" si="17"/>
        <v/>
      </c>
      <c r="H102" t="str">
        <f t="shared" si="18"/>
        <v/>
      </c>
      <c r="I102" t="str">
        <f t="shared" si="19"/>
        <v/>
      </c>
      <c r="J102" s="30" t="str">
        <f t="shared" si="20"/>
        <v>{ parentCategory=9, category=83, zoneIds={181}},--Cyrodiil</v>
      </c>
    </row>
    <row r="103" spans="1:10" x14ac:dyDescent="0.25">
      <c r="A103">
        <v>9</v>
      </c>
      <c r="B103">
        <v>84</v>
      </c>
      <c r="D103" s="2">
        <f>VLOOKUP(E103,'ESO zone constants'!$D$5:$H$10003,5,FALSE)</f>
        <v>584</v>
      </c>
      <c r="E103" t="s">
        <v>39</v>
      </c>
      <c r="F103" t="s">
        <v>2367</v>
      </c>
      <c r="G103" t="str">
        <f t="shared" si="17"/>
        <v/>
      </c>
      <c r="H103" t="str">
        <f t="shared" si="18"/>
        <v/>
      </c>
      <c r="I103" t="str">
        <f t="shared" si="19"/>
        <v/>
      </c>
      <c r="J103" s="30" t="str">
        <f t="shared" si="20"/>
        <v>{ parentCategory=9, category=84, zoneIds={584}},--Imperial City</v>
      </c>
    </row>
    <row r="104" spans="1:10" x14ac:dyDescent="0.25">
      <c r="A104">
        <v>9</v>
      </c>
      <c r="B104">
        <v>85</v>
      </c>
      <c r="E104" t="s">
        <v>2376</v>
      </c>
      <c r="F104" t="s">
        <v>2368</v>
      </c>
      <c r="G104" t="str">
        <f t="shared" si="17"/>
        <v/>
      </c>
      <c r="H104" t="str">
        <f t="shared" si="18"/>
        <v/>
      </c>
      <c r="I104" t="str">
        <f t="shared" si="19"/>
        <v/>
      </c>
      <c r="J104" s="30" t="str">
        <f t="shared" si="20"/>
        <v>{ parentCategory=9, category=85},--Battlegrounds</v>
      </c>
    </row>
    <row r="105" spans="1:10" x14ac:dyDescent="0.25">
      <c r="A105">
        <v>10</v>
      </c>
      <c r="B105">
        <v>10</v>
      </c>
      <c r="C105" t="str">
        <f>IF(A105=B105,"X","")</f>
        <v>X</v>
      </c>
      <c r="D105" s="101" t="e">
        <f>VLOOKUP(E105,'ESO zone constants'!$D$5:$H$10003,5,FALSE)</f>
        <v>#N/A</v>
      </c>
      <c r="E105" t="s">
        <v>2385</v>
      </c>
      <c r="F105" t="s">
        <v>2306</v>
      </c>
      <c r="G105" t="str">
        <f t="shared" si="17"/>
        <v/>
      </c>
      <c r="H105" t="str">
        <f t="shared" si="18"/>
        <v/>
      </c>
      <c r="I105" t="str">
        <f t="shared" si="19"/>
        <v/>
      </c>
      <c r="J105" s="30" t="str">
        <f t="shared" si="20"/>
        <v>--Miscellaneous</v>
      </c>
    </row>
    <row r="106" spans="1:10" x14ac:dyDescent="0.25">
      <c r="A106">
        <v>10</v>
      </c>
      <c r="B106">
        <v>26</v>
      </c>
      <c r="D106" s="2" t="s">
        <v>3683</v>
      </c>
      <c r="E106" t="s">
        <v>2386</v>
      </c>
      <c r="F106" t="s">
        <v>2372</v>
      </c>
      <c r="G106" t="str">
        <f t="shared" si="17"/>
        <v/>
      </c>
      <c r="H106" t="str">
        <f t="shared" si="18"/>
        <v/>
      </c>
      <c r="I106" t="str">
        <f t="shared" si="19"/>
        <v/>
      </c>
      <c r="J106" s="30" t="str">
        <f t="shared" si="20"/>
        <v>{ parentCategory=10, category=26, zoneIds={280,281,534,535,537}},--Beginner zones</v>
      </c>
    </row>
    <row r="107" spans="1:10" x14ac:dyDescent="0.25">
      <c r="A107">
        <v>10</v>
      </c>
      <c r="B107">
        <v>27</v>
      </c>
      <c r="D107" s="2">
        <f>VLOOKUP(E107,'ESO zone constants'!$D$5:$H$10003,5,FALSE)</f>
        <v>347</v>
      </c>
      <c r="E107" t="s">
        <v>241</v>
      </c>
      <c r="F107" t="s">
        <v>2370</v>
      </c>
      <c r="G107" t="str">
        <f t="shared" si="17"/>
        <v/>
      </c>
      <c r="H107" t="str">
        <f t="shared" si="18"/>
        <v/>
      </c>
      <c r="I107" t="str">
        <f t="shared" si="19"/>
        <v/>
      </c>
      <c r="J107" s="30" t="str">
        <f t="shared" si="20"/>
        <v>{ parentCategory=10, category=27, zoneIds={347}},--Coldharbour</v>
      </c>
    </row>
    <row r="108" spans="1:10" x14ac:dyDescent="0.25">
      <c r="A108">
        <v>10</v>
      </c>
      <c r="B108">
        <v>28</v>
      </c>
      <c r="D108" s="2">
        <f>VLOOKUP(E108,'ESO zone constants'!$D$5:$H$10003,5,FALSE)</f>
        <v>888</v>
      </c>
      <c r="E108" t="s">
        <v>565</v>
      </c>
      <c r="F108" t="s">
        <v>2371</v>
      </c>
      <c r="G108" t="str">
        <f t="shared" si="17"/>
        <v/>
      </c>
      <c r="H108" t="str">
        <f t="shared" si="18"/>
        <v/>
      </c>
      <c r="I108" t="str">
        <f t="shared" si="19"/>
        <v/>
      </c>
      <c r="J108" s="30" t="str">
        <f t="shared" si="20"/>
        <v>{ parentCategory=10, category=28, zoneIds={888}},--Craglorn</v>
      </c>
    </row>
    <row r="109" spans="1:10" x14ac:dyDescent="0.25">
      <c r="A109">
        <v>10</v>
      </c>
      <c r="B109">
        <v>86</v>
      </c>
      <c r="E109" t="s">
        <v>1794</v>
      </c>
      <c r="F109" t="s">
        <v>2369</v>
      </c>
      <c r="G109" t="str">
        <f t="shared" si="17"/>
        <v/>
      </c>
      <c r="H109" t="str">
        <f t="shared" si="18"/>
        <v/>
      </c>
      <c r="I109" t="str">
        <f t="shared" si="19"/>
        <v/>
      </c>
      <c r="J109" s="30" t="str">
        <f t="shared" si="20"/>
        <v>{ parentCategory=10, category=86},--Antiquities</v>
      </c>
    </row>
  </sheetData>
  <autoFilter ref="A2:F2" xr:uid="{F87FCCB0-B4BF-449A-9B99-12262D434E94}"/>
  <sortState xmlns:xlrd2="http://schemas.microsoft.com/office/spreadsheetml/2017/richdata2" ref="A3:H109">
    <sortCondition ref="A3:A109"/>
    <sortCondition ref="B3:B109"/>
  </sortState>
  <mergeCells count="1">
    <mergeCell ref="A1:I1"/>
  </mergeCells>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sheetPr>
    <tabColor rgb="FFFF0000"/>
  </sheetPr>
  <dimension ref="A1:A977"/>
  <sheetViews>
    <sheetView workbookViewId="0">
      <selection activeCell="N35" sqref="N35"/>
    </sheetView>
  </sheetViews>
  <sheetFormatPr baseColWidth="10" defaultRowHeight="15" x14ac:dyDescent="0.25"/>
  <cols>
    <col min="1" max="1" width="8.28515625" customWidth="1"/>
    <col min="3" max="3" width="28.140625" bestFit="1" customWidth="1"/>
    <col min="4" max="4" width="30.28515625" bestFit="1" customWidth="1"/>
  </cols>
  <sheetData>
    <row r="1" spans="1:1" ht="15.75" customHeight="1" x14ac:dyDescent="0.25">
      <c r="A1" s="95"/>
    </row>
    <row r="2" spans="1:1" x14ac:dyDescent="0.25">
      <c r="A2" s="95"/>
    </row>
    <row r="3" spans="1:1" x14ac:dyDescent="0.25">
      <c r="A3" s="95"/>
    </row>
    <row r="4" spans="1:1" x14ac:dyDescent="0.25">
      <c r="A4" s="95"/>
    </row>
    <row r="5" spans="1:1" x14ac:dyDescent="0.25">
      <c r="A5" s="95"/>
    </row>
    <row r="6" spans="1:1" x14ac:dyDescent="0.25">
      <c r="A6" s="95"/>
    </row>
    <row r="7" spans="1:1" x14ac:dyDescent="0.25">
      <c r="A7" s="95"/>
    </row>
    <row r="8" spans="1:1" x14ac:dyDescent="0.25">
      <c r="A8" s="95"/>
    </row>
    <row r="9" spans="1:1" x14ac:dyDescent="0.25">
      <c r="A9" s="95"/>
    </row>
    <row r="10" spans="1:1" x14ac:dyDescent="0.25">
      <c r="A10" s="95"/>
    </row>
    <row r="11" spans="1:1" x14ac:dyDescent="0.25">
      <c r="A11" s="95"/>
    </row>
    <row r="12" spans="1:1" x14ac:dyDescent="0.25">
      <c r="A12" s="95"/>
    </row>
    <row r="13" spans="1:1" x14ac:dyDescent="0.25">
      <c r="A13" s="95"/>
    </row>
    <row r="14" spans="1:1" x14ac:dyDescent="0.25">
      <c r="A14" s="95"/>
    </row>
    <row r="15" spans="1:1" x14ac:dyDescent="0.25">
      <c r="A15" s="95"/>
    </row>
    <row r="16" spans="1:1" x14ac:dyDescent="0.25">
      <c r="A16" s="95"/>
    </row>
    <row r="17" spans="1:1" x14ac:dyDescent="0.25">
      <c r="A17" s="95"/>
    </row>
    <row r="18" spans="1:1" x14ac:dyDescent="0.25">
      <c r="A18" s="95"/>
    </row>
    <row r="19" spans="1:1" x14ac:dyDescent="0.25">
      <c r="A19" s="95"/>
    </row>
    <row r="20" spans="1:1" x14ac:dyDescent="0.25">
      <c r="A20" s="95"/>
    </row>
    <row r="21" spans="1:1" x14ac:dyDescent="0.25">
      <c r="A21" s="95"/>
    </row>
    <row r="22" spans="1:1" x14ac:dyDescent="0.25">
      <c r="A22" s="95"/>
    </row>
    <row r="23" spans="1:1" x14ac:dyDescent="0.25">
      <c r="A23" s="95"/>
    </row>
    <row r="24" spans="1:1" x14ac:dyDescent="0.25">
      <c r="A24" s="95"/>
    </row>
    <row r="25" spans="1:1" x14ac:dyDescent="0.25">
      <c r="A25" s="95"/>
    </row>
    <row r="26" spans="1:1" x14ac:dyDescent="0.25">
      <c r="A26" s="95"/>
    </row>
    <row r="27" spans="1:1" x14ac:dyDescent="0.25">
      <c r="A27" s="95"/>
    </row>
    <row r="28" spans="1:1" x14ac:dyDescent="0.25">
      <c r="A28" s="95"/>
    </row>
    <row r="29" spans="1:1" x14ac:dyDescent="0.25">
      <c r="A29" s="95"/>
    </row>
    <row r="30" spans="1:1" x14ac:dyDescent="0.25">
      <c r="A30" s="95"/>
    </row>
    <row r="31" spans="1:1" x14ac:dyDescent="0.25">
      <c r="A31" s="95"/>
    </row>
    <row r="32" spans="1:1" x14ac:dyDescent="0.25">
      <c r="A32" s="95"/>
    </row>
    <row r="33" spans="1:1" x14ac:dyDescent="0.25">
      <c r="A33" s="95"/>
    </row>
    <row r="34" spans="1:1" x14ac:dyDescent="0.25">
      <c r="A34" s="95"/>
    </row>
    <row r="35" spans="1:1" x14ac:dyDescent="0.25">
      <c r="A35" s="95"/>
    </row>
    <row r="36" spans="1:1" x14ac:dyDescent="0.25">
      <c r="A36" s="95"/>
    </row>
    <row r="37" spans="1:1" x14ac:dyDescent="0.25">
      <c r="A37" s="95"/>
    </row>
    <row r="38" spans="1:1" x14ac:dyDescent="0.25">
      <c r="A38" s="95"/>
    </row>
    <row r="39" spans="1:1" x14ac:dyDescent="0.25">
      <c r="A39" s="95"/>
    </row>
    <row r="40" spans="1:1" x14ac:dyDescent="0.25">
      <c r="A40" s="95"/>
    </row>
    <row r="41" spans="1:1" x14ac:dyDescent="0.25">
      <c r="A41" s="95"/>
    </row>
    <row r="42" spans="1:1" x14ac:dyDescent="0.25">
      <c r="A42" s="95"/>
    </row>
    <row r="43" spans="1:1" x14ac:dyDescent="0.25">
      <c r="A43" s="95"/>
    </row>
    <row r="44" spans="1:1" x14ac:dyDescent="0.25">
      <c r="A44" s="95"/>
    </row>
    <row r="45" spans="1:1" x14ac:dyDescent="0.25">
      <c r="A45" s="95"/>
    </row>
    <row r="46" spans="1:1" x14ac:dyDescent="0.25">
      <c r="A46" s="95"/>
    </row>
    <row r="47" spans="1:1" x14ac:dyDescent="0.25">
      <c r="A47" s="95"/>
    </row>
    <row r="48" spans="1:1" x14ac:dyDescent="0.25">
      <c r="A48" s="95"/>
    </row>
    <row r="49" spans="1:1" x14ac:dyDescent="0.25">
      <c r="A49" s="95"/>
    </row>
    <row r="50" spans="1:1" x14ac:dyDescent="0.25">
      <c r="A50" s="95"/>
    </row>
    <row r="51" spans="1:1" x14ac:dyDescent="0.25">
      <c r="A51" s="95"/>
    </row>
    <row r="52" spans="1:1" x14ac:dyDescent="0.25">
      <c r="A52" s="95"/>
    </row>
    <row r="53" spans="1:1" x14ac:dyDescent="0.25">
      <c r="A53" s="95"/>
    </row>
    <row r="54" spans="1:1" x14ac:dyDescent="0.25">
      <c r="A54" s="95"/>
    </row>
    <row r="55" spans="1:1" x14ac:dyDescent="0.25">
      <c r="A55" s="95"/>
    </row>
    <row r="56" spans="1:1" x14ac:dyDescent="0.25">
      <c r="A56" s="95"/>
    </row>
    <row r="57" spans="1:1" x14ac:dyDescent="0.25">
      <c r="A57" s="95"/>
    </row>
    <row r="58" spans="1:1" x14ac:dyDescent="0.25">
      <c r="A58" s="95"/>
    </row>
    <row r="59" spans="1:1" x14ac:dyDescent="0.25">
      <c r="A59" s="95"/>
    </row>
    <row r="60" spans="1:1" x14ac:dyDescent="0.25">
      <c r="A60" s="95"/>
    </row>
    <row r="61" spans="1:1" x14ac:dyDescent="0.25">
      <c r="A61" s="95"/>
    </row>
    <row r="62" spans="1:1" x14ac:dyDescent="0.25">
      <c r="A62" s="95"/>
    </row>
    <row r="63" spans="1:1" x14ac:dyDescent="0.25">
      <c r="A63" s="95"/>
    </row>
    <row r="64" spans="1:1" x14ac:dyDescent="0.25">
      <c r="A64" s="95"/>
    </row>
    <row r="65" spans="1:1" x14ac:dyDescent="0.25">
      <c r="A65" s="95"/>
    </row>
    <row r="66" spans="1:1" x14ac:dyDescent="0.25">
      <c r="A66" s="95"/>
    </row>
    <row r="67" spans="1:1" x14ac:dyDescent="0.25">
      <c r="A67" s="95"/>
    </row>
    <row r="68" spans="1:1" x14ac:dyDescent="0.25">
      <c r="A68" s="95"/>
    </row>
    <row r="69" spans="1:1" x14ac:dyDescent="0.25">
      <c r="A69" s="95"/>
    </row>
    <row r="70" spans="1:1" x14ac:dyDescent="0.25">
      <c r="A70" s="95"/>
    </row>
    <row r="71" spans="1:1" x14ac:dyDescent="0.25">
      <c r="A71" s="95"/>
    </row>
    <row r="72" spans="1:1" x14ac:dyDescent="0.25">
      <c r="A72" s="95"/>
    </row>
    <row r="73" spans="1:1" x14ac:dyDescent="0.25">
      <c r="A73" s="95"/>
    </row>
    <row r="74" spans="1:1" x14ac:dyDescent="0.25">
      <c r="A74" s="95"/>
    </row>
    <row r="75" spans="1:1" x14ac:dyDescent="0.25">
      <c r="A75" s="95"/>
    </row>
    <row r="76" spans="1:1" x14ac:dyDescent="0.25">
      <c r="A76" s="95"/>
    </row>
    <row r="77" spans="1:1" x14ac:dyDescent="0.25">
      <c r="A77" s="95"/>
    </row>
    <row r="78" spans="1:1" x14ac:dyDescent="0.25">
      <c r="A78" s="95"/>
    </row>
    <row r="79" spans="1:1" x14ac:dyDescent="0.25">
      <c r="A79" s="95"/>
    </row>
    <row r="80" spans="1:1" x14ac:dyDescent="0.25">
      <c r="A80" s="95"/>
    </row>
    <row r="81" spans="1:1" x14ac:dyDescent="0.25">
      <c r="A81" s="95"/>
    </row>
    <row r="82" spans="1:1" x14ac:dyDescent="0.25">
      <c r="A82" s="95"/>
    </row>
    <row r="83" spans="1:1" x14ac:dyDescent="0.25">
      <c r="A83" s="95"/>
    </row>
    <row r="84" spans="1:1" x14ac:dyDescent="0.25">
      <c r="A84" s="95"/>
    </row>
    <row r="85" spans="1:1" x14ac:dyDescent="0.25">
      <c r="A85" s="95"/>
    </row>
    <row r="86" spans="1:1" x14ac:dyDescent="0.25">
      <c r="A86" s="95"/>
    </row>
    <row r="87" spans="1:1" x14ac:dyDescent="0.25">
      <c r="A87" s="95"/>
    </row>
    <row r="88" spans="1:1" x14ac:dyDescent="0.25">
      <c r="A88" s="95"/>
    </row>
    <row r="89" spans="1:1" x14ac:dyDescent="0.25">
      <c r="A89" s="95"/>
    </row>
    <row r="90" spans="1:1" x14ac:dyDescent="0.25">
      <c r="A90" s="95"/>
    </row>
    <row r="91" spans="1:1" x14ac:dyDescent="0.25">
      <c r="A91" s="95"/>
    </row>
    <row r="92" spans="1:1" x14ac:dyDescent="0.25">
      <c r="A92" s="95"/>
    </row>
    <row r="93" spans="1:1" x14ac:dyDescent="0.25">
      <c r="A93" s="95"/>
    </row>
    <row r="94" spans="1:1" x14ac:dyDescent="0.25">
      <c r="A94" s="95"/>
    </row>
    <row r="95" spans="1:1" x14ac:dyDescent="0.25">
      <c r="A95" s="95"/>
    </row>
    <row r="96" spans="1:1" x14ac:dyDescent="0.25">
      <c r="A96" s="95"/>
    </row>
    <row r="97" spans="1:1" x14ac:dyDescent="0.25">
      <c r="A97" s="95"/>
    </row>
    <row r="98" spans="1:1" x14ac:dyDescent="0.25">
      <c r="A98" s="95"/>
    </row>
    <row r="99" spans="1:1" x14ac:dyDescent="0.25">
      <c r="A99" s="95"/>
    </row>
    <row r="100" spans="1:1" x14ac:dyDescent="0.25">
      <c r="A100" s="95"/>
    </row>
    <row r="101" spans="1:1" x14ac:dyDescent="0.25">
      <c r="A101" s="95"/>
    </row>
    <row r="102" spans="1:1" x14ac:dyDescent="0.25">
      <c r="A102" s="95"/>
    </row>
    <row r="103" spans="1:1" x14ac:dyDescent="0.25">
      <c r="A103" s="95"/>
    </row>
    <row r="104" spans="1:1" x14ac:dyDescent="0.25">
      <c r="A104" s="95"/>
    </row>
    <row r="105" spans="1:1" x14ac:dyDescent="0.25">
      <c r="A105" s="95"/>
    </row>
    <row r="106" spans="1:1" x14ac:dyDescent="0.25">
      <c r="A106" s="95"/>
    </row>
    <row r="107" spans="1:1" x14ac:dyDescent="0.25">
      <c r="A107" s="95"/>
    </row>
    <row r="108" spans="1:1" x14ac:dyDescent="0.25">
      <c r="A108" s="95"/>
    </row>
    <row r="109" spans="1:1" x14ac:dyDescent="0.25">
      <c r="A109" s="95"/>
    </row>
    <row r="110" spans="1:1" x14ac:dyDescent="0.25">
      <c r="A110" s="95"/>
    </row>
    <row r="111" spans="1:1" x14ac:dyDescent="0.25">
      <c r="A111" s="95"/>
    </row>
    <row r="112" spans="1:1" x14ac:dyDescent="0.25">
      <c r="A112" s="95"/>
    </row>
    <row r="113" spans="1:1" x14ac:dyDescent="0.25">
      <c r="A113" s="95"/>
    </row>
    <row r="114" spans="1:1" x14ac:dyDescent="0.25">
      <c r="A114" s="95"/>
    </row>
    <row r="115" spans="1:1" x14ac:dyDescent="0.25">
      <c r="A115" s="95"/>
    </row>
    <row r="116" spans="1:1" x14ac:dyDescent="0.25">
      <c r="A116" s="95"/>
    </row>
    <row r="117" spans="1:1" x14ac:dyDescent="0.25">
      <c r="A117" s="95"/>
    </row>
    <row r="118" spans="1:1" x14ac:dyDescent="0.25">
      <c r="A118" s="95"/>
    </row>
    <row r="119" spans="1:1" x14ac:dyDescent="0.25">
      <c r="A119" s="95"/>
    </row>
    <row r="120" spans="1:1" x14ac:dyDescent="0.25">
      <c r="A120" s="95"/>
    </row>
    <row r="121" spans="1:1" x14ac:dyDescent="0.25">
      <c r="A121" s="95"/>
    </row>
    <row r="122" spans="1:1" x14ac:dyDescent="0.25">
      <c r="A122" s="95"/>
    </row>
    <row r="123" spans="1:1" x14ac:dyDescent="0.25">
      <c r="A123" s="95"/>
    </row>
    <row r="124" spans="1:1" x14ac:dyDescent="0.25">
      <c r="A124" s="95"/>
    </row>
    <row r="125" spans="1:1" x14ac:dyDescent="0.25">
      <c r="A125" s="95"/>
    </row>
    <row r="126" spans="1:1" x14ac:dyDescent="0.25">
      <c r="A126" s="95"/>
    </row>
    <row r="127" spans="1:1" x14ac:dyDescent="0.25">
      <c r="A127" s="95"/>
    </row>
    <row r="128" spans="1:1" x14ac:dyDescent="0.25">
      <c r="A128" s="95"/>
    </row>
    <row r="129" spans="1:1" x14ac:dyDescent="0.25">
      <c r="A129" s="95"/>
    </row>
    <row r="130" spans="1:1" x14ac:dyDescent="0.25">
      <c r="A130" s="95"/>
    </row>
    <row r="131" spans="1:1" x14ac:dyDescent="0.25">
      <c r="A131" s="95"/>
    </row>
    <row r="132" spans="1:1" x14ac:dyDescent="0.25">
      <c r="A132" s="95"/>
    </row>
    <row r="133" spans="1:1" x14ac:dyDescent="0.25">
      <c r="A133" s="95"/>
    </row>
    <row r="134" spans="1:1" x14ac:dyDescent="0.25">
      <c r="A134" s="95"/>
    </row>
    <row r="135" spans="1:1" x14ac:dyDescent="0.25">
      <c r="A135" s="95"/>
    </row>
    <row r="136" spans="1:1" x14ac:dyDescent="0.25">
      <c r="A136" s="95"/>
    </row>
    <row r="137" spans="1:1" x14ac:dyDescent="0.25">
      <c r="A137" s="95"/>
    </row>
    <row r="138" spans="1:1" x14ac:dyDescent="0.25">
      <c r="A138" s="95"/>
    </row>
    <row r="139" spans="1:1" x14ac:dyDescent="0.25">
      <c r="A139" s="95"/>
    </row>
    <row r="140" spans="1:1" x14ac:dyDescent="0.25">
      <c r="A140" s="95"/>
    </row>
    <row r="141" spans="1:1" x14ac:dyDescent="0.25">
      <c r="A141" s="95"/>
    </row>
    <row r="142" spans="1:1" x14ac:dyDescent="0.25">
      <c r="A142" s="95"/>
    </row>
    <row r="143" spans="1:1" x14ac:dyDescent="0.25">
      <c r="A143" s="95"/>
    </row>
    <row r="144" spans="1:1" x14ac:dyDescent="0.25">
      <c r="A144" s="95"/>
    </row>
    <row r="145" spans="1:1" x14ac:dyDescent="0.25">
      <c r="A145" s="95"/>
    </row>
    <row r="146" spans="1:1" x14ac:dyDescent="0.25">
      <c r="A146" s="95"/>
    </row>
    <row r="147" spans="1:1" x14ac:dyDescent="0.25">
      <c r="A147" s="95"/>
    </row>
    <row r="148" spans="1:1" x14ac:dyDescent="0.25">
      <c r="A148" s="95"/>
    </row>
    <row r="149" spans="1:1" x14ac:dyDescent="0.25">
      <c r="A149" s="95"/>
    </row>
    <row r="150" spans="1:1" x14ac:dyDescent="0.25">
      <c r="A150" s="95"/>
    </row>
    <row r="151" spans="1:1" x14ac:dyDescent="0.25">
      <c r="A151" s="95"/>
    </row>
    <row r="152" spans="1:1" x14ac:dyDescent="0.25">
      <c r="A152" s="95"/>
    </row>
    <row r="153" spans="1:1" x14ac:dyDescent="0.25">
      <c r="A153" s="95"/>
    </row>
    <row r="154" spans="1:1" x14ac:dyDescent="0.25">
      <c r="A154" s="95"/>
    </row>
    <row r="155" spans="1:1" x14ac:dyDescent="0.25">
      <c r="A155" s="95"/>
    </row>
    <row r="156" spans="1:1" x14ac:dyDescent="0.25">
      <c r="A156" s="95"/>
    </row>
    <row r="157" spans="1:1" x14ac:dyDescent="0.25">
      <c r="A157" s="95"/>
    </row>
    <row r="158" spans="1:1" x14ac:dyDescent="0.25">
      <c r="A158" s="95"/>
    </row>
    <row r="159" spans="1:1" x14ac:dyDescent="0.25">
      <c r="A159" s="95"/>
    </row>
    <row r="160" spans="1:1" x14ac:dyDescent="0.25">
      <c r="A160" s="95"/>
    </row>
    <row r="161" spans="1:1" x14ac:dyDescent="0.25">
      <c r="A161" s="95"/>
    </row>
    <row r="162" spans="1:1" x14ac:dyDescent="0.25">
      <c r="A162" s="95"/>
    </row>
    <row r="163" spans="1:1" x14ac:dyDescent="0.25">
      <c r="A163" s="95"/>
    </row>
    <row r="164" spans="1:1" x14ac:dyDescent="0.25">
      <c r="A164" s="95"/>
    </row>
    <row r="165" spans="1:1" x14ac:dyDescent="0.25">
      <c r="A165" s="95"/>
    </row>
    <row r="166" spans="1:1" x14ac:dyDescent="0.25">
      <c r="A166" s="95"/>
    </row>
    <row r="167" spans="1:1" x14ac:dyDescent="0.25">
      <c r="A167" s="95"/>
    </row>
    <row r="168" spans="1:1" x14ac:dyDescent="0.25">
      <c r="A168" s="95"/>
    </row>
    <row r="169" spans="1:1" x14ac:dyDescent="0.25">
      <c r="A169" s="95"/>
    </row>
    <row r="170" spans="1:1" x14ac:dyDescent="0.25">
      <c r="A170" s="95"/>
    </row>
    <row r="171" spans="1:1" x14ac:dyDescent="0.25">
      <c r="A171" s="95"/>
    </row>
    <row r="172" spans="1:1" x14ac:dyDescent="0.25">
      <c r="A172" s="95"/>
    </row>
    <row r="173" spans="1:1" x14ac:dyDescent="0.25">
      <c r="A173" s="95"/>
    </row>
    <row r="174" spans="1:1" x14ac:dyDescent="0.25">
      <c r="A174" s="95"/>
    </row>
    <row r="175" spans="1:1" x14ac:dyDescent="0.25">
      <c r="A175" s="95"/>
    </row>
    <row r="176" spans="1:1" x14ac:dyDescent="0.25">
      <c r="A176" s="95"/>
    </row>
    <row r="177" spans="1:1" x14ac:dyDescent="0.25">
      <c r="A177" s="95"/>
    </row>
    <row r="178" spans="1:1" x14ac:dyDescent="0.25">
      <c r="A178" s="95"/>
    </row>
    <row r="179" spans="1:1" x14ac:dyDescent="0.25">
      <c r="A179" s="95"/>
    </row>
    <row r="180" spans="1:1" x14ac:dyDescent="0.25">
      <c r="A180" s="95"/>
    </row>
    <row r="181" spans="1:1" x14ac:dyDescent="0.25">
      <c r="A181" s="95"/>
    </row>
    <row r="182" spans="1:1" x14ac:dyDescent="0.25">
      <c r="A182" s="95"/>
    </row>
    <row r="183" spans="1:1" x14ac:dyDescent="0.25">
      <c r="A183" s="95"/>
    </row>
    <row r="184" spans="1:1" x14ac:dyDescent="0.25">
      <c r="A184" s="95"/>
    </row>
    <row r="185" spans="1:1" x14ac:dyDescent="0.25">
      <c r="A185" s="95"/>
    </row>
    <row r="186" spans="1:1" x14ac:dyDescent="0.25">
      <c r="A186" s="95"/>
    </row>
    <row r="187" spans="1:1" x14ac:dyDescent="0.25">
      <c r="A187" s="95"/>
    </row>
    <row r="188" spans="1:1" x14ac:dyDescent="0.25">
      <c r="A188" s="95"/>
    </row>
    <row r="189" spans="1:1" x14ac:dyDescent="0.25">
      <c r="A189" s="95"/>
    </row>
    <row r="190" spans="1:1" x14ac:dyDescent="0.25">
      <c r="A190" s="95"/>
    </row>
    <row r="191" spans="1:1" x14ac:dyDescent="0.25">
      <c r="A191" s="95"/>
    </row>
    <row r="192" spans="1:1" x14ac:dyDescent="0.25">
      <c r="A192" s="95"/>
    </row>
    <row r="193" spans="1:1" x14ac:dyDescent="0.25">
      <c r="A193" s="95"/>
    </row>
    <row r="194" spans="1:1" x14ac:dyDescent="0.25">
      <c r="A194" s="95"/>
    </row>
    <row r="195" spans="1:1" x14ac:dyDescent="0.25">
      <c r="A195" s="95"/>
    </row>
    <row r="196" spans="1:1" x14ac:dyDescent="0.25">
      <c r="A196" s="95"/>
    </row>
    <row r="197" spans="1:1" x14ac:dyDescent="0.25">
      <c r="A197" s="95"/>
    </row>
    <row r="198" spans="1:1" x14ac:dyDescent="0.25">
      <c r="A198" s="95"/>
    </row>
    <row r="199" spans="1:1" x14ac:dyDescent="0.25">
      <c r="A199" s="95"/>
    </row>
    <row r="200" spans="1:1" x14ac:dyDescent="0.25">
      <c r="A200" s="95"/>
    </row>
    <row r="201" spans="1:1" x14ac:dyDescent="0.25">
      <c r="A201" s="95"/>
    </row>
    <row r="202" spans="1:1" x14ac:dyDescent="0.25">
      <c r="A202" s="95"/>
    </row>
    <row r="203" spans="1:1" x14ac:dyDescent="0.25">
      <c r="A203" s="95"/>
    </row>
    <row r="204" spans="1:1" x14ac:dyDescent="0.25">
      <c r="A204" s="95"/>
    </row>
    <row r="205" spans="1:1" x14ac:dyDescent="0.25">
      <c r="A205" s="95"/>
    </row>
    <row r="206" spans="1:1" x14ac:dyDescent="0.25">
      <c r="A206" s="95"/>
    </row>
    <row r="207" spans="1:1" x14ac:dyDescent="0.25">
      <c r="A207" s="95"/>
    </row>
    <row r="208" spans="1:1" x14ac:dyDescent="0.25">
      <c r="A208" s="95"/>
    </row>
    <row r="209" spans="1:1" x14ac:dyDescent="0.25">
      <c r="A209" s="95"/>
    </row>
    <row r="210" spans="1:1" x14ac:dyDescent="0.25">
      <c r="A210" s="95"/>
    </row>
    <row r="211" spans="1:1" x14ac:dyDescent="0.25">
      <c r="A211" s="95"/>
    </row>
    <row r="212" spans="1:1" x14ac:dyDescent="0.25">
      <c r="A212" s="95"/>
    </row>
    <row r="213" spans="1:1" x14ac:dyDescent="0.25">
      <c r="A213" s="95"/>
    </row>
    <row r="214" spans="1:1" x14ac:dyDescent="0.25">
      <c r="A214" s="95"/>
    </row>
    <row r="215" spans="1:1" x14ac:dyDescent="0.25">
      <c r="A215" s="95"/>
    </row>
    <row r="216" spans="1:1" x14ac:dyDescent="0.25">
      <c r="A216" s="95"/>
    </row>
    <row r="217" spans="1:1" x14ac:dyDescent="0.25">
      <c r="A217" s="95"/>
    </row>
    <row r="218" spans="1:1" x14ac:dyDescent="0.25">
      <c r="A218" s="95"/>
    </row>
    <row r="219" spans="1:1" x14ac:dyDescent="0.25">
      <c r="A219" s="95"/>
    </row>
    <row r="220" spans="1:1" x14ac:dyDescent="0.25">
      <c r="A220" s="95"/>
    </row>
    <row r="221" spans="1:1" x14ac:dyDescent="0.25">
      <c r="A221" s="95"/>
    </row>
    <row r="222" spans="1:1" x14ac:dyDescent="0.25">
      <c r="A222" s="95"/>
    </row>
    <row r="223" spans="1:1" x14ac:dyDescent="0.25">
      <c r="A223" s="95"/>
    </row>
    <row r="224" spans="1:1" x14ac:dyDescent="0.25">
      <c r="A224" s="95"/>
    </row>
    <row r="225" spans="1:1" x14ac:dyDescent="0.25">
      <c r="A225" s="95"/>
    </row>
    <row r="226" spans="1:1" x14ac:dyDescent="0.25">
      <c r="A226" s="95"/>
    </row>
    <row r="227" spans="1:1" x14ac:dyDescent="0.25">
      <c r="A227" s="95"/>
    </row>
    <row r="228" spans="1:1" x14ac:dyDescent="0.25">
      <c r="A228" s="95"/>
    </row>
    <row r="229" spans="1:1" x14ac:dyDescent="0.25">
      <c r="A229" s="95"/>
    </row>
    <row r="230" spans="1:1" x14ac:dyDescent="0.25">
      <c r="A230" s="95"/>
    </row>
    <row r="231" spans="1:1" x14ac:dyDescent="0.25">
      <c r="A231" s="95"/>
    </row>
    <row r="232" spans="1:1" x14ac:dyDescent="0.25">
      <c r="A232" s="95"/>
    </row>
    <row r="233" spans="1:1" x14ac:dyDescent="0.25">
      <c r="A233" s="95"/>
    </row>
    <row r="234" spans="1:1" x14ac:dyDescent="0.25">
      <c r="A234" s="95"/>
    </row>
    <row r="235" spans="1:1" x14ac:dyDescent="0.25">
      <c r="A235" s="95"/>
    </row>
    <row r="236" spans="1:1" x14ac:dyDescent="0.25">
      <c r="A236" s="95"/>
    </row>
    <row r="237" spans="1:1" x14ac:dyDescent="0.25">
      <c r="A237" s="95"/>
    </row>
    <row r="238" spans="1:1" x14ac:dyDescent="0.25">
      <c r="A238" s="95"/>
    </row>
    <row r="239" spans="1:1" x14ac:dyDescent="0.25">
      <c r="A239" s="95"/>
    </row>
    <row r="240" spans="1:1" x14ac:dyDescent="0.25">
      <c r="A240" s="95"/>
    </row>
    <row r="241" spans="1:1" x14ac:dyDescent="0.25">
      <c r="A241" s="95"/>
    </row>
    <row r="242" spans="1:1" x14ac:dyDescent="0.25">
      <c r="A242" s="95"/>
    </row>
    <row r="243" spans="1:1" x14ac:dyDescent="0.25">
      <c r="A243" s="95"/>
    </row>
    <row r="244" spans="1:1" x14ac:dyDescent="0.25">
      <c r="A244" s="95"/>
    </row>
    <row r="245" spans="1:1" x14ac:dyDescent="0.25">
      <c r="A245" s="95"/>
    </row>
    <row r="246" spans="1:1" x14ac:dyDescent="0.25">
      <c r="A246" s="95"/>
    </row>
    <row r="247" spans="1:1" x14ac:dyDescent="0.25">
      <c r="A247" s="95"/>
    </row>
    <row r="248" spans="1:1" x14ac:dyDescent="0.25">
      <c r="A248" s="95"/>
    </row>
    <row r="249" spans="1:1" x14ac:dyDescent="0.25">
      <c r="A249" s="95"/>
    </row>
    <row r="250" spans="1:1" x14ac:dyDescent="0.25">
      <c r="A250" s="95"/>
    </row>
    <row r="251" spans="1:1" x14ac:dyDescent="0.25">
      <c r="A251" s="95"/>
    </row>
    <row r="252" spans="1:1" x14ac:dyDescent="0.25">
      <c r="A252" s="95"/>
    </row>
    <row r="253" spans="1:1" x14ac:dyDescent="0.25">
      <c r="A253" s="95"/>
    </row>
    <row r="254" spans="1:1" x14ac:dyDescent="0.25">
      <c r="A254" s="95"/>
    </row>
    <row r="255" spans="1:1" x14ac:dyDescent="0.25">
      <c r="A255" s="95"/>
    </row>
    <row r="256" spans="1:1" x14ac:dyDescent="0.25">
      <c r="A256" s="95"/>
    </row>
    <row r="257" spans="1:1" x14ac:dyDescent="0.25">
      <c r="A257" s="95"/>
    </row>
    <row r="258" spans="1:1" x14ac:dyDescent="0.25">
      <c r="A258" s="95"/>
    </row>
    <row r="259" spans="1:1" x14ac:dyDescent="0.25">
      <c r="A259" s="95"/>
    </row>
    <row r="260" spans="1:1" x14ac:dyDescent="0.25">
      <c r="A260" s="95"/>
    </row>
    <row r="261" spans="1:1" x14ac:dyDescent="0.25">
      <c r="A261" s="95"/>
    </row>
    <row r="262" spans="1:1" x14ac:dyDescent="0.25">
      <c r="A262" s="95"/>
    </row>
    <row r="263" spans="1:1" x14ac:dyDescent="0.25">
      <c r="A263" s="95"/>
    </row>
    <row r="264" spans="1:1" x14ac:dyDescent="0.25">
      <c r="A264" s="95"/>
    </row>
    <row r="265" spans="1:1" x14ac:dyDescent="0.25">
      <c r="A265" s="95"/>
    </row>
    <row r="266" spans="1:1" x14ac:dyDescent="0.25">
      <c r="A266" s="95"/>
    </row>
    <row r="267" spans="1:1" x14ac:dyDescent="0.25">
      <c r="A267" s="95"/>
    </row>
    <row r="268" spans="1:1" x14ac:dyDescent="0.25">
      <c r="A268" s="95"/>
    </row>
    <row r="269" spans="1:1" x14ac:dyDescent="0.25">
      <c r="A269" s="95"/>
    </row>
    <row r="270" spans="1:1" x14ac:dyDescent="0.25">
      <c r="A270" s="95"/>
    </row>
    <row r="271" spans="1:1" x14ac:dyDescent="0.25">
      <c r="A271" s="95"/>
    </row>
    <row r="272" spans="1:1" x14ac:dyDescent="0.25">
      <c r="A272" s="95"/>
    </row>
    <row r="273" spans="1:1" x14ac:dyDescent="0.25">
      <c r="A273" s="95"/>
    </row>
    <row r="274" spans="1:1" x14ac:dyDescent="0.25">
      <c r="A274" s="95"/>
    </row>
    <row r="275" spans="1:1" x14ac:dyDescent="0.25">
      <c r="A275" s="95"/>
    </row>
    <row r="276" spans="1:1" x14ac:dyDescent="0.25">
      <c r="A276" s="95"/>
    </row>
    <row r="277" spans="1:1" x14ac:dyDescent="0.25">
      <c r="A277" s="95"/>
    </row>
    <row r="278" spans="1:1" x14ac:dyDescent="0.25">
      <c r="A278" s="95"/>
    </row>
    <row r="279" spans="1:1" x14ac:dyDescent="0.25">
      <c r="A279" s="95"/>
    </row>
    <row r="280" spans="1:1" x14ac:dyDescent="0.25">
      <c r="A280" s="95"/>
    </row>
    <row r="281" spans="1:1" x14ac:dyDescent="0.25">
      <c r="A281" s="95"/>
    </row>
    <row r="282" spans="1:1" x14ac:dyDescent="0.25">
      <c r="A282" s="95"/>
    </row>
    <row r="283" spans="1:1" x14ac:dyDescent="0.25">
      <c r="A283" s="95"/>
    </row>
    <row r="284" spans="1:1" x14ac:dyDescent="0.25">
      <c r="A284" s="95"/>
    </row>
    <row r="285" spans="1:1" x14ac:dyDescent="0.25">
      <c r="A285" s="95"/>
    </row>
    <row r="286" spans="1:1" x14ac:dyDescent="0.25">
      <c r="A286" s="95"/>
    </row>
    <row r="287" spans="1:1" x14ac:dyDescent="0.25">
      <c r="A287" s="95"/>
    </row>
    <row r="288" spans="1:1" x14ac:dyDescent="0.25">
      <c r="A288" s="95"/>
    </row>
    <row r="289" spans="1:1" x14ac:dyDescent="0.25">
      <c r="A289" s="95"/>
    </row>
    <row r="290" spans="1:1" x14ac:dyDescent="0.25">
      <c r="A290" s="95"/>
    </row>
    <row r="291" spans="1:1" x14ac:dyDescent="0.25">
      <c r="A291" s="95"/>
    </row>
    <row r="292" spans="1:1" x14ac:dyDescent="0.25">
      <c r="A292" s="95"/>
    </row>
    <row r="293" spans="1:1" x14ac:dyDescent="0.25">
      <c r="A293" s="95"/>
    </row>
    <row r="294" spans="1:1" x14ac:dyDescent="0.25">
      <c r="A294" s="95"/>
    </row>
    <row r="295" spans="1:1" x14ac:dyDescent="0.25">
      <c r="A295" s="95"/>
    </row>
    <row r="296" spans="1:1" x14ac:dyDescent="0.25">
      <c r="A296" s="95"/>
    </row>
    <row r="297" spans="1:1" x14ac:dyDescent="0.25">
      <c r="A297" s="95"/>
    </row>
    <row r="298" spans="1:1" x14ac:dyDescent="0.25">
      <c r="A298" s="95"/>
    </row>
    <row r="299" spans="1:1" x14ac:dyDescent="0.25">
      <c r="A299" s="95"/>
    </row>
    <row r="300" spans="1:1" x14ac:dyDescent="0.25">
      <c r="A300" s="95"/>
    </row>
    <row r="301" spans="1:1" x14ac:dyDescent="0.25">
      <c r="A301" s="95"/>
    </row>
    <row r="302" spans="1:1" x14ac:dyDescent="0.25">
      <c r="A302" s="95"/>
    </row>
    <row r="303" spans="1:1" x14ac:dyDescent="0.25">
      <c r="A303" s="95"/>
    </row>
    <row r="304" spans="1:1" x14ac:dyDescent="0.25">
      <c r="A304" s="95"/>
    </row>
    <row r="305" spans="1:1" x14ac:dyDescent="0.25">
      <c r="A305" s="95"/>
    </row>
    <row r="306" spans="1:1" x14ac:dyDescent="0.25">
      <c r="A306" s="95"/>
    </row>
    <row r="307" spans="1:1" x14ac:dyDescent="0.25">
      <c r="A307" s="95"/>
    </row>
    <row r="308" spans="1:1" x14ac:dyDescent="0.25">
      <c r="A308" s="95"/>
    </row>
    <row r="309" spans="1:1" x14ac:dyDescent="0.25">
      <c r="A309" s="95"/>
    </row>
    <row r="310" spans="1:1" x14ac:dyDescent="0.25">
      <c r="A310" s="95"/>
    </row>
    <row r="311" spans="1:1" x14ac:dyDescent="0.25">
      <c r="A311" s="95"/>
    </row>
    <row r="312" spans="1:1" x14ac:dyDescent="0.25">
      <c r="A312" s="95"/>
    </row>
    <row r="313" spans="1:1" x14ac:dyDescent="0.25">
      <c r="A313" s="95"/>
    </row>
    <row r="314" spans="1:1" x14ac:dyDescent="0.25">
      <c r="A314" s="95"/>
    </row>
    <row r="315" spans="1:1" x14ac:dyDescent="0.25">
      <c r="A315" s="95"/>
    </row>
    <row r="316" spans="1:1" x14ac:dyDescent="0.25">
      <c r="A316" s="95"/>
    </row>
    <row r="317" spans="1:1" x14ac:dyDescent="0.25">
      <c r="A317" s="95"/>
    </row>
    <row r="318" spans="1:1" x14ac:dyDescent="0.25">
      <c r="A318" s="95"/>
    </row>
    <row r="319" spans="1:1" x14ac:dyDescent="0.25">
      <c r="A319" s="95"/>
    </row>
    <row r="320" spans="1:1" x14ac:dyDescent="0.25">
      <c r="A320" s="95"/>
    </row>
    <row r="321" spans="1:1" x14ac:dyDescent="0.25">
      <c r="A321" s="95"/>
    </row>
    <row r="322" spans="1:1" x14ac:dyDescent="0.25">
      <c r="A322" s="95"/>
    </row>
    <row r="323" spans="1:1" x14ac:dyDescent="0.25">
      <c r="A323" s="95"/>
    </row>
    <row r="324" spans="1:1" x14ac:dyDescent="0.25">
      <c r="A324" s="95"/>
    </row>
    <row r="325" spans="1:1" x14ac:dyDescent="0.25">
      <c r="A325" s="95"/>
    </row>
    <row r="326" spans="1:1" x14ac:dyDescent="0.25">
      <c r="A326" s="95"/>
    </row>
    <row r="327" spans="1:1" x14ac:dyDescent="0.25">
      <c r="A327" s="95"/>
    </row>
    <row r="328" spans="1:1" x14ac:dyDescent="0.25">
      <c r="A328" s="95"/>
    </row>
    <row r="329" spans="1:1" x14ac:dyDescent="0.25">
      <c r="A329" s="95"/>
    </row>
    <row r="330" spans="1:1" x14ac:dyDescent="0.25">
      <c r="A330" s="95"/>
    </row>
    <row r="331" spans="1:1" x14ac:dyDescent="0.25">
      <c r="A331" s="95"/>
    </row>
    <row r="332" spans="1:1" x14ac:dyDescent="0.25">
      <c r="A332" s="95"/>
    </row>
    <row r="333" spans="1:1" x14ac:dyDescent="0.25">
      <c r="A333" s="95"/>
    </row>
    <row r="334" spans="1:1" x14ac:dyDescent="0.25">
      <c r="A334" s="95"/>
    </row>
    <row r="335" spans="1:1" x14ac:dyDescent="0.25">
      <c r="A335" s="95"/>
    </row>
    <row r="336" spans="1:1" x14ac:dyDescent="0.25">
      <c r="A336" s="95"/>
    </row>
    <row r="337" spans="1:1" x14ac:dyDescent="0.25">
      <c r="A337" s="95"/>
    </row>
    <row r="338" spans="1:1" x14ac:dyDescent="0.25">
      <c r="A338" s="95"/>
    </row>
    <row r="339" spans="1:1" x14ac:dyDescent="0.25">
      <c r="A339" s="95"/>
    </row>
    <row r="340" spans="1:1" x14ac:dyDescent="0.25">
      <c r="A340" s="95"/>
    </row>
    <row r="341" spans="1:1" x14ac:dyDescent="0.25">
      <c r="A341" s="95"/>
    </row>
    <row r="342" spans="1:1" x14ac:dyDescent="0.25">
      <c r="A342" s="95"/>
    </row>
    <row r="343" spans="1:1" x14ac:dyDescent="0.25">
      <c r="A343" s="95"/>
    </row>
    <row r="344" spans="1:1" x14ac:dyDescent="0.25">
      <c r="A344" s="95"/>
    </row>
    <row r="345" spans="1:1" x14ac:dyDescent="0.25">
      <c r="A345" s="95"/>
    </row>
    <row r="346" spans="1:1" x14ac:dyDescent="0.25">
      <c r="A346" s="95"/>
    </row>
    <row r="347" spans="1:1" x14ac:dyDescent="0.25">
      <c r="A347" s="95"/>
    </row>
    <row r="348" spans="1:1" x14ac:dyDescent="0.25">
      <c r="A348" s="95"/>
    </row>
    <row r="349" spans="1:1" x14ac:dyDescent="0.25">
      <c r="A349" s="95"/>
    </row>
    <row r="350" spans="1:1" x14ac:dyDescent="0.25">
      <c r="A350" s="95"/>
    </row>
    <row r="351" spans="1:1" x14ac:dyDescent="0.25">
      <c r="A351" s="95"/>
    </row>
    <row r="352" spans="1:1" x14ac:dyDescent="0.25">
      <c r="A352" s="95"/>
    </row>
    <row r="353" spans="1:1" x14ac:dyDescent="0.25">
      <c r="A353" s="95"/>
    </row>
    <row r="354" spans="1:1" x14ac:dyDescent="0.25">
      <c r="A354" s="95"/>
    </row>
    <row r="355" spans="1:1" x14ac:dyDescent="0.25">
      <c r="A355" s="95"/>
    </row>
    <row r="356" spans="1:1" x14ac:dyDescent="0.25">
      <c r="A356" s="95"/>
    </row>
    <row r="357" spans="1:1" x14ac:dyDescent="0.25">
      <c r="A357" s="95"/>
    </row>
    <row r="358" spans="1:1" x14ac:dyDescent="0.25">
      <c r="A358" s="95"/>
    </row>
    <row r="359" spans="1:1" x14ac:dyDescent="0.25">
      <c r="A359" s="95"/>
    </row>
    <row r="360" spans="1:1" x14ac:dyDescent="0.25">
      <c r="A360" s="95"/>
    </row>
    <row r="361" spans="1:1" x14ac:dyDescent="0.25">
      <c r="A361" s="95"/>
    </row>
    <row r="362" spans="1:1" x14ac:dyDescent="0.25">
      <c r="A362" s="95"/>
    </row>
    <row r="363" spans="1:1" x14ac:dyDescent="0.25">
      <c r="A363" s="95"/>
    </row>
    <row r="364" spans="1:1" x14ac:dyDescent="0.25">
      <c r="A364" s="95"/>
    </row>
    <row r="365" spans="1:1" x14ac:dyDescent="0.25">
      <c r="A365" s="95"/>
    </row>
    <row r="366" spans="1:1" x14ac:dyDescent="0.25">
      <c r="A366" s="95"/>
    </row>
    <row r="367" spans="1:1" x14ac:dyDescent="0.25">
      <c r="A367" s="95"/>
    </row>
    <row r="368" spans="1:1" x14ac:dyDescent="0.25">
      <c r="A368" s="95"/>
    </row>
    <row r="369" spans="1:1" x14ac:dyDescent="0.25">
      <c r="A369" s="95"/>
    </row>
    <row r="370" spans="1:1" x14ac:dyDescent="0.25">
      <c r="A370" s="95"/>
    </row>
    <row r="371" spans="1:1" x14ac:dyDescent="0.25">
      <c r="A371" s="95"/>
    </row>
    <row r="372" spans="1:1" x14ac:dyDescent="0.25">
      <c r="A372" s="95"/>
    </row>
    <row r="373" spans="1:1" x14ac:dyDescent="0.25">
      <c r="A373" s="95"/>
    </row>
    <row r="374" spans="1:1" x14ac:dyDescent="0.25">
      <c r="A374" s="95"/>
    </row>
    <row r="375" spans="1:1" x14ac:dyDescent="0.25">
      <c r="A375" s="95"/>
    </row>
    <row r="376" spans="1:1" x14ac:dyDescent="0.25">
      <c r="A376" s="95"/>
    </row>
    <row r="377" spans="1:1" x14ac:dyDescent="0.25">
      <c r="A377" s="95"/>
    </row>
    <row r="378" spans="1:1" x14ac:dyDescent="0.25">
      <c r="A378" s="95"/>
    </row>
    <row r="379" spans="1:1" x14ac:dyDescent="0.25">
      <c r="A379" s="95"/>
    </row>
    <row r="380" spans="1:1" x14ac:dyDescent="0.25">
      <c r="A380" s="95"/>
    </row>
    <row r="381" spans="1:1" x14ac:dyDescent="0.25">
      <c r="A381" s="95"/>
    </row>
    <row r="382" spans="1:1" x14ac:dyDescent="0.25">
      <c r="A382" s="95"/>
    </row>
    <row r="383" spans="1:1" x14ac:dyDescent="0.25">
      <c r="A383" s="95"/>
    </row>
    <row r="384" spans="1:1" x14ac:dyDescent="0.25">
      <c r="A384" s="95"/>
    </row>
    <row r="385" spans="1:1" x14ac:dyDescent="0.25">
      <c r="A385" s="95"/>
    </row>
    <row r="386" spans="1:1" x14ac:dyDescent="0.25">
      <c r="A386" s="95"/>
    </row>
    <row r="387" spans="1:1" x14ac:dyDescent="0.25">
      <c r="A387" s="95"/>
    </row>
    <row r="388" spans="1:1" x14ac:dyDescent="0.25">
      <c r="A388" s="95"/>
    </row>
    <row r="389" spans="1:1" x14ac:dyDescent="0.25">
      <c r="A389" s="95"/>
    </row>
    <row r="390" spans="1:1" x14ac:dyDescent="0.25">
      <c r="A390" s="95"/>
    </row>
    <row r="391" spans="1:1" x14ac:dyDescent="0.25">
      <c r="A391" s="95"/>
    </row>
    <row r="392" spans="1:1" x14ac:dyDescent="0.25">
      <c r="A392" s="95"/>
    </row>
    <row r="393" spans="1:1" x14ac:dyDescent="0.25">
      <c r="A393" s="95"/>
    </row>
    <row r="394" spans="1:1" x14ac:dyDescent="0.25">
      <c r="A394" s="95"/>
    </row>
    <row r="395" spans="1:1" x14ac:dyDescent="0.25">
      <c r="A395" s="95"/>
    </row>
    <row r="396" spans="1:1" x14ac:dyDescent="0.25">
      <c r="A396" s="95"/>
    </row>
    <row r="397" spans="1:1" x14ac:dyDescent="0.25">
      <c r="A397" s="95"/>
    </row>
    <row r="398" spans="1:1" x14ac:dyDescent="0.25">
      <c r="A398" s="95"/>
    </row>
    <row r="399" spans="1:1" x14ac:dyDescent="0.25">
      <c r="A399" s="95"/>
    </row>
    <row r="400" spans="1:1" x14ac:dyDescent="0.25">
      <c r="A400" s="95"/>
    </row>
    <row r="401" spans="1:1" x14ac:dyDescent="0.25">
      <c r="A401" s="95"/>
    </row>
    <row r="402" spans="1:1" x14ac:dyDescent="0.25">
      <c r="A402" s="95"/>
    </row>
    <row r="403" spans="1:1" x14ac:dyDescent="0.25">
      <c r="A403" s="95"/>
    </row>
    <row r="404" spans="1:1" x14ac:dyDescent="0.25">
      <c r="A404" s="95"/>
    </row>
    <row r="405" spans="1:1" x14ac:dyDescent="0.25">
      <c r="A405" s="95"/>
    </row>
    <row r="406" spans="1:1" x14ac:dyDescent="0.25">
      <c r="A406" s="95"/>
    </row>
    <row r="407" spans="1:1" x14ac:dyDescent="0.25">
      <c r="A407" s="95"/>
    </row>
    <row r="408" spans="1:1" x14ac:dyDescent="0.25">
      <c r="A408" s="95"/>
    </row>
    <row r="409" spans="1:1" x14ac:dyDescent="0.25">
      <c r="A409" s="95"/>
    </row>
    <row r="410" spans="1:1" x14ac:dyDescent="0.25">
      <c r="A410" s="95"/>
    </row>
    <row r="411" spans="1:1" x14ac:dyDescent="0.25">
      <c r="A411" s="95"/>
    </row>
    <row r="412" spans="1:1" x14ac:dyDescent="0.25">
      <c r="A412" s="95"/>
    </row>
    <row r="413" spans="1:1" x14ac:dyDescent="0.25">
      <c r="A413" s="95"/>
    </row>
    <row r="414" spans="1:1" x14ac:dyDescent="0.25">
      <c r="A414" s="95"/>
    </row>
    <row r="415" spans="1:1" x14ac:dyDescent="0.25">
      <c r="A415" s="95"/>
    </row>
    <row r="416" spans="1:1" x14ac:dyDescent="0.25">
      <c r="A416" s="95"/>
    </row>
    <row r="417" spans="1:1" x14ac:dyDescent="0.25">
      <c r="A417" s="95"/>
    </row>
    <row r="418" spans="1:1" x14ac:dyDescent="0.25">
      <c r="A418" s="95"/>
    </row>
    <row r="419" spans="1:1" x14ac:dyDescent="0.25">
      <c r="A419" s="95"/>
    </row>
    <row r="420" spans="1:1" x14ac:dyDescent="0.25">
      <c r="A420" s="95"/>
    </row>
    <row r="421" spans="1:1" x14ac:dyDescent="0.25">
      <c r="A421" s="95"/>
    </row>
    <row r="422" spans="1:1" x14ac:dyDescent="0.25">
      <c r="A422" s="95"/>
    </row>
    <row r="423" spans="1:1" x14ac:dyDescent="0.25">
      <c r="A423" s="95"/>
    </row>
    <row r="424" spans="1:1" x14ac:dyDescent="0.25">
      <c r="A424" s="95"/>
    </row>
    <row r="425" spans="1:1" x14ac:dyDescent="0.25">
      <c r="A425" s="95"/>
    </row>
    <row r="426" spans="1:1" x14ac:dyDescent="0.25">
      <c r="A426" s="95"/>
    </row>
    <row r="427" spans="1:1" x14ac:dyDescent="0.25">
      <c r="A427" s="95"/>
    </row>
    <row r="428" spans="1:1" x14ac:dyDescent="0.25">
      <c r="A428" s="95"/>
    </row>
    <row r="429" spans="1:1" x14ac:dyDescent="0.25">
      <c r="A429" s="95"/>
    </row>
    <row r="430" spans="1:1" x14ac:dyDescent="0.25">
      <c r="A430" s="95"/>
    </row>
    <row r="431" spans="1:1" x14ac:dyDescent="0.25">
      <c r="A431" s="95"/>
    </row>
    <row r="432" spans="1:1" x14ac:dyDescent="0.25">
      <c r="A432" s="95"/>
    </row>
    <row r="433" spans="1:1" x14ac:dyDescent="0.25">
      <c r="A433" s="95"/>
    </row>
    <row r="434" spans="1:1" x14ac:dyDescent="0.25">
      <c r="A434" s="95"/>
    </row>
    <row r="435" spans="1:1" x14ac:dyDescent="0.25">
      <c r="A435" s="95"/>
    </row>
    <row r="436" spans="1:1" x14ac:dyDescent="0.25">
      <c r="A436" s="95"/>
    </row>
    <row r="437" spans="1:1" x14ac:dyDescent="0.25">
      <c r="A437" s="95"/>
    </row>
    <row r="438" spans="1:1" x14ac:dyDescent="0.25">
      <c r="A438" s="95"/>
    </row>
    <row r="439" spans="1:1" x14ac:dyDescent="0.25">
      <c r="A439" s="95"/>
    </row>
    <row r="440" spans="1:1" x14ac:dyDescent="0.25">
      <c r="A440" s="95"/>
    </row>
    <row r="441" spans="1:1" x14ac:dyDescent="0.25">
      <c r="A441" s="95"/>
    </row>
    <row r="442" spans="1:1" x14ac:dyDescent="0.25">
      <c r="A442" s="95"/>
    </row>
    <row r="443" spans="1:1" x14ac:dyDescent="0.25">
      <c r="A443" s="95"/>
    </row>
    <row r="444" spans="1:1" x14ac:dyDescent="0.25">
      <c r="A444" s="95"/>
    </row>
    <row r="445" spans="1:1" x14ac:dyDescent="0.25">
      <c r="A445" s="95"/>
    </row>
    <row r="446" spans="1:1" x14ac:dyDescent="0.25">
      <c r="A446" s="95"/>
    </row>
    <row r="447" spans="1:1" x14ac:dyDescent="0.25">
      <c r="A447" s="95"/>
    </row>
    <row r="448" spans="1:1" x14ac:dyDescent="0.25">
      <c r="A448" s="95"/>
    </row>
    <row r="449" spans="1:1" x14ac:dyDescent="0.25">
      <c r="A449" s="95"/>
    </row>
    <row r="450" spans="1:1" x14ac:dyDescent="0.25">
      <c r="A450" s="95"/>
    </row>
    <row r="451" spans="1:1" x14ac:dyDescent="0.25">
      <c r="A451" s="95"/>
    </row>
    <row r="452" spans="1:1" x14ac:dyDescent="0.25">
      <c r="A452" s="95"/>
    </row>
    <row r="453" spans="1:1" x14ac:dyDescent="0.25">
      <c r="A453" s="95"/>
    </row>
    <row r="454" spans="1:1" x14ac:dyDescent="0.25">
      <c r="A454" s="95"/>
    </row>
    <row r="455" spans="1:1" x14ac:dyDescent="0.25">
      <c r="A455" s="95"/>
    </row>
    <row r="456" spans="1:1" x14ac:dyDescent="0.25">
      <c r="A456" s="95"/>
    </row>
    <row r="457" spans="1:1" x14ac:dyDescent="0.25">
      <c r="A457" s="95"/>
    </row>
    <row r="458" spans="1:1" x14ac:dyDescent="0.25">
      <c r="A458" s="95"/>
    </row>
    <row r="459" spans="1:1" x14ac:dyDescent="0.25">
      <c r="A459" s="95"/>
    </row>
    <row r="460" spans="1:1" x14ac:dyDescent="0.25">
      <c r="A460" s="95"/>
    </row>
    <row r="461" spans="1:1" x14ac:dyDescent="0.25">
      <c r="A461" s="95"/>
    </row>
    <row r="462" spans="1:1" x14ac:dyDescent="0.25">
      <c r="A462" s="95"/>
    </row>
    <row r="463" spans="1:1" x14ac:dyDescent="0.25">
      <c r="A463" s="95"/>
    </row>
    <row r="464" spans="1:1" x14ac:dyDescent="0.25">
      <c r="A464" s="95"/>
    </row>
    <row r="465" spans="1:1" x14ac:dyDescent="0.25">
      <c r="A465" s="95"/>
    </row>
    <row r="466" spans="1:1" x14ac:dyDescent="0.25">
      <c r="A466" s="95"/>
    </row>
    <row r="467" spans="1:1" x14ac:dyDescent="0.25">
      <c r="A467" s="95"/>
    </row>
    <row r="468" spans="1:1" x14ac:dyDescent="0.25">
      <c r="A468" s="95"/>
    </row>
    <row r="469" spans="1:1" x14ac:dyDescent="0.25">
      <c r="A469" s="95"/>
    </row>
    <row r="470" spans="1:1" x14ac:dyDescent="0.25">
      <c r="A470" s="95"/>
    </row>
    <row r="471" spans="1:1" x14ac:dyDescent="0.25">
      <c r="A471" s="95"/>
    </row>
    <row r="472" spans="1:1" x14ac:dyDescent="0.25">
      <c r="A472" s="95"/>
    </row>
    <row r="473" spans="1:1" x14ac:dyDescent="0.25">
      <c r="A473" s="95"/>
    </row>
    <row r="474" spans="1:1" x14ac:dyDescent="0.25">
      <c r="A474" s="95"/>
    </row>
    <row r="475" spans="1:1" x14ac:dyDescent="0.25">
      <c r="A475" s="95"/>
    </row>
    <row r="476" spans="1:1" x14ac:dyDescent="0.25">
      <c r="A476" s="95"/>
    </row>
    <row r="477" spans="1:1" x14ac:dyDescent="0.25">
      <c r="A477" s="95"/>
    </row>
    <row r="478" spans="1:1" x14ac:dyDescent="0.25">
      <c r="A478" s="95"/>
    </row>
    <row r="479" spans="1:1" x14ac:dyDescent="0.25">
      <c r="A479" s="95"/>
    </row>
    <row r="480" spans="1:1" x14ac:dyDescent="0.25">
      <c r="A480" s="95"/>
    </row>
    <row r="481" spans="1:1" x14ac:dyDescent="0.25">
      <c r="A481" s="95"/>
    </row>
    <row r="482" spans="1:1" x14ac:dyDescent="0.25">
      <c r="A482" s="95"/>
    </row>
    <row r="483" spans="1:1" x14ac:dyDescent="0.25">
      <c r="A483" s="95"/>
    </row>
    <row r="484" spans="1:1" x14ac:dyDescent="0.25">
      <c r="A484" s="95"/>
    </row>
    <row r="485" spans="1:1" x14ac:dyDescent="0.25">
      <c r="A485" s="95"/>
    </row>
    <row r="486" spans="1:1" x14ac:dyDescent="0.25">
      <c r="A486" s="95"/>
    </row>
    <row r="487" spans="1:1" x14ac:dyDescent="0.25">
      <c r="A487" s="95"/>
    </row>
    <row r="488" spans="1:1" x14ac:dyDescent="0.25">
      <c r="A488" s="95"/>
    </row>
    <row r="489" spans="1:1" x14ac:dyDescent="0.25">
      <c r="A489" s="95"/>
    </row>
    <row r="490" spans="1:1" x14ac:dyDescent="0.25">
      <c r="A490" s="95"/>
    </row>
    <row r="491" spans="1:1" x14ac:dyDescent="0.25">
      <c r="A491" s="95"/>
    </row>
    <row r="492" spans="1:1" x14ac:dyDescent="0.25">
      <c r="A492" s="95"/>
    </row>
    <row r="493" spans="1:1" x14ac:dyDescent="0.25">
      <c r="A493" s="95"/>
    </row>
    <row r="494" spans="1:1" x14ac:dyDescent="0.25">
      <c r="A494" s="95"/>
    </row>
    <row r="495" spans="1:1" x14ac:dyDescent="0.25">
      <c r="A495" s="95"/>
    </row>
    <row r="496" spans="1:1" x14ac:dyDescent="0.25">
      <c r="A496" s="95"/>
    </row>
    <row r="497" spans="1:1" x14ac:dyDescent="0.25">
      <c r="A497" s="95"/>
    </row>
    <row r="498" spans="1:1" x14ac:dyDescent="0.25">
      <c r="A498" s="95"/>
    </row>
    <row r="499" spans="1:1" x14ac:dyDescent="0.25">
      <c r="A499" s="95"/>
    </row>
    <row r="500" spans="1:1" x14ac:dyDescent="0.25">
      <c r="A500" s="95"/>
    </row>
    <row r="501" spans="1:1" x14ac:dyDescent="0.25">
      <c r="A501" s="95"/>
    </row>
    <row r="502" spans="1:1" x14ac:dyDescent="0.25">
      <c r="A502" s="95"/>
    </row>
    <row r="503" spans="1:1" x14ac:dyDescent="0.25">
      <c r="A503" s="95"/>
    </row>
    <row r="504" spans="1:1" x14ac:dyDescent="0.25">
      <c r="A504" s="95"/>
    </row>
    <row r="505" spans="1:1" x14ac:dyDescent="0.25">
      <c r="A505" s="95"/>
    </row>
    <row r="506" spans="1:1" x14ac:dyDescent="0.25">
      <c r="A506" s="95"/>
    </row>
    <row r="507" spans="1:1" x14ac:dyDescent="0.25">
      <c r="A507" s="95"/>
    </row>
    <row r="508" spans="1:1" x14ac:dyDescent="0.25">
      <c r="A508" s="95"/>
    </row>
    <row r="509" spans="1:1" x14ac:dyDescent="0.25">
      <c r="A509" s="95"/>
    </row>
    <row r="510" spans="1:1" x14ac:dyDescent="0.25">
      <c r="A510" s="95"/>
    </row>
    <row r="511" spans="1:1" x14ac:dyDescent="0.25">
      <c r="A511" s="95"/>
    </row>
    <row r="512" spans="1:1" x14ac:dyDescent="0.25">
      <c r="A512" s="95"/>
    </row>
    <row r="513" spans="1:1" x14ac:dyDescent="0.25">
      <c r="A513" s="95"/>
    </row>
    <row r="514" spans="1:1" x14ac:dyDescent="0.25">
      <c r="A514" s="95"/>
    </row>
    <row r="515" spans="1:1" x14ac:dyDescent="0.25">
      <c r="A515" s="95"/>
    </row>
    <row r="516" spans="1:1" x14ac:dyDescent="0.25">
      <c r="A516" s="95"/>
    </row>
    <row r="517" spans="1:1" x14ac:dyDescent="0.25">
      <c r="A517" s="95"/>
    </row>
    <row r="518" spans="1:1" x14ac:dyDescent="0.25">
      <c r="A518" s="95"/>
    </row>
    <row r="519" spans="1:1" x14ac:dyDescent="0.25">
      <c r="A519" s="95"/>
    </row>
    <row r="520" spans="1:1" x14ac:dyDescent="0.25">
      <c r="A520" s="95"/>
    </row>
    <row r="521" spans="1:1" x14ac:dyDescent="0.25">
      <c r="A521" s="95"/>
    </row>
    <row r="522" spans="1:1" x14ac:dyDescent="0.25">
      <c r="A522" s="95"/>
    </row>
    <row r="523" spans="1:1" x14ac:dyDescent="0.25">
      <c r="A523" s="95"/>
    </row>
    <row r="524" spans="1:1" x14ac:dyDescent="0.25">
      <c r="A524" s="95"/>
    </row>
    <row r="525" spans="1:1" x14ac:dyDescent="0.25">
      <c r="A525" s="95"/>
    </row>
    <row r="526" spans="1:1" x14ac:dyDescent="0.25">
      <c r="A526" s="95"/>
    </row>
    <row r="527" spans="1:1" x14ac:dyDescent="0.25">
      <c r="A527" s="95"/>
    </row>
    <row r="528" spans="1:1" x14ac:dyDescent="0.25">
      <c r="A528" s="95"/>
    </row>
    <row r="529" spans="1:1" x14ac:dyDescent="0.25">
      <c r="A529" s="95"/>
    </row>
    <row r="530" spans="1:1" x14ac:dyDescent="0.25">
      <c r="A530" s="95"/>
    </row>
    <row r="531" spans="1:1" x14ac:dyDescent="0.25">
      <c r="A531" s="95"/>
    </row>
    <row r="532" spans="1:1" x14ac:dyDescent="0.25">
      <c r="A532" s="95"/>
    </row>
    <row r="533" spans="1:1" x14ac:dyDescent="0.25">
      <c r="A533" s="95"/>
    </row>
    <row r="534" spans="1:1" x14ac:dyDescent="0.25">
      <c r="A534" s="95"/>
    </row>
    <row r="535" spans="1:1" x14ac:dyDescent="0.25">
      <c r="A535" s="95"/>
    </row>
    <row r="536" spans="1:1" x14ac:dyDescent="0.25">
      <c r="A536" s="95"/>
    </row>
    <row r="537" spans="1:1" x14ac:dyDescent="0.25">
      <c r="A537" s="95"/>
    </row>
    <row r="538" spans="1:1" x14ac:dyDescent="0.25">
      <c r="A538" s="95"/>
    </row>
    <row r="539" spans="1:1" x14ac:dyDescent="0.25">
      <c r="A539" s="95"/>
    </row>
    <row r="540" spans="1:1" x14ac:dyDescent="0.25">
      <c r="A540" s="95"/>
    </row>
    <row r="541" spans="1:1" x14ac:dyDescent="0.25">
      <c r="A541" s="95"/>
    </row>
    <row r="542" spans="1:1" x14ac:dyDescent="0.25">
      <c r="A542" s="95"/>
    </row>
    <row r="543" spans="1:1" x14ac:dyDescent="0.25">
      <c r="A543" s="95"/>
    </row>
    <row r="544" spans="1:1" x14ac:dyDescent="0.25">
      <c r="A544" s="95"/>
    </row>
    <row r="545" spans="1:1" x14ac:dyDescent="0.25">
      <c r="A545" s="95"/>
    </row>
    <row r="546" spans="1:1" x14ac:dyDescent="0.25">
      <c r="A546" s="95"/>
    </row>
    <row r="547" spans="1:1" x14ac:dyDescent="0.25">
      <c r="A547" s="95"/>
    </row>
    <row r="548" spans="1:1" x14ac:dyDescent="0.25">
      <c r="A548" s="95"/>
    </row>
    <row r="549" spans="1:1" x14ac:dyDescent="0.25">
      <c r="A549" s="95"/>
    </row>
    <row r="550" spans="1:1" x14ac:dyDescent="0.25">
      <c r="A550" s="95"/>
    </row>
    <row r="551" spans="1:1" x14ac:dyDescent="0.25">
      <c r="A551" s="95"/>
    </row>
    <row r="552" spans="1:1" x14ac:dyDescent="0.25">
      <c r="A552" s="95"/>
    </row>
    <row r="553" spans="1:1" x14ac:dyDescent="0.25">
      <c r="A553" s="95"/>
    </row>
    <row r="554" spans="1:1" x14ac:dyDescent="0.25">
      <c r="A554" s="95"/>
    </row>
    <row r="555" spans="1:1" x14ac:dyDescent="0.25">
      <c r="A555" s="95"/>
    </row>
    <row r="556" spans="1:1" x14ac:dyDescent="0.25">
      <c r="A556" s="95"/>
    </row>
    <row r="557" spans="1:1" x14ac:dyDescent="0.25">
      <c r="A557" s="95"/>
    </row>
    <row r="558" spans="1:1" x14ac:dyDescent="0.25">
      <c r="A558" s="95"/>
    </row>
    <row r="559" spans="1:1" x14ac:dyDescent="0.25">
      <c r="A559" s="95"/>
    </row>
    <row r="560" spans="1:1" x14ac:dyDescent="0.25">
      <c r="A560" s="95"/>
    </row>
    <row r="561" spans="1:1" x14ac:dyDescent="0.25">
      <c r="A561" s="95"/>
    </row>
    <row r="562" spans="1:1" x14ac:dyDescent="0.25">
      <c r="A562" s="95"/>
    </row>
    <row r="563" spans="1:1" x14ac:dyDescent="0.25">
      <c r="A563" s="95"/>
    </row>
    <row r="564" spans="1:1" x14ac:dyDescent="0.25">
      <c r="A564" s="95"/>
    </row>
    <row r="565" spans="1:1" x14ac:dyDescent="0.25">
      <c r="A565" s="95"/>
    </row>
    <row r="566" spans="1:1" x14ac:dyDescent="0.25">
      <c r="A566" s="95"/>
    </row>
    <row r="567" spans="1:1" x14ac:dyDescent="0.25">
      <c r="A567" s="95"/>
    </row>
    <row r="568" spans="1:1" x14ac:dyDescent="0.25">
      <c r="A568" s="95"/>
    </row>
    <row r="569" spans="1:1" x14ac:dyDescent="0.25">
      <c r="A569" s="95"/>
    </row>
    <row r="570" spans="1:1" x14ac:dyDescent="0.25">
      <c r="A570" s="95"/>
    </row>
    <row r="571" spans="1:1" x14ac:dyDescent="0.25">
      <c r="A571" s="95"/>
    </row>
    <row r="572" spans="1:1" x14ac:dyDescent="0.25">
      <c r="A572" s="95"/>
    </row>
    <row r="573" spans="1:1" x14ac:dyDescent="0.25">
      <c r="A573" s="95"/>
    </row>
    <row r="574" spans="1:1" x14ac:dyDescent="0.25">
      <c r="A574" s="95"/>
    </row>
    <row r="575" spans="1:1" x14ac:dyDescent="0.25">
      <c r="A575" s="95"/>
    </row>
    <row r="576" spans="1:1" x14ac:dyDescent="0.25">
      <c r="A576" s="95"/>
    </row>
    <row r="577" spans="1:1" x14ac:dyDescent="0.25">
      <c r="A577" s="95"/>
    </row>
    <row r="578" spans="1:1" x14ac:dyDescent="0.25">
      <c r="A578" s="95"/>
    </row>
    <row r="579" spans="1:1" x14ac:dyDescent="0.25">
      <c r="A579" s="95"/>
    </row>
    <row r="580" spans="1:1" x14ac:dyDescent="0.25">
      <c r="A580" s="95"/>
    </row>
    <row r="581" spans="1:1" x14ac:dyDescent="0.25">
      <c r="A581" s="95"/>
    </row>
    <row r="582" spans="1:1" x14ac:dyDescent="0.25">
      <c r="A582" s="95"/>
    </row>
    <row r="583" spans="1:1" x14ac:dyDescent="0.25">
      <c r="A583" s="95"/>
    </row>
    <row r="584" spans="1:1" x14ac:dyDescent="0.25">
      <c r="A584" s="95"/>
    </row>
    <row r="585" spans="1:1" x14ac:dyDescent="0.25">
      <c r="A585" s="95"/>
    </row>
    <row r="586" spans="1:1" x14ac:dyDescent="0.25">
      <c r="A586" s="95"/>
    </row>
    <row r="587" spans="1:1" x14ac:dyDescent="0.25">
      <c r="A587" s="95"/>
    </row>
    <row r="588" spans="1:1" x14ac:dyDescent="0.25">
      <c r="A588" s="95"/>
    </row>
    <row r="589" spans="1:1" x14ac:dyDescent="0.25">
      <c r="A589" s="95"/>
    </row>
    <row r="590" spans="1:1" x14ac:dyDescent="0.25">
      <c r="A590" s="95"/>
    </row>
    <row r="591" spans="1:1" x14ac:dyDescent="0.25">
      <c r="A591" s="95"/>
    </row>
    <row r="592" spans="1:1" x14ac:dyDescent="0.25">
      <c r="A592" s="95"/>
    </row>
    <row r="593" spans="1:1" x14ac:dyDescent="0.25">
      <c r="A593" s="95"/>
    </row>
    <row r="594" spans="1:1" x14ac:dyDescent="0.25">
      <c r="A594" s="95"/>
    </row>
    <row r="595" spans="1:1" x14ac:dyDescent="0.25">
      <c r="A595" s="95"/>
    </row>
    <row r="596" spans="1:1" x14ac:dyDescent="0.25">
      <c r="A596" s="95"/>
    </row>
    <row r="597" spans="1:1" x14ac:dyDescent="0.25">
      <c r="A597" s="95"/>
    </row>
    <row r="598" spans="1:1" x14ac:dyDescent="0.25">
      <c r="A598" s="95"/>
    </row>
    <row r="599" spans="1:1" x14ac:dyDescent="0.25">
      <c r="A599" s="95"/>
    </row>
    <row r="600" spans="1:1" x14ac:dyDescent="0.25">
      <c r="A600" s="95"/>
    </row>
    <row r="601" spans="1:1" x14ac:dyDescent="0.25">
      <c r="A601" s="95"/>
    </row>
    <row r="602" spans="1:1" x14ac:dyDescent="0.25">
      <c r="A602" s="95"/>
    </row>
    <row r="603" spans="1:1" x14ac:dyDescent="0.25">
      <c r="A603" s="95"/>
    </row>
    <row r="604" spans="1:1" x14ac:dyDescent="0.25">
      <c r="A604" s="95"/>
    </row>
    <row r="605" spans="1:1" x14ac:dyDescent="0.25">
      <c r="A605" s="95"/>
    </row>
    <row r="606" spans="1:1" x14ac:dyDescent="0.25">
      <c r="A606" s="95"/>
    </row>
    <row r="607" spans="1:1" x14ac:dyDescent="0.25">
      <c r="A607" s="95"/>
    </row>
    <row r="608" spans="1:1" x14ac:dyDescent="0.25">
      <c r="A608" s="95"/>
    </row>
    <row r="609" spans="1:1" x14ac:dyDescent="0.25">
      <c r="A609" s="95"/>
    </row>
    <row r="610" spans="1:1" x14ac:dyDescent="0.25">
      <c r="A610" s="95"/>
    </row>
    <row r="611" spans="1:1" x14ac:dyDescent="0.25">
      <c r="A611" s="95"/>
    </row>
    <row r="612" spans="1:1" x14ac:dyDescent="0.25">
      <c r="A612" s="95"/>
    </row>
    <row r="613" spans="1:1" x14ac:dyDescent="0.25">
      <c r="A613" s="95"/>
    </row>
    <row r="614" spans="1:1" x14ac:dyDescent="0.25">
      <c r="A614" s="95"/>
    </row>
    <row r="615" spans="1:1" x14ac:dyDescent="0.25">
      <c r="A615" s="95"/>
    </row>
    <row r="616" spans="1:1" x14ac:dyDescent="0.25">
      <c r="A616" s="95"/>
    </row>
    <row r="617" spans="1:1" x14ac:dyDescent="0.25">
      <c r="A617" s="95"/>
    </row>
    <row r="618" spans="1:1" x14ac:dyDescent="0.25">
      <c r="A618" s="95"/>
    </row>
    <row r="619" spans="1:1" x14ac:dyDescent="0.25">
      <c r="A619" s="95"/>
    </row>
    <row r="620" spans="1:1" x14ac:dyDescent="0.25">
      <c r="A620" s="95"/>
    </row>
    <row r="621" spans="1:1" x14ac:dyDescent="0.25">
      <c r="A621" s="95"/>
    </row>
    <row r="622" spans="1:1" x14ac:dyDescent="0.25">
      <c r="A622" s="95"/>
    </row>
    <row r="623" spans="1:1" x14ac:dyDescent="0.25">
      <c r="A623" s="95"/>
    </row>
    <row r="624" spans="1:1" x14ac:dyDescent="0.25">
      <c r="A624" s="95"/>
    </row>
    <row r="625" spans="1:1" x14ac:dyDescent="0.25">
      <c r="A625" s="95"/>
    </row>
    <row r="626" spans="1:1" x14ac:dyDescent="0.25">
      <c r="A626" s="95"/>
    </row>
    <row r="627" spans="1:1" x14ac:dyDescent="0.25">
      <c r="A627" s="95"/>
    </row>
    <row r="628" spans="1:1" x14ac:dyDescent="0.25">
      <c r="A628" s="95"/>
    </row>
    <row r="629" spans="1:1" x14ac:dyDescent="0.25">
      <c r="A629" s="95"/>
    </row>
    <row r="630" spans="1:1" x14ac:dyDescent="0.25">
      <c r="A630" s="95"/>
    </row>
    <row r="631" spans="1:1" x14ac:dyDescent="0.25">
      <c r="A631" s="95"/>
    </row>
    <row r="632" spans="1:1" x14ac:dyDescent="0.25">
      <c r="A632" s="95"/>
    </row>
    <row r="633" spans="1:1" x14ac:dyDescent="0.25">
      <c r="A633" s="95"/>
    </row>
    <row r="634" spans="1:1" x14ac:dyDescent="0.25">
      <c r="A634" s="95"/>
    </row>
    <row r="635" spans="1:1" x14ac:dyDescent="0.25">
      <c r="A635" s="95"/>
    </row>
    <row r="636" spans="1:1" x14ac:dyDescent="0.25">
      <c r="A636" s="95"/>
    </row>
    <row r="637" spans="1:1" x14ac:dyDescent="0.25">
      <c r="A637" s="95"/>
    </row>
    <row r="638" spans="1:1" x14ac:dyDescent="0.25">
      <c r="A638" s="95"/>
    </row>
    <row r="639" spans="1:1" x14ac:dyDescent="0.25">
      <c r="A639" s="95"/>
    </row>
    <row r="640" spans="1:1" x14ac:dyDescent="0.25">
      <c r="A640" s="95"/>
    </row>
    <row r="641" spans="1:1" x14ac:dyDescent="0.25">
      <c r="A641" s="95"/>
    </row>
    <row r="642" spans="1:1" x14ac:dyDescent="0.25">
      <c r="A642" s="95"/>
    </row>
    <row r="643" spans="1:1" x14ac:dyDescent="0.25">
      <c r="A643" s="95"/>
    </row>
    <row r="644" spans="1:1" x14ac:dyDescent="0.25">
      <c r="A644" s="95"/>
    </row>
    <row r="645" spans="1:1" x14ac:dyDescent="0.25">
      <c r="A645" s="95"/>
    </row>
    <row r="646" spans="1:1" x14ac:dyDescent="0.25">
      <c r="A646" s="95"/>
    </row>
    <row r="647" spans="1:1" x14ac:dyDescent="0.25">
      <c r="A647" s="95"/>
    </row>
    <row r="648" spans="1:1" x14ac:dyDescent="0.25">
      <c r="A648" s="95"/>
    </row>
    <row r="649" spans="1:1" x14ac:dyDescent="0.25">
      <c r="A649" s="95"/>
    </row>
    <row r="650" spans="1:1" x14ac:dyDescent="0.25">
      <c r="A650" s="95"/>
    </row>
    <row r="651" spans="1:1" x14ac:dyDescent="0.25">
      <c r="A651" s="95"/>
    </row>
    <row r="652" spans="1:1" x14ac:dyDescent="0.25">
      <c r="A652" s="95"/>
    </row>
    <row r="653" spans="1:1" x14ac:dyDescent="0.25">
      <c r="A653" s="95"/>
    </row>
    <row r="654" spans="1:1" x14ac:dyDescent="0.25">
      <c r="A654" s="95"/>
    </row>
    <row r="655" spans="1:1" x14ac:dyDescent="0.25">
      <c r="A655" s="95"/>
    </row>
    <row r="656" spans="1:1" x14ac:dyDescent="0.25">
      <c r="A656" s="95"/>
    </row>
    <row r="657" spans="1:1" x14ac:dyDescent="0.25">
      <c r="A657" s="95"/>
    </row>
    <row r="658" spans="1:1" x14ac:dyDescent="0.25">
      <c r="A658" s="95"/>
    </row>
    <row r="659" spans="1:1" x14ac:dyDescent="0.25">
      <c r="A659" s="95"/>
    </row>
    <row r="660" spans="1:1" x14ac:dyDescent="0.25">
      <c r="A660" s="95"/>
    </row>
    <row r="661" spans="1:1" x14ac:dyDescent="0.25">
      <c r="A661" s="95"/>
    </row>
    <row r="662" spans="1:1" x14ac:dyDescent="0.25">
      <c r="A662" s="95"/>
    </row>
    <row r="663" spans="1:1" x14ac:dyDescent="0.25">
      <c r="A663" s="95"/>
    </row>
    <row r="664" spans="1:1" x14ac:dyDescent="0.25">
      <c r="A664" s="95"/>
    </row>
    <row r="665" spans="1:1" x14ac:dyDescent="0.25">
      <c r="A665" s="95"/>
    </row>
    <row r="666" spans="1:1" x14ac:dyDescent="0.25">
      <c r="A666" s="95"/>
    </row>
    <row r="667" spans="1:1" x14ac:dyDescent="0.25">
      <c r="A667" s="95"/>
    </row>
    <row r="668" spans="1:1" x14ac:dyDescent="0.25">
      <c r="A668" s="95"/>
    </row>
    <row r="669" spans="1:1" x14ac:dyDescent="0.25">
      <c r="A669" s="95"/>
    </row>
    <row r="670" spans="1:1" x14ac:dyDescent="0.25">
      <c r="A670" s="95"/>
    </row>
    <row r="671" spans="1:1" x14ac:dyDescent="0.25">
      <c r="A671" s="95"/>
    </row>
    <row r="672" spans="1:1" x14ac:dyDescent="0.25">
      <c r="A672" s="95"/>
    </row>
    <row r="673" spans="1:1" x14ac:dyDescent="0.25">
      <c r="A673" s="95"/>
    </row>
    <row r="674" spans="1:1" x14ac:dyDescent="0.25">
      <c r="A674" s="95"/>
    </row>
    <row r="675" spans="1:1" x14ac:dyDescent="0.25">
      <c r="A675" s="95"/>
    </row>
    <row r="676" spans="1:1" x14ac:dyDescent="0.25">
      <c r="A676" s="95"/>
    </row>
    <row r="677" spans="1:1" x14ac:dyDescent="0.25">
      <c r="A677" s="95"/>
    </row>
    <row r="678" spans="1:1" x14ac:dyDescent="0.25">
      <c r="A678" s="95"/>
    </row>
    <row r="679" spans="1:1" x14ac:dyDescent="0.25">
      <c r="A679" s="95"/>
    </row>
    <row r="680" spans="1:1" x14ac:dyDescent="0.25">
      <c r="A680" s="95"/>
    </row>
    <row r="681" spans="1:1" x14ac:dyDescent="0.25">
      <c r="A681" s="95"/>
    </row>
    <row r="682" spans="1:1" x14ac:dyDescent="0.25">
      <c r="A682" s="95"/>
    </row>
    <row r="683" spans="1:1" x14ac:dyDescent="0.25">
      <c r="A683" s="95"/>
    </row>
    <row r="684" spans="1:1" x14ac:dyDescent="0.25">
      <c r="A684" s="95"/>
    </row>
    <row r="685" spans="1:1" x14ac:dyDescent="0.25">
      <c r="A685" s="95"/>
    </row>
    <row r="686" spans="1:1" x14ac:dyDescent="0.25">
      <c r="A686" s="95"/>
    </row>
    <row r="687" spans="1:1" x14ac:dyDescent="0.25">
      <c r="A687" s="95"/>
    </row>
    <row r="688" spans="1:1" x14ac:dyDescent="0.25">
      <c r="A688" s="95"/>
    </row>
    <row r="689" spans="1:1" x14ac:dyDescent="0.25">
      <c r="A689" s="95"/>
    </row>
    <row r="690" spans="1:1" x14ac:dyDescent="0.25">
      <c r="A690" s="95"/>
    </row>
    <row r="691" spans="1:1" x14ac:dyDescent="0.25">
      <c r="A691" s="95"/>
    </row>
    <row r="692" spans="1:1" x14ac:dyDescent="0.25">
      <c r="A692" s="95"/>
    </row>
    <row r="693" spans="1:1" x14ac:dyDescent="0.25">
      <c r="A693" s="95"/>
    </row>
    <row r="694" spans="1:1" x14ac:dyDescent="0.25">
      <c r="A694" s="95"/>
    </row>
    <row r="695" spans="1:1" x14ac:dyDescent="0.25">
      <c r="A695" s="95"/>
    </row>
    <row r="696" spans="1:1" x14ac:dyDescent="0.25">
      <c r="A696" s="95"/>
    </row>
    <row r="697" spans="1:1" x14ac:dyDescent="0.25">
      <c r="A697" s="95"/>
    </row>
    <row r="698" spans="1:1" x14ac:dyDescent="0.25">
      <c r="A698" s="95"/>
    </row>
    <row r="699" spans="1:1" x14ac:dyDescent="0.25">
      <c r="A699" s="95"/>
    </row>
    <row r="700" spans="1:1" x14ac:dyDescent="0.25">
      <c r="A700" s="95"/>
    </row>
    <row r="701" spans="1:1" x14ac:dyDescent="0.25">
      <c r="A701" s="95"/>
    </row>
    <row r="702" spans="1:1" x14ac:dyDescent="0.25">
      <c r="A702" s="95"/>
    </row>
    <row r="703" spans="1:1" x14ac:dyDescent="0.25">
      <c r="A703" s="95"/>
    </row>
    <row r="704" spans="1:1" x14ac:dyDescent="0.25">
      <c r="A704" s="95"/>
    </row>
    <row r="705" spans="1:1" x14ac:dyDescent="0.25">
      <c r="A705" s="95"/>
    </row>
    <row r="706" spans="1:1" x14ac:dyDescent="0.25">
      <c r="A706" s="95"/>
    </row>
    <row r="707" spans="1:1" x14ac:dyDescent="0.25">
      <c r="A707" s="95"/>
    </row>
    <row r="708" spans="1:1" x14ac:dyDescent="0.25">
      <c r="A708" s="95"/>
    </row>
    <row r="709" spans="1:1" x14ac:dyDescent="0.25">
      <c r="A709" s="95"/>
    </row>
    <row r="710" spans="1:1" x14ac:dyDescent="0.25">
      <c r="A710" s="95"/>
    </row>
    <row r="711" spans="1:1" x14ac:dyDescent="0.25">
      <c r="A711" s="95"/>
    </row>
    <row r="712" spans="1:1" x14ac:dyDescent="0.25">
      <c r="A712" s="95"/>
    </row>
    <row r="713" spans="1:1" x14ac:dyDescent="0.25">
      <c r="A713" s="95"/>
    </row>
    <row r="714" spans="1:1" x14ac:dyDescent="0.25">
      <c r="A714" s="95"/>
    </row>
    <row r="715" spans="1:1" x14ac:dyDescent="0.25">
      <c r="A715" s="95"/>
    </row>
    <row r="716" spans="1:1" x14ac:dyDescent="0.25">
      <c r="A716" s="95"/>
    </row>
    <row r="717" spans="1:1" x14ac:dyDescent="0.25">
      <c r="A717" s="95"/>
    </row>
    <row r="718" spans="1:1" x14ac:dyDescent="0.25">
      <c r="A718" s="95"/>
    </row>
    <row r="719" spans="1:1" x14ac:dyDescent="0.25">
      <c r="A719" s="95"/>
    </row>
    <row r="720" spans="1:1" x14ac:dyDescent="0.25">
      <c r="A720" s="95"/>
    </row>
    <row r="721" spans="1:1" x14ac:dyDescent="0.25">
      <c r="A721" s="95"/>
    </row>
    <row r="722" spans="1:1" x14ac:dyDescent="0.25">
      <c r="A722" s="95"/>
    </row>
    <row r="723" spans="1:1" x14ac:dyDescent="0.25">
      <c r="A723" s="95"/>
    </row>
    <row r="724" spans="1:1" x14ac:dyDescent="0.25">
      <c r="A724" s="95"/>
    </row>
    <row r="725" spans="1:1" x14ac:dyDescent="0.25">
      <c r="A725" s="95"/>
    </row>
    <row r="726" spans="1:1" x14ac:dyDescent="0.25">
      <c r="A726" s="95"/>
    </row>
    <row r="727" spans="1:1" x14ac:dyDescent="0.25">
      <c r="A727" s="95"/>
    </row>
    <row r="728" spans="1:1" x14ac:dyDescent="0.25">
      <c r="A728" s="95"/>
    </row>
    <row r="729" spans="1:1" x14ac:dyDescent="0.25">
      <c r="A729" s="95"/>
    </row>
    <row r="730" spans="1:1" x14ac:dyDescent="0.25">
      <c r="A730" s="95"/>
    </row>
    <row r="731" spans="1:1" x14ac:dyDescent="0.25">
      <c r="A731" s="95"/>
    </row>
    <row r="732" spans="1:1" x14ac:dyDescent="0.25">
      <c r="A732" s="95"/>
    </row>
    <row r="733" spans="1:1" x14ac:dyDescent="0.25">
      <c r="A733" s="95"/>
    </row>
    <row r="734" spans="1:1" x14ac:dyDescent="0.25">
      <c r="A734" s="95"/>
    </row>
    <row r="735" spans="1:1" x14ac:dyDescent="0.25">
      <c r="A735" s="95"/>
    </row>
    <row r="736" spans="1:1" x14ac:dyDescent="0.25">
      <c r="A736" s="95"/>
    </row>
    <row r="737" spans="1:1" x14ac:dyDescent="0.25">
      <c r="A737" s="95"/>
    </row>
    <row r="738" spans="1:1" x14ac:dyDescent="0.25">
      <c r="A738" s="95"/>
    </row>
    <row r="739" spans="1:1" x14ac:dyDescent="0.25">
      <c r="A739" s="95"/>
    </row>
    <row r="740" spans="1:1" x14ac:dyDescent="0.25">
      <c r="A740" s="95"/>
    </row>
    <row r="741" spans="1:1" x14ac:dyDescent="0.25">
      <c r="A741" s="95"/>
    </row>
    <row r="742" spans="1:1" x14ac:dyDescent="0.25">
      <c r="A742" s="95"/>
    </row>
    <row r="743" spans="1:1" x14ac:dyDescent="0.25">
      <c r="A743" s="95"/>
    </row>
    <row r="744" spans="1:1" x14ac:dyDescent="0.25">
      <c r="A744" s="95"/>
    </row>
    <row r="745" spans="1:1" x14ac:dyDescent="0.25">
      <c r="A745" s="95"/>
    </row>
    <row r="746" spans="1:1" x14ac:dyDescent="0.25">
      <c r="A746" s="95"/>
    </row>
    <row r="747" spans="1:1" x14ac:dyDescent="0.25">
      <c r="A747" s="95"/>
    </row>
    <row r="748" spans="1:1" x14ac:dyDescent="0.25">
      <c r="A748" s="95"/>
    </row>
    <row r="749" spans="1:1" x14ac:dyDescent="0.25">
      <c r="A749" s="95"/>
    </row>
    <row r="750" spans="1:1" x14ac:dyDescent="0.25">
      <c r="A750" s="95"/>
    </row>
    <row r="751" spans="1:1" x14ac:dyDescent="0.25">
      <c r="A751" s="95"/>
    </row>
    <row r="752" spans="1:1" x14ac:dyDescent="0.25">
      <c r="A752" s="95"/>
    </row>
    <row r="753" spans="1:1" x14ac:dyDescent="0.25">
      <c r="A753" s="95"/>
    </row>
    <row r="754" spans="1:1" x14ac:dyDescent="0.25">
      <c r="A754" s="95"/>
    </row>
    <row r="755" spans="1:1" x14ac:dyDescent="0.25">
      <c r="A755" s="95"/>
    </row>
    <row r="756" spans="1:1" x14ac:dyDescent="0.25">
      <c r="A756" s="95"/>
    </row>
    <row r="757" spans="1:1" x14ac:dyDescent="0.25">
      <c r="A757" s="95"/>
    </row>
    <row r="758" spans="1:1" x14ac:dyDescent="0.25">
      <c r="A758" s="95"/>
    </row>
    <row r="759" spans="1:1" x14ac:dyDescent="0.25">
      <c r="A759" s="95"/>
    </row>
    <row r="760" spans="1:1" x14ac:dyDescent="0.25">
      <c r="A760" s="95"/>
    </row>
    <row r="761" spans="1:1" x14ac:dyDescent="0.25">
      <c r="A761" s="95"/>
    </row>
    <row r="762" spans="1:1" x14ac:dyDescent="0.25">
      <c r="A762" s="95"/>
    </row>
    <row r="763" spans="1:1" x14ac:dyDescent="0.25">
      <c r="A763" s="95"/>
    </row>
    <row r="764" spans="1:1" x14ac:dyDescent="0.25">
      <c r="A764" s="95"/>
    </row>
    <row r="765" spans="1:1" x14ac:dyDescent="0.25">
      <c r="A765" s="95"/>
    </row>
    <row r="766" spans="1:1" x14ac:dyDescent="0.25">
      <c r="A766" s="95"/>
    </row>
    <row r="767" spans="1:1" x14ac:dyDescent="0.25">
      <c r="A767" s="95"/>
    </row>
    <row r="768" spans="1:1" x14ac:dyDescent="0.25">
      <c r="A768" s="95"/>
    </row>
    <row r="769" spans="1:1" x14ac:dyDescent="0.25">
      <c r="A769" s="95"/>
    </row>
    <row r="770" spans="1:1" x14ac:dyDescent="0.25">
      <c r="A770" s="95"/>
    </row>
    <row r="771" spans="1:1" x14ac:dyDescent="0.25">
      <c r="A771" s="95"/>
    </row>
    <row r="772" spans="1:1" x14ac:dyDescent="0.25">
      <c r="A772" s="95"/>
    </row>
    <row r="773" spans="1:1" x14ac:dyDescent="0.25">
      <c r="A773" s="95"/>
    </row>
    <row r="774" spans="1:1" x14ac:dyDescent="0.25">
      <c r="A774" s="95"/>
    </row>
    <row r="775" spans="1:1" x14ac:dyDescent="0.25">
      <c r="A775" s="95"/>
    </row>
    <row r="776" spans="1:1" x14ac:dyDescent="0.25">
      <c r="A776" s="95"/>
    </row>
    <row r="777" spans="1:1" x14ac:dyDescent="0.25">
      <c r="A777" s="95"/>
    </row>
    <row r="778" spans="1:1" x14ac:dyDescent="0.25">
      <c r="A778" s="95"/>
    </row>
    <row r="779" spans="1:1" x14ac:dyDescent="0.25">
      <c r="A779" s="95"/>
    </row>
    <row r="780" spans="1:1" x14ac:dyDescent="0.25">
      <c r="A780" s="95"/>
    </row>
    <row r="781" spans="1:1" x14ac:dyDescent="0.25">
      <c r="A781" s="95"/>
    </row>
    <row r="782" spans="1:1" x14ac:dyDescent="0.25">
      <c r="A782" s="95"/>
    </row>
    <row r="783" spans="1:1" x14ac:dyDescent="0.25">
      <c r="A783" s="95"/>
    </row>
    <row r="784" spans="1:1" x14ac:dyDescent="0.25">
      <c r="A784" s="95"/>
    </row>
    <row r="785" spans="1:1" x14ac:dyDescent="0.25">
      <c r="A785" s="95"/>
    </row>
    <row r="786" spans="1:1" x14ac:dyDescent="0.25">
      <c r="A786" s="95"/>
    </row>
    <row r="787" spans="1:1" x14ac:dyDescent="0.25">
      <c r="A787" s="95"/>
    </row>
    <row r="788" spans="1:1" x14ac:dyDescent="0.25">
      <c r="A788" s="95"/>
    </row>
    <row r="789" spans="1:1" x14ac:dyDescent="0.25">
      <c r="A789" s="95"/>
    </row>
    <row r="790" spans="1:1" x14ac:dyDescent="0.25">
      <c r="A790" s="95"/>
    </row>
    <row r="791" spans="1:1" x14ac:dyDescent="0.25">
      <c r="A791" s="95"/>
    </row>
    <row r="792" spans="1:1" x14ac:dyDescent="0.25">
      <c r="A792" s="95"/>
    </row>
    <row r="793" spans="1:1" x14ac:dyDescent="0.25">
      <c r="A793" s="95"/>
    </row>
    <row r="794" spans="1:1" x14ac:dyDescent="0.25">
      <c r="A794" s="95"/>
    </row>
    <row r="795" spans="1:1" x14ac:dyDescent="0.25">
      <c r="A795" s="95"/>
    </row>
    <row r="796" spans="1:1" x14ac:dyDescent="0.25">
      <c r="A796" s="95"/>
    </row>
    <row r="797" spans="1:1" x14ac:dyDescent="0.25">
      <c r="A797" s="95"/>
    </row>
    <row r="798" spans="1:1" x14ac:dyDescent="0.25">
      <c r="A798" s="95"/>
    </row>
    <row r="799" spans="1:1" x14ac:dyDescent="0.25">
      <c r="A799" s="95"/>
    </row>
    <row r="800" spans="1:1" x14ac:dyDescent="0.25">
      <c r="A800" s="95"/>
    </row>
    <row r="801" spans="1:1" x14ac:dyDescent="0.25">
      <c r="A801" s="95"/>
    </row>
    <row r="802" spans="1:1" x14ac:dyDescent="0.25">
      <c r="A802" s="95"/>
    </row>
    <row r="803" spans="1:1" x14ac:dyDescent="0.25">
      <c r="A803" s="95"/>
    </row>
    <row r="804" spans="1:1" x14ac:dyDescent="0.25">
      <c r="A804" s="95"/>
    </row>
    <row r="805" spans="1:1" x14ac:dyDescent="0.25">
      <c r="A805" s="95"/>
    </row>
    <row r="806" spans="1:1" x14ac:dyDescent="0.25">
      <c r="A806" s="95"/>
    </row>
    <row r="807" spans="1:1" x14ac:dyDescent="0.25">
      <c r="A807" s="95"/>
    </row>
    <row r="808" spans="1:1" x14ac:dyDescent="0.25">
      <c r="A808" s="95"/>
    </row>
    <row r="809" spans="1:1" x14ac:dyDescent="0.25">
      <c r="A809" s="95"/>
    </row>
    <row r="810" spans="1:1" x14ac:dyDescent="0.25">
      <c r="A810" s="95"/>
    </row>
    <row r="811" spans="1:1" x14ac:dyDescent="0.25">
      <c r="A811" s="95"/>
    </row>
    <row r="812" spans="1:1" x14ac:dyDescent="0.25">
      <c r="A812" s="95"/>
    </row>
    <row r="813" spans="1:1" x14ac:dyDescent="0.25">
      <c r="A813" s="95"/>
    </row>
    <row r="814" spans="1:1" x14ac:dyDescent="0.25">
      <c r="A814" s="95"/>
    </row>
    <row r="815" spans="1:1" x14ac:dyDescent="0.25">
      <c r="A815" s="95"/>
    </row>
    <row r="816" spans="1:1" x14ac:dyDescent="0.25">
      <c r="A816" s="95"/>
    </row>
    <row r="817" spans="1:1" x14ac:dyDescent="0.25">
      <c r="A817" s="95"/>
    </row>
    <row r="818" spans="1:1" x14ac:dyDescent="0.25">
      <c r="A818" s="95"/>
    </row>
    <row r="819" spans="1:1" x14ac:dyDescent="0.25">
      <c r="A819" s="95"/>
    </row>
    <row r="820" spans="1:1" x14ac:dyDescent="0.25">
      <c r="A820" s="95"/>
    </row>
    <row r="821" spans="1:1" x14ac:dyDescent="0.25">
      <c r="A821" s="95"/>
    </row>
    <row r="822" spans="1:1" x14ac:dyDescent="0.25">
      <c r="A822" s="95"/>
    </row>
    <row r="823" spans="1:1" x14ac:dyDescent="0.25">
      <c r="A823" s="95"/>
    </row>
    <row r="824" spans="1:1" x14ac:dyDescent="0.25">
      <c r="A824" s="95"/>
    </row>
    <row r="825" spans="1:1" x14ac:dyDescent="0.25">
      <c r="A825" s="95"/>
    </row>
    <row r="826" spans="1:1" x14ac:dyDescent="0.25">
      <c r="A826" s="95"/>
    </row>
    <row r="827" spans="1:1" x14ac:dyDescent="0.25">
      <c r="A827" s="95"/>
    </row>
    <row r="828" spans="1:1" x14ac:dyDescent="0.25">
      <c r="A828" s="95"/>
    </row>
    <row r="829" spans="1:1" x14ac:dyDescent="0.25">
      <c r="A829" s="95"/>
    </row>
    <row r="830" spans="1:1" x14ac:dyDescent="0.25">
      <c r="A830" s="95"/>
    </row>
    <row r="831" spans="1:1" x14ac:dyDescent="0.25">
      <c r="A831" s="95"/>
    </row>
    <row r="832" spans="1:1" x14ac:dyDescent="0.25">
      <c r="A832" s="95"/>
    </row>
    <row r="833" spans="1:1" x14ac:dyDescent="0.25">
      <c r="A833" s="95"/>
    </row>
    <row r="834" spans="1:1" x14ac:dyDescent="0.25">
      <c r="A834" s="95"/>
    </row>
    <row r="835" spans="1:1" x14ac:dyDescent="0.25">
      <c r="A835" s="95"/>
    </row>
    <row r="836" spans="1:1" x14ac:dyDescent="0.25">
      <c r="A836" s="95"/>
    </row>
    <row r="837" spans="1:1" x14ac:dyDescent="0.25">
      <c r="A837" s="95"/>
    </row>
    <row r="838" spans="1:1" x14ac:dyDescent="0.25">
      <c r="A838" s="95"/>
    </row>
    <row r="839" spans="1:1" x14ac:dyDescent="0.25">
      <c r="A839" s="95"/>
    </row>
    <row r="840" spans="1:1" x14ac:dyDescent="0.25">
      <c r="A840" s="95"/>
    </row>
    <row r="841" spans="1:1" x14ac:dyDescent="0.25">
      <c r="A841" s="95"/>
    </row>
    <row r="842" spans="1:1" x14ac:dyDescent="0.25">
      <c r="A842" s="95"/>
    </row>
    <row r="843" spans="1:1" x14ac:dyDescent="0.25">
      <c r="A843" s="95"/>
    </row>
    <row r="844" spans="1:1" x14ac:dyDescent="0.25">
      <c r="A844" s="95"/>
    </row>
    <row r="845" spans="1:1" x14ac:dyDescent="0.25">
      <c r="A845" s="95"/>
    </row>
    <row r="846" spans="1:1" x14ac:dyDescent="0.25">
      <c r="A846" s="95"/>
    </row>
    <row r="847" spans="1:1" x14ac:dyDescent="0.25">
      <c r="A847" s="95"/>
    </row>
    <row r="848" spans="1:1" x14ac:dyDescent="0.25">
      <c r="A848" s="95"/>
    </row>
    <row r="849" spans="1:1" x14ac:dyDescent="0.25">
      <c r="A849" s="95"/>
    </row>
    <row r="850" spans="1:1" x14ac:dyDescent="0.25">
      <c r="A850" s="95"/>
    </row>
    <row r="851" spans="1:1" x14ac:dyDescent="0.25">
      <c r="A851" s="95"/>
    </row>
    <row r="852" spans="1:1" x14ac:dyDescent="0.25">
      <c r="A852" s="95"/>
    </row>
    <row r="853" spans="1:1" x14ac:dyDescent="0.25">
      <c r="A853" s="95"/>
    </row>
    <row r="854" spans="1:1" x14ac:dyDescent="0.25">
      <c r="A854" s="95"/>
    </row>
    <row r="855" spans="1:1" x14ac:dyDescent="0.25">
      <c r="A855" s="95"/>
    </row>
    <row r="856" spans="1:1" x14ac:dyDescent="0.25">
      <c r="A856" s="95"/>
    </row>
    <row r="857" spans="1:1" x14ac:dyDescent="0.25">
      <c r="A857" s="95"/>
    </row>
    <row r="858" spans="1:1" x14ac:dyDescent="0.25">
      <c r="A858" s="95"/>
    </row>
    <row r="859" spans="1:1" x14ac:dyDescent="0.25">
      <c r="A859" s="95"/>
    </row>
    <row r="860" spans="1:1" x14ac:dyDescent="0.25">
      <c r="A860" s="95"/>
    </row>
    <row r="861" spans="1:1" x14ac:dyDescent="0.25">
      <c r="A861" s="95"/>
    </row>
    <row r="862" spans="1:1" x14ac:dyDescent="0.25">
      <c r="A862" s="95"/>
    </row>
    <row r="863" spans="1:1" x14ac:dyDescent="0.25">
      <c r="A863" s="95"/>
    </row>
    <row r="864" spans="1:1" x14ac:dyDescent="0.25">
      <c r="A864" s="95"/>
    </row>
    <row r="865" spans="1:1" x14ac:dyDescent="0.25">
      <c r="A865" s="95"/>
    </row>
    <row r="866" spans="1:1" x14ac:dyDescent="0.25">
      <c r="A866" s="95"/>
    </row>
    <row r="867" spans="1:1" x14ac:dyDescent="0.25">
      <c r="A867" s="95"/>
    </row>
    <row r="868" spans="1:1" x14ac:dyDescent="0.25">
      <c r="A868" s="95"/>
    </row>
    <row r="869" spans="1:1" x14ac:dyDescent="0.25">
      <c r="A869" s="95"/>
    </row>
    <row r="870" spans="1:1" x14ac:dyDescent="0.25">
      <c r="A870" s="95"/>
    </row>
    <row r="871" spans="1:1" x14ac:dyDescent="0.25">
      <c r="A871" s="95"/>
    </row>
    <row r="872" spans="1:1" x14ac:dyDescent="0.25">
      <c r="A872" s="95"/>
    </row>
    <row r="873" spans="1:1" x14ac:dyDescent="0.25">
      <c r="A873" s="95"/>
    </row>
    <row r="874" spans="1:1" x14ac:dyDescent="0.25">
      <c r="A874" s="95"/>
    </row>
    <row r="875" spans="1:1" x14ac:dyDescent="0.25">
      <c r="A875" s="95"/>
    </row>
    <row r="876" spans="1:1" x14ac:dyDescent="0.25">
      <c r="A876" s="95"/>
    </row>
    <row r="877" spans="1:1" x14ac:dyDescent="0.25">
      <c r="A877" s="95"/>
    </row>
    <row r="878" spans="1:1" x14ac:dyDescent="0.25">
      <c r="A878" s="95"/>
    </row>
    <row r="879" spans="1:1" x14ac:dyDescent="0.25">
      <c r="A879" s="95"/>
    </row>
    <row r="880" spans="1:1" x14ac:dyDescent="0.25">
      <c r="A880" s="95"/>
    </row>
    <row r="881" spans="1:1" x14ac:dyDescent="0.25">
      <c r="A881" s="95"/>
    </row>
    <row r="882" spans="1:1" x14ac:dyDescent="0.25">
      <c r="A882" s="95"/>
    </row>
    <row r="883" spans="1:1" x14ac:dyDescent="0.25">
      <c r="A883" s="95"/>
    </row>
    <row r="884" spans="1:1" x14ac:dyDescent="0.25">
      <c r="A884" s="95"/>
    </row>
    <row r="885" spans="1:1" x14ac:dyDescent="0.25">
      <c r="A885" s="95"/>
    </row>
    <row r="886" spans="1:1" x14ac:dyDescent="0.25">
      <c r="A886" s="95"/>
    </row>
    <row r="887" spans="1:1" x14ac:dyDescent="0.25">
      <c r="A887" s="95"/>
    </row>
    <row r="888" spans="1:1" x14ac:dyDescent="0.25">
      <c r="A888" s="95"/>
    </row>
    <row r="889" spans="1:1" x14ac:dyDescent="0.25">
      <c r="A889" s="95"/>
    </row>
    <row r="890" spans="1:1" x14ac:dyDescent="0.25">
      <c r="A890" s="95"/>
    </row>
    <row r="891" spans="1:1" x14ac:dyDescent="0.25">
      <c r="A891" s="95"/>
    </row>
    <row r="892" spans="1:1" x14ac:dyDescent="0.25">
      <c r="A892" s="95"/>
    </row>
    <row r="893" spans="1:1" x14ac:dyDescent="0.25">
      <c r="A893" s="95"/>
    </row>
    <row r="894" spans="1:1" x14ac:dyDescent="0.25">
      <c r="A894" s="95"/>
    </row>
    <row r="895" spans="1:1" x14ac:dyDescent="0.25">
      <c r="A895" s="95"/>
    </row>
    <row r="896" spans="1:1" x14ac:dyDescent="0.25">
      <c r="A896" s="95"/>
    </row>
    <row r="897" spans="1:1" x14ac:dyDescent="0.25">
      <c r="A897" s="95"/>
    </row>
    <row r="898" spans="1:1" x14ac:dyDescent="0.25">
      <c r="A898" s="95"/>
    </row>
    <row r="899" spans="1:1" x14ac:dyDescent="0.25">
      <c r="A899" s="95"/>
    </row>
    <row r="900" spans="1:1" x14ac:dyDescent="0.25">
      <c r="A900" s="95"/>
    </row>
    <row r="901" spans="1:1" x14ac:dyDescent="0.25">
      <c r="A901" s="95"/>
    </row>
    <row r="902" spans="1:1" x14ac:dyDescent="0.25">
      <c r="A902" s="95"/>
    </row>
    <row r="903" spans="1:1" x14ac:dyDescent="0.25">
      <c r="A903" s="95"/>
    </row>
    <row r="904" spans="1:1" x14ac:dyDescent="0.25">
      <c r="A904" s="95"/>
    </row>
    <row r="905" spans="1:1" x14ac:dyDescent="0.25">
      <c r="A905" s="95"/>
    </row>
    <row r="906" spans="1:1" x14ac:dyDescent="0.25">
      <c r="A906" s="95"/>
    </row>
    <row r="907" spans="1:1" x14ac:dyDescent="0.25">
      <c r="A907" s="95"/>
    </row>
    <row r="908" spans="1:1" x14ac:dyDescent="0.25">
      <c r="A908" s="95"/>
    </row>
    <row r="909" spans="1:1" x14ac:dyDescent="0.25">
      <c r="A909" s="95"/>
    </row>
    <row r="910" spans="1:1" x14ac:dyDescent="0.25">
      <c r="A910" s="95"/>
    </row>
    <row r="911" spans="1:1" x14ac:dyDescent="0.25">
      <c r="A911" s="95"/>
    </row>
    <row r="912" spans="1:1" x14ac:dyDescent="0.25">
      <c r="A912" s="95"/>
    </row>
    <row r="913" spans="1:1" x14ac:dyDescent="0.25">
      <c r="A913" s="95"/>
    </row>
    <row r="914" spans="1:1" x14ac:dyDescent="0.25">
      <c r="A914" s="95"/>
    </row>
    <row r="915" spans="1:1" x14ac:dyDescent="0.25">
      <c r="A915" s="95"/>
    </row>
    <row r="916" spans="1:1" x14ac:dyDescent="0.25">
      <c r="A916" s="95"/>
    </row>
    <row r="917" spans="1:1" x14ac:dyDescent="0.25">
      <c r="A917" s="95"/>
    </row>
    <row r="918" spans="1:1" x14ac:dyDescent="0.25">
      <c r="A918" s="95"/>
    </row>
    <row r="919" spans="1:1" x14ac:dyDescent="0.25">
      <c r="A919" s="95"/>
    </row>
    <row r="920" spans="1:1" x14ac:dyDescent="0.25">
      <c r="A920" s="95"/>
    </row>
    <row r="921" spans="1:1" x14ac:dyDescent="0.25">
      <c r="A921" s="95"/>
    </row>
    <row r="922" spans="1:1" x14ac:dyDescent="0.25">
      <c r="A922" s="95"/>
    </row>
    <row r="923" spans="1:1" x14ac:dyDescent="0.25">
      <c r="A923" s="95"/>
    </row>
    <row r="924" spans="1:1" x14ac:dyDescent="0.25">
      <c r="A924" s="95"/>
    </row>
    <row r="925" spans="1:1" x14ac:dyDescent="0.25">
      <c r="A925" s="95"/>
    </row>
    <row r="926" spans="1:1" x14ac:dyDescent="0.25">
      <c r="A926" s="95"/>
    </row>
    <row r="927" spans="1:1" x14ac:dyDescent="0.25">
      <c r="A927" s="95"/>
    </row>
    <row r="928" spans="1:1" x14ac:dyDescent="0.25">
      <c r="A928" s="95"/>
    </row>
    <row r="929" spans="1:1" x14ac:dyDescent="0.25">
      <c r="A929" s="95"/>
    </row>
    <row r="930" spans="1:1" x14ac:dyDescent="0.25">
      <c r="A930" s="95"/>
    </row>
    <row r="931" spans="1:1" x14ac:dyDescent="0.25">
      <c r="A931" s="95"/>
    </row>
    <row r="932" spans="1:1" x14ac:dyDescent="0.25">
      <c r="A932" s="95"/>
    </row>
    <row r="933" spans="1:1" x14ac:dyDescent="0.25">
      <c r="A933" s="95"/>
    </row>
    <row r="934" spans="1:1" x14ac:dyDescent="0.25">
      <c r="A934" s="95"/>
    </row>
    <row r="935" spans="1:1" x14ac:dyDescent="0.25">
      <c r="A935" s="95"/>
    </row>
    <row r="936" spans="1:1" x14ac:dyDescent="0.25">
      <c r="A936" s="95"/>
    </row>
    <row r="937" spans="1:1" x14ac:dyDescent="0.25">
      <c r="A937" s="95"/>
    </row>
    <row r="938" spans="1:1" x14ac:dyDescent="0.25">
      <c r="A938" s="95"/>
    </row>
    <row r="939" spans="1:1" x14ac:dyDescent="0.25">
      <c r="A939" s="95"/>
    </row>
    <row r="940" spans="1:1" x14ac:dyDescent="0.25">
      <c r="A940" s="95"/>
    </row>
    <row r="941" spans="1:1" x14ac:dyDescent="0.25">
      <c r="A941" s="95"/>
    </row>
    <row r="942" spans="1:1" x14ac:dyDescent="0.25">
      <c r="A942" s="95"/>
    </row>
    <row r="943" spans="1:1" x14ac:dyDescent="0.25">
      <c r="A943" s="95"/>
    </row>
    <row r="944" spans="1:1" x14ac:dyDescent="0.25">
      <c r="A944" s="95"/>
    </row>
    <row r="945" spans="1:1" x14ac:dyDescent="0.25">
      <c r="A945" s="95"/>
    </row>
    <row r="946" spans="1:1" x14ac:dyDescent="0.25">
      <c r="A946" s="95"/>
    </row>
    <row r="947" spans="1:1" x14ac:dyDescent="0.25">
      <c r="A947" s="95"/>
    </row>
    <row r="948" spans="1:1" x14ac:dyDescent="0.25">
      <c r="A948" s="95"/>
    </row>
    <row r="949" spans="1:1" x14ac:dyDescent="0.25">
      <c r="A949" s="95"/>
    </row>
    <row r="950" spans="1:1" x14ac:dyDescent="0.25">
      <c r="A950" s="95"/>
    </row>
    <row r="951" spans="1:1" x14ac:dyDescent="0.25">
      <c r="A951" s="95"/>
    </row>
    <row r="952" spans="1:1" x14ac:dyDescent="0.25">
      <c r="A952" s="95"/>
    </row>
    <row r="953" spans="1:1" x14ac:dyDescent="0.25">
      <c r="A953" s="95"/>
    </row>
    <row r="954" spans="1:1" x14ac:dyDescent="0.25">
      <c r="A954" s="95"/>
    </row>
    <row r="955" spans="1:1" x14ac:dyDescent="0.25">
      <c r="A955" s="95"/>
    </row>
    <row r="956" spans="1:1" x14ac:dyDescent="0.25">
      <c r="A956" s="95"/>
    </row>
    <row r="957" spans="1:1" x14ac:dyDescent="0.25">
      <c r="A957" s="95"/>
    </row>
    <row r="958" spans="1:1" x14ac:dyDescent="0.25">
      <c r="A958" s="95"/>
    </row>
    <row r="959" spans="1:1" x14ac:dyDescent="0.25">
      <c r="A959" s="95"/>
    </row>
    <row r="960" spans="1:1" x14ac:dyDescent="0.25">
      <c r="A960" s="95"/>
    </row>
    <row r="961" spans="1:1" x14ac:dyDescent="0.25">
      <c r="A961" s="95"/>
    </row>
    <row r="962" spans="1:1" x14ac:dyDescent="0.25">
      <c r="A962" s="95"/>
    </row>
    <row r="963" spans="1:1" x14ac:dyDescent="0.25">
      <c r="A963" s="95"/>
    </row>
    <row r="964" spans="1:1" x14ac:dyDescent="0.25">
      <c r="A964" s="95"/>
    </row>
    <row r="965" spans="1:1" x14ac:dyDescent="0.25">
      <c r="A965" s="95"/>
    </row>
    <row r="966" spans="1:1" x14ac:dyDescent="0.25">
      <c r="A966" s="95"/>
    </row>
    <row r="967" spans="1:1" x14ac:dyDescent="0.25">
      <c r="A967" s="95"/>
    </row>
    <row r="968" spans="1:1" x14ac:dyDescent="0.25">
      <c r="A968" s="95"/>
    </row>
    <row r="969" spans="1:1" x14ac:dyDescent="0.25">
      <c r="A969" s="95"/>
    </row>
    <row r="970" spans="1:1" x14ac:dyDescent="0.25">
      <c r="A970" s="95"/>
    </row>
    <row r="971" spans="1:1" x14ac:dyDescent="0.25">
      <c r="A971" s="95"/>
    </row>
    <row r="972" spans="1:1" x14ac:dyDescent="0.25">
      <c r="A972" s="95"/>
    </row>
    <row r="973" spans="1:1" x14ac:dyDescent="0.25">
      <c r="A973" s="95"/>
    </row>
    <row r="974" spans="1:1" x14ac:dyDescent="0.25">
      <c r="A974" s="95"/>
    </row>
    <row r="975" spans="1:1" x14ac:dyDescent="0.25">
      <c r="A975" s="95"/>
    </row>
    <row r="976" spans="1:1" x14ac:dyDescent="0.25">
      <c r="A976" s="95"/>
    </row>
    <row r="977" spans="1:1" x14ac:dyDescent="0.25">
      <c r="A977" s="95"/>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5"/>
  <sheetViews>
    <sheetView zoomScale="85" zoomScaleNormal="85" workbookViewId="0">
      <pane ySplit="2" topLeftCell="A17" activePane="bottomLeft" state="frozen"/>
      <selection pane="bottomLeft" sqref="A1:XFD1"/>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20" customFormat="1" x14ac:dyDescent="0.25">
      <c r="A1" s="118" t="s">
        <v>3857</v>
      </c>
      <c r="B1" s="119"/>
      <c r="C1" s="119"/>
      <c r="D1" s="119"/>
      <c r="E1" s="119"/>
      <c r="F1" s="119"/>
      <c r="G1" s="119"/>
      <c r="H1" s="119"/>
      <c r="I1" s="119"/>
      <c r="J1" s="119"/>
      <c r="K1" s="119"/>
      <c r="L1" s="119"/>
    </row>
    <row r="2" spans="1:15" ht="30" x14ac:dyDescent="0.25">
      <c r="A2" s="3" t="s">
        <v>85</v>
      </c>
      <c r="B2" s="1" t="s">
        <v>1456</v>
      </c>
      <c r="C2" s="1" t="s">
        <v>75</v>
      </c>
      <c r="F2" s="3" t="s">
        <v>1466</v>
      </c>
      <c r="G2" s="26" t="s">
        <v>1467</v>
      </c>
      <c r="H2" s="26" t="s">
        <v>1468</v>
      </c>
      <c r="I2" s="3" t="s">
        <v>1525</v>
      </c>
      <c r="J2" s="31" t="s">
        <v>1530</v>
      </c>
      <c r="K2" s="26" t="s">
        <v>1526</v>
      </c>
      <c r="L2" s="26" t="s">
        <v>1527</v>
      </c>
      <c r="M2" s="26" t="s">
        <v>2167</v>
      </c>
      <c r="N2" s="26" t="s">
        <v>2171</v>
      </c>
      <c r="O2" s="26" t="s">
        <v>2172</v>
      </c>
    </row>
    <row r="3" spans="1:15" x14ac:dyDescent="0.25">
      <c r="A3" s="3">
        <v>0</v>
      </c>
      <c r="B3" s="47" t="s">
        <v>3598</v>
      </c>
      <c r="C3" s="47" t="s">
        <v>1683</v>
      </c>
      <c r="F3" s="48" t="s">
        <v>1469</v>
      </c>
      <c r="G3" t="s">
        <v>1682</v>
      </c>
      <c r="H3">
        <v>1</v>
      </c>
      <c r="I3" s="49" t="s">
        <v>1580</v>
      </c>
      <c r="J3">
        <v>1</v>
      </c>
      <c r="K3" t="s">
        <v>1676</v>
      </c>
      <c r="L3" t="s">
        <v>1684</v>
      </c>
      <c r="M3">
        <v>1</v>
      </c>
      <c r="N3" t="s">
        <v>2170</v>
      </c>
      <c r="O3" t="s">
        <v>2181</v>
      </c>
    </row>
    <row r="4" spans="1:15" x14ac:dyDescent="0.25">
      <c r="A4" s="3">
        <v>0</v>
      </c>
      <c r="B4" t="s">
        <v>1441</v>
      </c>
      <c r="C4" s="1" t="s">
        <v>84</v>
      </c>
      <c r="F4" s="8" t="s">
        <v>1470</v>
      </c>
      <c r="G4" t="s">
        <v>1339</v>
      </c>
      <c r="H4">
        <v>1</v>
      </c>
      <c r="I4" s="3" t="s">
        <v>1537</v>
      </c>
      <c r="J4">
        <v>1</v>
      </c>
      <c r="K4" t="s">
        <v>1538</v>
      </c>
      <c r="L4" t="s">
        <v>1539</v>
      </c>
      <c r="M4">
        <v>2</v>
      </c>
      <c r="N4" t="s">
        <v>2173</v>
      </c>
      <c r="O4" t="s">
        <v>2180</v>
      </c>
    </row>
    <row r="5" spans="1:15" x14ac:dyDescent="0.25">
      <c r="A5" s="3">
        <v>1</v>
      </c>
      <c r="B5" t="s">
        <v>1442</v>
      </c>
      <c r="C5" s="2" t="s">
        <v>39</v>
      </c>
      <c r="F5" s="8" t="s">
        <v>1471</v>
      </c>
      <c r="G5" t="s">
        <v>1422</v>
      </c>
      <c r="H5">
        <v>2</v>
      </c>
      <c r="I5" s="3" t="s">
        <v>1529</v>
      </c>
      <c r="J5">
        <v>2</v>
      </c>
      <c r="K5" t="s">
        <v>1533</v>
      </c>
      <c r="L5" t="s">
        <v>1536</v>
      </c>
      <c r="M5">
        <v>4</v>
      </c>
      <c r="N5" t="s">
        <v>2182</v>
      </c>
      <c r="O5" t="s">
        <v>2183</v>
      </c>
    </row>
    <row r="6" spans="1:15" x14ac:dyDescent="0.25">
      <c r="A6" s="3">
        <v>2</v>
      </c>
      <c r="B6" t="s">
        <v>1443</v>
      </c>
      <c r="C6" t="s">
        <v>728</v>
      </c>
      <c r="F6" s="8" t="s">
        <v>1472</v>
      </c>
      <c r="G6" t="s">
        <v>1350</v>
      </c>
      <c r="H6">
        <v>3</v>
      </c>
      <c r="I6" s="3" t="s">
        <v>2789</v>
      </c>
      <c r="J6">
        <v>3</v>
      </c>
      <c r="K6" t="s">
        <v>2790</v>
      </c>
      <c r="L6" t="s">
        <v>1534</v>
      </c>
      <c r="M6">
        <v>5</v>
      </c>
      <c r="N6" t="s">
        <v>2184</v>
      </c>
      <c r="O6" t="s">
        <v>2185</v>
      </c>
    </row>
    <row r="7" spans="1:15" x14ac:dyDescent="0.25">
      <c r="A7" s="3">
        <v>3</v>
      </c>
      <c r="B7" t="s">
        <v>1444</v>
      </c>
      <c r="C7" t="s">
        <v>76</v>
      </c>
      <c r="F7" s="8" t="s">
        <v>1473</v>
      </c>
      <c r="G7" t="s">
        <v>125</v>
      </c>
      <c r="H7">
        <v>4</v>
      </c>
      <c r="I7" s="3" t="s">
        <v>1531</v>
      </c>
      <c r="J7">
        <v>4</v>
      </c>
      <c r="K7" t="s">
        <v>1532</v>
      </c>
      <c r="L7" t="s">
        <v>1535</v>
      </c>
    </row>
    <row r="8" spans="1:15" x14ac:dyDescent="0.25">
      <c r="A8" s="3">
        <v>4</v>
      </c>
      <c r="B8" t="s">
        <v>1445</v>
      </c>
      <c r="C8" t="s">
        <v>77</v>
      </c>
      <c r="F8" s="8" t="s">
        <v>1474</v>
      </c>
      <c r="G8" t="s">
        <v>1482</v>
      </c>
      <c r="H8">
        <v>5</v>
      </c>
      <c r="I8" s="3" t="s">
        <v>1552</v>
      </c>
      <c r="J8">
        <v>5</v>
      </c>
      <c r="K8" t="s">
        <v>1366</v>
      </c>
      <c r="L8" t="s">
        <v>1553</v>
      </c>
    </row>
    <row r="9" spans="1:15" x14ac:dyDescent="0.25">
      <c r="A9" s="3">
        <v>5</v>
      </c>
      <c r="B9" t="s">
        <v>1446</v>
      </c>
      <c r="C9" s="4" t="s">
        <v>38</v>
      </c>
      <c r="F9" s="8" t="s">
        <v>1475</v>
      </c>
      <c r="G9" t="s">
        <v>1357</v>
      </c>
      <c r="H9">
        <v>6</v>
      </c>
      <c r="I9" s="3" t="s">
        <v>1540</v>
      </c>
      <c r="J9">
        <v>6</v>
      </c>
      <c r="K9" t="s">
        <v>2766</v>
      </c>
      <c r="L9" t="s">
        <v>2767</v>
      </c>
      <c r="M9">
        <v>99</v>
      </c>
      <c r="N9" t="s">
        <v>2178</v>
      </c>
      <c r="O9" t="s">
        <v>2179</v>
      </c>
    </row>
    <row r="10" spans="1:15" x14ac:dyDescent="0.25">
      <c r="A10" s="3">
        <v>6</v>
      </c>
      <c r="B10" t="s">
        <v>1447</v>
      </c>
      <c r="C10" t="s">
        <v>729</v>
      </c>
      <c r="F10" s="8" t="s">
        <v>1476</v>
      </c>
      <c r="G10" t="s">
        <v>39</v>
      </c>
      <c r="H10">
        <v>7</v>
      </c>
      <c r="I10" s="3" t="s">
        <v>1556</v>
      </c>
      <c r="J10">
        <v>7</v>
      </c>
      <c r="K10" s="34" t="s">
        <v>1562</v>
      </c>
      <c r="L10" s="34" t="s">
        <v>1565</v>
      </c>
    </row>
    <row r="11" spans="1:15" x14ac:dyDescent="0.25">
      <c r="A11" s="3">
        <v>7</v>
      </c>
      <c r="B11" t="s">
        <v>1448</v>
      </c>
      <c r="C11" t="s">
        <v>36</v>
      </c>
      <c r="F11" s="8" t="s">
        <v>1477</v>
      </c>
      <c r="G11" t="s">
        <v>1358</v>
      </c>
      <c r="H11">
        <v>8</v>
      </c>
      <c r="I11" s="3" t="s">
        <v>1557</v>
      </c>
      <c r="J11">
        <v>8</v>
      </c>
      <c r="K11" s="34" t="s">
        <v>1560</v>
      </c>
      <c r="L11" t="s">
        <v>1563</v>
      </c>
    </row>
    <row r="12" spans="1:15" x14ac:dyDescent="0.25">
      <c r="A12" s="3">
        <v>8</v>
      </c>
      <c r="B12" t="s">
        <v>1449</v>
      </c>
      <c r="C12" t="s">
        <v>78</v>
      </c>
      <c r="F12" s="8" t="s">
        <v>1478</v>
      </c>
      <c r="G12" t="s">
        <v>1349</v>
      </c>
      <c r="H12">
        <v>9</v>
      </c>
      <c r="I12" s="3" t="s">
        <v>1558</v>
      </c>
      <c r="J12">
        <v>9</v>
      </c>
      <c r="K12" s="34" t="s">
        <v>1561</v>
      </c>
      <c r="L12" t="s">
        <v>1564</v>
      </c>
    </row>
    <row r="13" spans="1:15" ht="16.5" customHeight="1" x14ac:dyDescent="0.25">
      <c r="A13" s="3">
        <v>9</v>
      </c>
      <c r="B13" t="s">
        <v>1450</v>
      </c>
      <c r="C13" t="s">
        <v>37</v>
      </c>
      <c r="F13" s="8" t="s">
        <v>1480</v>
      </c>
      <c r="G13" t="s">
        <v>1483</v>
      </c>
      <c r="H13">
        <v>10</v>
      </c>
      <c r="I13" s="3" t="s">
        <v>1559</v>
      </c>
      <c r="J13">
        <v>10</v>
      </c>
      <c r="K13" s="35" t="s">
        <v>1566</v>
      </c>
      <c r="L13" s="23" t="s">
        <v>1567</v>
      </c>
    </row>
    <row r="14" spans="1:15" x14ac:dyDescent="0.25">
      <c r="A14" s="3">
        <v>10</v>
      </c>
      <c r="B14" t="s">
        <v>1451</v>
      </c>
      <c r="C14" t="s">
        <v>79</v>
      </c>
      <c r="F14" s="8" t="s">
        <v>1479</v>
      </c>
      <c r="G14" t="s">
        <v>1356</v>
      </c>
      <c r="H14">
        <v>11</v>
      </c>
      <c r="I14" s="3" t="s">
        <v>1571</v>
      </c>
      <c r="J14">
        <v>11</v>
      </c>
      <c r="K14" s="34" t="s">
        <v>1572</v>
      </c>
      <c r="L14" t="s">
        <v>1581</v>
      </c>
    </row>
    <row r="15" spans="1:15" x14ac:dyDescent="0.25">
      <c r="A15" s="3">
        <v>11</v>
      </c>
      <c r="B15" t="s">
        <v>1452</v>
      </c>
      <c r="C15" t="s">
        <v>35</v>
      </c>
      <c r="F15" s="8" t="s">
        <v>1680</v>
      </c>
      <c r="G15" t="s">
        <v>1681</v>
      </c>
      <c r="H15">
        <v>12</v>
      </c>
      <c r="I15" s="3" t="s">
        <v>1573</v>
      </c>
      <c r="J15">
        <v>12</v>
      </c>
      <c r="K15" s="34" t="s">
        <v>1574</v>
      </c>
      <c r="L15" t="s">
        <v>1575</v>
      </c>
    </row>
    <row r="16" spans="1:15" x14ac:dyDescent="0.25">
      <c r="A16" s="3">
        <v>12</v>
      </c>
      <c r="B16" t="s">
        <v>1453</v>
      </c>
      <c r="C16" t="s">
        <v>80</v>
      </c>
      <c r="F16" s="8" t="s">
        <v>2764</v>
      </c>
      <c r="G16" t="s">
        <v>2765</v>
      </c>
      <c r="H16">
        <v>13</v>
      </c>
      <c r="I16" s="3" t="s">
        <v>1576</v>
      </c>
      <c r="J16">
        <v>13</v>
      </c>
      <c r="K16" s="34" t="s">
        <v>1577</v>
      </c>
      <c r="L16" t="s">
        <v>1578</v>
      </c>
    </row>
    <row r="17" spans="1:12" x14ac:dyDescent="0.25">
      <c r="A17" s="3">
        <v>13</v>
      </c>
      <c r="B17" t="s">
        <v>1454</v>
      </c>
      <c r="C17" t="s">
        <v>40</v>
      </c>
      <c r="F17" s="8" t="s">
        <v>3792</v>
      </c>
      <c r="G17" t="s">
        <v>3793</v>
      </c>
      <c r="H17">
        <v>14</v>
      </c>
      <c r="I17" s="3" t="s">
        <v>1610</v>
      </c>
      <c r="J17">
        <v>14</v>
      </c>
      <c r="K17" s="34" t="s">
        <v>1611</v>
      </c>
      <c r="L17" t="s">
        <v>1612</v>
      </c>
    </row>
    <row r="18" spans="1:12" x14ac:dyDescent="0.25">
      <c r="A18" s="3">
        <v>14</v>
      </c>
      <c r="B18" t="s">
        <v>1455</v>
      </c>
      <c r="C18" t="s">
        <v>730</v>
      </c>
      <c r="F18" s="3" t="s">
        <v>3827</v>
      </c>
      <c r="G18" t="s">
        <v>3828</v>
      </c>
      <c r="I18" s="3" t="s">
        <v>1677</v>
      </c>
      <c r="J18">
        <v>15</v>
      </c>
      <c r="K18" s="34" t="s">
        <v>1678</v>
      </c>
      <c r="L18" s="34" t="s">
        <v>1679</v>
      </c>
    </row>
    <row r="19" spans="1:12" x14ac:dyDescent="0.25">
      <c r="A19" s="3">
        <v>15</v>
      </c>
      <c r="B19" t="s">
        <v>1507</v>
      </c>
      <c r="C19" t="s">
        <v>1487</v>
      </c>
      <c r="I19" s="3" t="s">
        <v>2529</v>
      </c>
      <c r="J19">
        <v>16</v>
      </c>
      <c r="K19" s="34" t="s">
        <v>2530</v>
      </c>
      <c r="L19" s="34" t="s">
        <v>2531</v>
      </c>
    </row>
    <row r="20" spans="1:12" x14ac:dyDescent="0.25">
      <c r="A20" s="3">
        <v>16</v>
      </c>
      <c r="B20" t="s">
        <v>1486</v>
      </c>
      <c r="C20" t="s">
        <v>1488</v>
      </c>
      <c r="F20" s="51" t="s">
        <v>1481</v>
      </c>
      <c r="G20" t="s">
        <v>3651</v>
      </c>
      <c r="I20" s="3" t="s">
        <v>2780</v>
      </c>
      <c r="J20">
        <v>17</v>
      </c>
      <c r="K20" s="34" t="s">
        <v>2781</v>
      </c>
      <c r="L20" s="34" t="s">
        <v>2782</v>
      </c>
    </row>
    <row r="21" spans="1:12" x14ac:dyDescent="0.25">
      <c r="A21" s="3">
        <v>17</v>
      </c>
      <c r="B21" t="s">
        <v>1642</v>
      </c>
      <c r="C21" t="s">
        <v>1643</v>
      </c>
      <c r="I21" s="3" t="s">
        <v>2784</v>
      </c>
      <c r="J21">
        <v>18</v>
      </c>
      <c r="K21" s="34" t="s">
        <v>2785</v>
      </c>
      <c r="L21" s="34" t="s">
        <v>2786</v>
      </c>
    </row>
    <row r="22" spans="1:12" x14ac:dyDescent="0.25">
      <c r="A22" s="3">
        <v>18</v>
      </c>
      <c r="B22" t="s">
        <v>1608</v>
      </c>
      <c r="C22" t="s">
        <v>1609</v>
      </c>
      <c r="I22" s="3" t="s">
        <v>3237</v>
      </c>
      <c r="J22">
        <v>19</v>
      </c>
      <c r="K22" s="34" t="s">
        <v>3236</v>
      </c>
      <c r="L22" s="34" t="s">
        <v>3238</v>
      </c>
    </row>
    <row r="23" spans="1:12" x14ac:dyDescent="0.25">
      <c r="A23" s="3">
        <v>19</v>
      </c>
      <c r="B23" t="s">
        <v>1798</v>
      </c>
      <c r="C23" t="s">
        <v>1799</v>
      </c>
      <c r="I23" s="3" t="s">
        <v>3241</v>
      </c>
      <c r="J23">
        <v>20</v>
      </c>
      <c r="K23" s="34" t="s">
        <v>3243</v>
      </c>
      <c r="L23" s="34" t="s">
        <v>3242</v>
      </c>
    </row>
    <row r="24" spans="1:12" x14ac:dyDescent="0.25">
      <c r="A24" s="3">
        <v>20</v>
      </c>
      <c r="B24" t="s">
        <v>2165</v>
      </c>
      <c r="C24" t="s">
        <v>2166</v>
      </c>
      <c r="I24" s="3" t="s">
        <v>3282</v>
      </c>
      <c r="J24">
        <v>21</v>
      </c>
      <c r="K24" t="s">
        <v>3283</v>
      </c>
      <c r="L24" s="34" t="s">
        <v>3324</v>
      </c>
    </row>
    <row r="25" spans="1:12" x14ac:dyDescent="0.25">
      <c r="A25" s="3">
        <v>21</v>
      </c>
      <c r="B25" t="s">
        <v>2390</v>
      </c>
      <c r="C25" t="s">
        <v>2391</v>
      </c>
      <c r="I25" s="3" t="s">
        <v>3253</v>
      </c>
      <c r="J25">
        <v>22</v>
      </c>
      <c r="K25" s="34" t="s">
        <v>3254</v>
      </c>
      <c r="L25" s="34" t="s">
        <v>3255</v>
      </c>
    </row>
    <row r="26" spans="1:12" x14ac:dyDescent="0.25">
      <c r="A26" s="3">
        <v>22</v>
      </c>
      <c r="B26" t="s">
        <v>2388</v>
      </c>
      <c r="C26" t="s">
        <v>2389</v>
      </c>
      <c r="I26" s="3" t="s">
        <v>3256</v>
      </c>
      <c r="J26">
        <v>23</v>
      </c>
      <c r="K26" s="34" t="s">
        <v>3257</v>
      </c>
      <c r="L26" s="34" t="s">
        <v>3258</v>
      </c>
    </row>
    <row r="27" spans="1:12" x14ac:dyDescent="0.25">
      <c r="A27" s="3">
        <v>23</v>
      </c>
      <c r="B27" t="s">
        <v>2532</v>
      </c>
      <c r="C27" t="s">
        <v>2533</v>
      </c>
      <c r="I27" s="3" t="s">
        <v>3261</v>
      </c>
      <c r="J27">
        <v>24</v>
      </c>
      <c r="K27" s="34" t="s">
        <v>3262</v>
      </c>
      <c r="L27" s="34" t="s">
        <v>3263</v>
      </c>
    </row>
    <row r="28" spans="1:12" x14ac:dyDescent="0.25">
      <c r="A28" s="3">
        <v>24</v>
      </c>
      <c r="B28" t="s">
        <v>2661</v>
      </c>
      <c r="C28" t="s">
        <v>2447</v>
      </c>
      <c r="I28" s="3" t="s">
        <v>3267</v>
      </c>
      <c r="J28">
        <v>25</v>
      </c>
      <c r="K28" s="34" t="s">
        <v>3268</v>
      </c>
      <c r="L28" s="34" t="s">
        <v>3269</v>
      </c>
    </row>
    <row r="29" spans="1:12" x14ac:dyDescent="0.25">
      <c r="A29" s="3">
        <v>25</v>
      </c>
      <c r="B29" t="s">
        <v>2717</v>
      </c>
      <c r="C29" t="s">
        <v>2718</v>
      </c>
      <c r="I29" s="3" t="s">
        <v>3313</v>
      </c>
      <c r="J29">
        <v>26</v>
      </c>
      <c r="K29" t="s">
        <v>3314</v>
      </c>
      <c r="L29" s="34" t="s">
        <v>3315</v>
      </c>
    </row>
    <row r="30" spans="1:12" x14ac:dyDescent="0.25">
      <c r="A30" s="3">
        <v>26</v>
      </c>
      <c r="B30" t="s">
        <v>3376</v>
      </c>
      <c r="C30" t="s">
        <v>3375</v>
      </c>
      <c r="I30" s="3" t="s">
        <v>3316</v>
      </c>
      <c r="J30">
        <v>27</v>
      </c>
      <c r="K30" s="34" t="s">
        <v>3317</v>
      </c>
      <c r="L30" s="34" t="s">
        <v>3318</v>
      </c>
    </row>
    <row r="31" spans="1:12" x14ac:dyDescent="0.25">
      <c r="A31" s="3">
        <v>27</v>
      </c>
      <c r="B31" t="s">
        <v>3434</v>
      </c>
      <c r="C31" t="s">
        <v>3435</v>
      </c>
      <c r="I31" s="3" t="s">
        <v>3332</v>
      </c>
      <c r="J31">
        <v>28</v>
      </c>
      <c r="K31" t="s">
        <v>3333</v>
      </c>
      <c r="L31" t="s">
        <v>3334</v>
      </c>
    </row>
    <row r="32" spans="1:12" x14ac:dyDescent="0.25">
      <c r="A32" s="3">
        <v>28</v>
      </c>
      <c r="B32" t="s">
        <v>3471</v>
      </c>
      <c r="C32" t="s">
        <v>3472</v>
      </c>
      <c r="I32" s="3" t="s">
        <v>3335</v>
      </c>
      <c r="J32">
        <v>29</v>
      </c>
      <c r="K32" s="34" t="s">
        <v>1350</v>
      </c>
      <c r="L32" s="34" t="s">
        <v>3336</v>
      </c>
    </row>
    <row r="33" spans="1:12" x14ac:dyDescent="0.25">
      <c r="A33" s="3">
        <v>29</v>
      </c>
      <c r="B33" t="s">
        <v>3618</v>
      </c>
      <c r="C33" t="s">
        <v>3619</v>
      </c>
      <c r="I33" s="3" t="s">
        <v>3546</v>
      </c>
      <c r="J33">
        <v>30</v>
      </c>
      <c r="K33" t="s">
        <v>3547</v>
      </c>
      <c r="L33" s="34" t="s">
        <v>3548</v>
      </c>
    </row>
    <row r="34" spans="1:12" x14ac:dyDescent="0.25">
      <c r="A34" s="3">
        <v>30</v>
      </c>
      <c r="B34" t="s">
        <v>3704</v>
      </c>
      <c r="C34" t="s">
        <v>3705</v>
      </c>
      <c r="I34" s="3" t="s">
        <v>3650</v>
      </c>
      <c r="J34">
        <v>31</v>
      </c>
      <c r="K34" s="34" t="s">
        <v>3652</v>
      </c>
      <c r="L34" s="34" t="s">
        <v>3653</v>
      </c>
    </row>
    <row r="35" spans="1:12" x14ac:dyDescent="0.25">
      <c r="A35" s="3">
        <v>31</v>
      </c>
      <c r="B35" t="s">
        <v>3798</v>
      </c>
      <c r="C35" t="s">
        <v>3794</v>
      </c>
      <c r="I35" s="3" t="s">
        <v>3812</v>
      </c>
      <c r="J35">
        <v>32</v>
      </c>
      <c r="K35" t="s">
        <v>3813</v>
      </c>
      <c r="L35" t="s">
        <v>3800</v>
      </c>
    </row>
    <row r="36" spans="1:12" x14ac:dyDescent="0.25">
      <c r="A36" s="3">
        <v>32</v>
      </c>
      <c r="B36" t="s">
        <v>3822</v>
      </c>
      <c r="C36" t="s">
        <v>3823</v>
      </c>
      <c r="I36" s="3" t="s">
        <v>3801</v>
      </c>
      <c r="J36">
        <v>33</v>
      </c>
      <c r="K36" t="s">
        <v>3802</v>
      </c>
      <c r="L36" s="34" t="s">
        <v>3803</v>
      </c>
    </row>
    <row r="37" spans="1:12" x14ac:dyDescent="0.25">
      <c r="I37" s="3" t="s">
        <v>3804</v>
      </c>
      <c r="J37">
        <v>34</v>
      </c>
      <c r="K37" t="s">
        <v>3805</v>
      </c>
      <c r="L37" s="34" t="s">
        <v>3806</v>
      </c>
    </row>
    <row r="38" spans="1:12" x14ac:dyDescent="0.25">
      <c r="B38" s="46" t="s">
        <v>1670</v>
      </c>
      <c r="C38" s="46" t="s">
        <v>2419</v>
      </c>
      <c r="I38" s="3" t="s">
        <v>3810</v>
      </c>
      <c r="J38">
        <v>35</v>
      </c>
      <c r="K38" t="s">
        <v>3814</v>
      </c>
      <c r="L38" s="34" t="s">
        <v>3811</v>
      </c>
    </row>
    <row r="39" spans="1:12" x14ac:dyDescent="0.25">
      <c r="I39" s="3" t="s">
        <v>3807</v>
      </c>
      <c r="J39">
        <v>36</v>
      </c>
      <c r="K39" t="s">
        <v>3808</v>
      </c>
      <c r="L39" s="34" t="s">
        <v>3809</v>
      </c>
    </row>
    <row r="40" spans="1:12" x14ac:dyDescent="0.25">
      <c r="I40" s="3" t="s">
        <v>3824</v>
      </c>
      <c r="J40">
        <v>37</v>
      </c>
      <c r="K40" t="s">
        <v>3825</v>
      </c>
      <c r="L40" s="34" t="s">
        <v>3826</v>
      </c>
    </row>
    <row r="43" spans="1:12" x14ac:dyDescent="0.25">
      <c r="I43" s="50" t="s">
        <v>1579</v>
      </c>
      <c r="K43" t="s">
        <v>1800</v>
      </c>
      <c r="L43" t="s">
        <v>1685</v>
      </c>
    </row>
    <row r="47" spans="1:12" x14ac:dyDescent="0.25">
      <c r="A47" s="7" t="s">
        <v>3591</v>
      </c>
      <c r="B47" s="1" t="s">
        <v>3596</v>
      </c>
      <c r="C47" s="1" t="s">
        <v>3597</v>
      </c>
      <c r="F47" s="3" t="s">
        <v>86</v>
      </c>
      <c r="G47" s="1" t="s">
        <v>87</v>
      </c>
    </row>
    <row r="48" spans="1:12" x14ac:dyDescent="0.25">
      <c r="A48" s="7">
        <v>0</v>
      </c>
      <c r="B48" s="46" t="s">
        <v>3600</v>
      </c>
      <c r="C48" s="1" t="s">
        <v>3601</v>
      </c>
      <c r="F48" s="8">
        <v>1</v>
      </c>
      <c r="G48" t="s">
        <v>90</v>
      </c>
    </row>
    <row r="49" spans="1:7" x14ac:dyDescent="0.25">
      <c r="A49" s="3">
        <v>0</v>
      </c>
      <c r="B49" s="89" t="s">
        <v>3592</v>
      </c>
      <c r="C49" t="s">
        <v>3603</v>
      </c>
      <c r="F49" s="8">
        <v>2</v>
      </c>
      <c r="G49" t="s">
        <v>89</v>
      </c>
    </row>
    <row r="50" spans="1:7" x14ac:dyDescent="0.25">
      <c r="A50" s="3">
        <v>1</v>
      </c>
      <c r="B50" s="89" t="s">
        <v>3593</v>
      </c>
      <c r="C50" t="s">
        <v>3604</v>
      </c>
      <c r="F50" s="8">
        <v>3</v>
      </c>
      <c r="G50" t="s">
        <v>88</v>
      </c>
    </row>
    <row r="51" spans="1:7" x14ac:dyDescent="0.25">
      <c r="A51" s="3">
        <v>2</v>
      </c>
      <c r="B51" s="89" t="s">
        <v>3594</v>
      </c>
      <c r="C51" t="s">
        <v>3605</v>
      </c>
    </row>
    <row r="52" spans="1:7" x14ac:dyDescent="0.25">
      <c r="A52" s="3">
        <v>3</v>
      </c>
      <c r="B52" s="89" t="s">
        <v>3595</v>
      </c>
      <c r="C52" t="s">
        <v>3606</v>
      </c>
    </row>
    <row r="53" spans="1:7" x14ac:dyDescent="0.25">
      <c r="A53" s="3">
        <v>4</v>
      </c>
      <c r="B53" t="s">
        <v>3796</v>
      </c>
      <c r="C53" t="s">
        <v>3797</v>
      </c>
    </row>
    <row r="55" spans="1:7" x14ac:dyDescent="0.25">
      <c r="B55" s="46" t="s">
        <v>3599</v>
      </c>
      <c r="C55" s="1" t="s">
        <v>3602</v>
      </c>
    </row>
  </sheetData>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6" customWidth="1"/>
  </cols>
  <sheetData>
    <row r="1" spans="1:7" ht="161.25" customHeight="1" x14ac:dyDescent="0.25">
      <c r="A1" s="112" t="s">
        <v>2418</v>
      </c>
      <c r="B1" s="112"/>
      <c r="C1" s="112"/>
      <c r="D1" s="23" t="s">
        <v>2373</v>
      </c>
      <c r="G1" s="68" t="s">
        <v>2200</v>
      </c>
    </row>
    <row r="2" spans="1:7" x14ac:dyDescent="0.25">
      <c r="A2" s="6" t="s">
        <v>83</v>
      </c>
      <c r="B2" s="7" t="s">
        <v>1672</v>
      </c>
      <c r="C2" s="7" t="s">
        <v>1673</v>
      </c>
      <c r="D2" s="1" t="s">
        <v>2176</v>
      </c>
      <c r="E2" s="1" t="s">
        <v>2168</v>
      </c>
      <c r="F2" s="1" t="s">
        <v>2169</v>
      </c>
      <c r="G2" s="67" t="s">
        <v>2174</v>
      </c>
    </row>
    <row r="3" spans="1:7" x14ac:dyDescent="0.25">
      <c r="A3" s="12">
        <v>19</v>
      </c>
      <c r="B3" s="8" t="str">
        <f>VLOOKUP(A3,'Sets data'!$A$3:$C$9967,3,FALSE)</f>
        <v>Vestments of the Warlock</v>
      </c>
      <c r="C3" s="8" t="str">
        <f>VLOOKUP(A3,'Sets data'!$A$3:$C$9967,2,FALSE)</f>
        <v>Gewänder des Hexers</v>
      </c>
      <c r="G3" s="66" t="str">
        <f>IF(AND(A3&lt;&gt;"",NOT(ISERROR(A3)),ISNUMBER(A3),D3&lt;&gt;""),CONCATENATE("[",A3,"] = {",D3,"},","     --",B3," -&gt; ",E3," / ",F3),"")</f>
        <v/>
      </c>
    </row>
    <row r="4" spans="1:7" x14ac:dyDescent="0.25">
      <c r="A4" s="12">
        <v>20</v>
      </c>
      <c r="B4" s="8" t="str">
        <f>VLOOKUP(A4,'Sets data'!$A$3:$C$9967,3,FALSE)</f>
        <v>Witchman Armor</v>
      </c>
      <c r="C4" s="8" t="str">
        <f>VLOOKUP(A4,'Sets data'!$A$3:$C$9967,2,FALSE)</f>
        <v>Hexenwerk</v>
      </c>
      <c r="G4" s="66" t="str">
        <f t="shared" ref="G4:G66" si="0">IF(AND(A4&lt;&gt;"",NOT(ISERROR(A4)),ISNUMBER(A4),D4&lt;&gt;""),CONCATENATE("[",A4,"] = {",D4,"},","     --",B4," -&gt; ",E4," / ",F4),"")</f>
        <v/>
      </c>
    </row>
    <row r="5" spans="1:7" x14ac:dyDescent="0.25">
      <c r="A5" s="12">
        <v>21</v>
      </c>
      <c r="B5" s="8" t="str">
        <f>VLOOKUP(A5,'Sets data'!$A$3:$C$9967,3,FALSE)</f>
        <v>Akaviri Dragonguard</v>
      </c>
      <c r="C5" s="8" t="str">
        <f>VLOOKUP(A5,'Sets data'!$A$3:$C$9967,2,FALSE)</f>
        <v>Akavirische Drachengarde</v>
      </c>
      <c r="G5" s="66" t="str">
        <f t="shared" si="0"/>
        <v/>
      </c>
    </row>
    <row r="6" spans="1:7" x14ac:dyDescent="0.25">
      <c r="A6" s="12">
        <v>22</v>
      </c>
      <c r="B6" s="8" t="str">
        <f>VLOOKUP(A6,'Sets data'!$A$3:$C$9967,3,FALSE)</f>
        <v>Dreamer\'s Mantle</v>
      </c>
      <c r="C6" s="8" t="str">
        <f>VLOOKUP(A6,'Sets data'!$A$3:$C$9967,2,FALSE)</f>
        <v>Mantel des Träumers</v>
      </c>
      <c r="G6" s="66" t="str">
        <f t="shared" si="0"/>
        <v/>
      </c>
    </row>
    <row r="7" spans="1:7" x14ac:dyDescent="0.25">
      <c r="A7" s="12">
        <v>23</v>
      </c>
      <c r="B7" s="8" t="str">
        <f>VLOOKUP(A7,'Sets data'!$A$3:$C$9967,3,FALSE)</f>
        <v>Archer\'s Mind</v>
      </c>
      <c r="C7" s="8" t="str">
        <f>VLOOKUP(A7,'Sets data'!$A$3:$C$9967,2,FALSE)</f>
        <v>Schützensinn</v>
      </c>
      <c r="G7" s="66" t="str">
        <f t="shared" si="0"/>
        <v/>
      </c>
    </row>
    <row r="8" spans="1:7" x14ac:dyDescent="0.25">
      <c r="A8" s="12">
        <v>24</v>
      </c>
      <c r="B8" s="8" t="str">
        <f>VLOOKUP(A8,'Sets data'!$A$3:$C$9967,3,FALSE)</f>
        <v>Footman\'s Fortune</v>
      </c>
      <c r="C8" s="8" t="str">
        <f>VLOOKUP(A8,'Sets data'!$A$3:$C$9967,2,FALSE)</f>
        <v>Geschick des Fußsoldaten</v>
      </c>
      <c r="G8" s="66" t="str">
        <f t="shared" si="0"/>
        <v/>
      </c>
    </row>
    <row r="9" spans="1:7" x14ac:dyDescent="0.25">
      <c r="A9" s="12">
        <v>25</v>
      </c>
      <c r="B9" s="8" t="str">
        <f>VLOOKUP(A9,'Sets data'!$A$3:$C$9967,3,FALSE)</f>
        <v>Desert Rose</v>
      </c>
      <c r="C9" s="8" t="str">
        <f>VLOOKUP(A9,'Sets data'!$A$3:$C$9967,2,FALSE)</f>
        <v>Wüstenrose</v>
      </c>
      <c r="G9" s="66" t="str">
        <f t="shared" si="0"/>
        <v/>
      </c>
    </row>
    <row r="10" spans="1:7" x14ac:dyDescent="0.25">
      <c r="A10" s="12">
        <v>26</v>
      </c>
      <c r="B10" s="8" t="str">
        <f>VLOOKUP(A10,'Sets data'!$A$3:$C$9967,3,FALSE)</f>
        <v>Prisoner\'s Rags</v>
      </c>
      <c r="C10" s="8" t="str">
        <f>VLOOKUP(A10,'Sets data'!$A$3:$C$9967,2,FALSE)</f>
        <v>Lumpen des Gefangenen</v>
      </c>
      <c r="G10" s="66" t="str">
        <f t="shared" si="0"/>
        <v/>
      </c>
    </row>
    <row r="11" spans="1:7" x14ac:dyDescent="0.25">
      <c r="A11" s="12">
        <v>27</v>
      </c>
      <c r="B11" s="8" t="str">
        <f>VLOOKUP(A11,'Sets data'!$A$3:$C$9967,3,FALSE)</f>
        <v>Fiord\'s Legacy</v>
      </c>
      <c r="C11" s="8" t="str">
        <f>VLOOKUP(A11,'Sets data'!$A$3:$C$9967,2,FALSE)</f>
        <v>Fiords Erbe</v>
      </c>
      <c r="G11" s="66" t="str">
        <f t="shared" si="0"/>
        <v/>
      </c>
    </row>
    <row r="12" spans="1:7" x14ac:dyDescent="0.25">
      <c r="A12" s="12">
        <v>28</v>
      </c>
      <c r="B12" s="8" t="str">
        <f>VLOOKUP(A12,'Sets data'!$A$3:$C$9967,3,FALSE)</f>
        <v>Barkskin</v>
      </c>
      <c r="C12" s="8" t="str">
        <f>VLOOKUP(A12,'Sets data'!$A$3:$C$9967,2,FALSE)</f>
        <v>Borkenhaut</v>
      </c>
      <c r="G12" s="66" t="str">
        <f t="shared" si="0"/>
        <v/>
      </c>
    </row>
    <row r="13" spans="1:7" x14ac:dyDescent="0.25">
      <c r="A13" s="12">
        <v>29</v>
      </c>
      <c r="B13" s="8" t="str">
        <f>VLOOKUP(A13,'Sets data'!$A$3:$C$9967,3,FALSE)</f>
        <v>Sergeant\'s Mail</v>
      </c>
      <c r="C13" s="8" t="str">
        <f>VLOOKUP(A13,'Sets data'!$A$3:$C$9967,2,FALSE)</f>
        <v>Rüstung des Feldwebels</v>
      </c>
      <c r="G13" s="66" t="str">
        <f t="shared" si="0"/>
        <v/>
      </c>
    </row>
    <row r="14" spans="1:7" x14ac:dyDescent="0.25">
      <c r="A14" s="12">
        <v>30</v>
      </c>
      <c r="B14" s="8" t="str">
        <f>VLOOKUP(A14,'Sets data'!$A$3:$C$9967,3,FALSE)</f>
        <v>Thunderbug\'s Carapace</v>
      </c>
      <c r="C14" s="8" t="str">
        <f>VLOOKUP(A14,'Sets data'!$A$3:$C$9967,2,FALSE)</f>
        <v>Donnerkäferpanzer</v>
      </c>
      <c r="G14" s="66" t="str">
        <f t="shared" si="0"/>
        <v/>
      </c>
    </row>
    <row r="15" spans="1:7" x14ac:dyDescent="0.25">
      <c r="A15" s="12">
        <v>31</v>
      </c>
      <c r="B15" s="8" t="str">
        <f>VLOOKUP(A15,'Sets data'!$A$3:$C$9967,3,FALSE)</f>
        <v>Silks of the Sun</v>
      </c>
      <c r="C15" s="8" t="str">
        <f>VLOOKUP(A15,'Sets data'!$A$3:$C$9967,2,FALSE)</f>
        <v>Sonnenseide</v>
      </c>
      <c r="G15" s="66" t="str">
        <f t="shared" si="0"/>
        <v/>
      </c>
    </row>
    <row r="16" spans="1:7" x14ac:dyDescent="0.25">
      <c r="A16" s="12">
        <v>32</v>
      </c>
      <c r="B16" s="8" t="str">
        <f>VLOOKUP(A16,'Sets data'!$A$3:$C$9967,3,FALSE)</f>
        <v>Healer\'s Habit</v>
      </c>
      <c r="C16" s="8" t="str">
        <f>VLOOKUP(A16,'Sets data'!$A$3:$C$9967,2,FALSE)</f>
        <v>Bräuche des Heilers</v>
      </c>
      <c r="G16" s="66" t="str">
        <f t="shared" si="0"/>
        <v/>
      </c>
    </row>
    <row r="17" spans="1:7" x14ac:dyDescent="0.25">
      <c r="A17" s="12">
        <v>33</v>
      </c>
      <c r="B17" s="8" t="str">
        <f>VLOOKUP(A17,'Sets data'!$A$3:$C$9967,3,FALSE)</f>
        <v>Viper\'s Sting</v>
      </c>
      <c r="C17" s="8" t="str">
        <f>VLOOKUP(A17,'Sets data'!$A$3:$C$9967,2,FALSE)</f>
        <v>Vipernbiss</v>
      </c>
      <c r="G17" s="66" t="str">
        <f t="shared" si="0"/>
        <v/>
      </c>
    </row>
    <row r="18" spans="1:7" x14ac:dyDescent="0.25">
      <c r="A18" s="12">
        <v>34</v>
      </c>
      <c r="B18" s="8" t="str">
        <f>VLOOKUP(A18,'Sets data'!$A$3:$C$9967,3,FALSE)</f>
        <v>Night Mother\'s Embrace</v>
      </c>
      <c r="C18" s="8" t="str">
        <f>VLOOKUP(A18,'Sets data'!$A$3:$C$9967,2,FALSE)</f>
        <v>Umarmung der Mutter der Nacht</v>
      </c>
      <c r="G18" s="66" t="str">
        <f t="shared" si="0"/>
        <v/>
      </c>
    </row>
    <row r="19" spans="1:7" x14ac:dyDescent="0.25">
      <c r="A19" s="12">
        <v>35</v>
      </c>
      <c r="B19" s="8" t="str">
        <f>VLOOKUP(A19,'Sets data'!$A$3:$C$9967,3,FALSE)</f>
        <v>Knightmare</v>
      </c>
      <c r="C19" s="8" t="str">
        <f>VLOOKUP(A19,'Sets data'!$A$3:$C$9967,2,FALSE)</f>
        <v>Albtraumritter</v>
      </c>
      <c r="G19" s="66" t="str">
        <f t="shared" si="0"/>
        <v/>
      </c>
    </row>
    <row r="20" spans="1:7" x14ac:dyDescent="0.25">
      <c r="A20" s="12">
        <v>36</v>
      </c>
      <c r="B20" s="8" t="str">
        <f>VLOOKUP(A20,'Sets data'!$A$3:$C$9967,3,FALSE)</f>
        <v>Armor of the Veiled Heritance</v>
      </c>
      <c r="C20" s="8" t="str">
        <f>VLOOKUP(A20,'Sets data'!$A$3:$C$9967,2,FALSE)</f>
        <v>Rüstung des Schleiererbes</v>
      </c>
      <c r="G20" s="66" t="str">
        <f t="shared" si="0"/>
        <v/>
      </c>
    </row>
    <row r="21" spans="1:7" x14ac:dyDescent="0.25">
      <c r="A21" s="5">
        <v>37</v>
      </c>
      <c r="B21" s="8" t="str">
        <f>VLOOKUP(A21,'Sets data'!$A$3:$C$9967,3,FALSE)</f>
        <v>Death\'s Wind</v>
      </c>
      <c r="C21" s="8" t="str">
        <f>VLOOKUP(A21,'Sets data'!$A$3:$C$9967,2,FALSE)</f>
        <v>Todeswind</v>
      </c>
      <c r="G21" s="66" t="str">
        <f t="shared" si="0"/>
        <v/>
      </c>
    </row>
    <row r="22" spans="1:7" x14ac:dyDescent="0.25">
      <c r="A22" s="5">
        <v>38</v>
      </c>
      <c r="B22" s="8" t="str">
        <f>VLOOKUP(A22,'Sets data'!$A$3:$C$9967,3,FALSE)</f>
        <v>Twilight\'s Embrace</v>
      </c>
      <c r="C22" s="8" t="str">
        <f>VLOOKUP(A22,'Sets data'!$A$3:$C$9967,2,FALSE)</f>
        <v>Zwielichtkuss</v>
      </c>
      <c r="G22" s="66" t="str">
        <f t="shared" si="0"/>
        <v/>
      </c>
    </row>
    <row r="23" spans="1:7" x14ac:dyDescent="0.25">
      <c r="A23" s="12">
        <v>39</v>
      </c>
      <c r="B23" s="8" t="str">
        <f>VLOOKUP(A23,'Sets data'!$A$3:$C$9967,3,FALSE)</f>
        <v>Alessian Order</v>
      </c>
      <c r="C23" s="8" t="str">
        <f>VLOOKUP(A23,'Sets data'!$A$3:$C$9967,2,FALSE)</f>
        <v>Alessianischer Orden</v>
      </c>
      <c r="G23" s="66" t="str">
        <f t="shared" si="0"/>
        <v/>
      </c>
    </row>
    <row r="24" spans="1:7" x14ac:dyDescent="0.25">
      <c r="A24" s="5">
        <v>40</v>
      </c>
      <c r="B24" s="8" t="str">
        <f>VLOOKUP(A24,'Sets data'!$A$3:$C$9967,3,FALSE)</f>
        <v>Night\'s Silence</v>
      </c>
      <c r="C24" s="8" t="str">
        <f>VLOOKUP(A24,'Sets data'!$A$3:$C$9967,2,FALSE)</f>
        <v>Stille der Nacht</v>
      </c>
      <c r="G24" s="66" t="str">
        <f t="shared" si="0"/>
        <v/>
      </c>
    </row>
    <row r="25" spans="1:7" x14ac:dyDescent="0.25">
      <c r="A25" s="5">
        <v>41</v>
      </c>
      <c r="B25" s="8" t="str">
        <f>VLOOKUP(A25,'Sets data'!$A$3:$C$9967,3,FALSE)</f>
        <v>Whitestrake\'s Retribution</v>
      </c>
      <c r="C25" s="8" t="str">
        <f>VLOOKUP(A25,'Sets data'!$A$3:$C$9967,2,FALSE)</f>
        <v>Weißplankes Vergeltung</v>
      </c>
      <c r="G25" s="66" t="str">
        <f t="shared" si="0"/>
        <v/>
      </c>
    </row>
    <row r="26" spans="1:7" x14ac:dyDescent="0.25">
      <c r="A26" s="5">
        <v>43</v>
      </c>
      <c r="B26" s="8" t="str">
        <f>VLOOKUP(A26,'Sets data'!$A$3:$C$9967,3,FALSE)</f>
        <v>Armor of the Seducer</v>
      </c>
      <c r="C26" s="8" t="str">
        <f>VLOOKUP(A26,'Sets data'!$A$3:$C$9967,2,FALSE)</f>
        <v>Rüstung der Verführung</v>
      </c>
      <c r="G26" s="66" t="str">
        <f t="shared" si="0"/>
        <v/>
      </c>
    </row>
    <row r="27" spans="1:7" x14ac:dyDescent="0.25">
      <c r="A27" s="5">
        <v>44</v>
      </c>
      <c r="B27" s="8" t="str">
        <f>VLOOKUP(A27,'Sets data'!$A$3:$C$9967,3,FALSE)</f>
        <v>Vampire\'s Kiss</v>
      </c>
      <c r="C27" s="8" t="str">
        <f>VLOOKUP(A27,'Sets data'!$A$3:$C$9967,2,FALSE)</f>
        <v>Kuss des Vampirs</v>
      </c>
      <c r="G27" s="66" t="str">
        <f t="shared" si="0"/>
        <v/>
      </c>
    </row>
    <row r="28" spans="1:7" x14ac:dyDescent="0.25">
      <c r="A28" s="12">
        <v>46</v>
      </c>
      <c r="B28" s="8" t="str">
        <f>VLOOKUP(A28,'Sets data'!$A$3:$C$9967,3,FALSE)</f>
        <v>Noble Duelist\'s Silks</v>
      </c>
      <c r="C28" s="8" t="str">
        <f>VLOOKUP(A28,'Sets data'!$A$3:$C$9967,2,FALSE)</f>
        <v>Seide des edlen Duellanten</v>
      </c>
      <c r="G28" s="66" t="str">
        <f t="shared" si="0"/>
        <v/>
      </c>
    </row>
    <row r="29" spans="1:7" x14ac:dyDescent="0.25">
      <c r="A29" s="12">
        <v>47</v>
      </c>
      <c r="B29" s="8" t="str">
        <f>VLOOKUP(A29,'Sets data'!$A$3:$C$9967,3,FALSE)</f>
        <v>Robes of the Withered Hand</v>
      </c>
      <c r="C29" s="8" t="str">
        <f>VLOOKUP(A29,'Sets data'!$A$3:$C$9967,2,FALSE)</f>
        <v>Roben der Verdorrten Hand</v>
      </c>
      <c r="G29" s="66" t="str">
        <f t="shared" si="0"/>
        <v/>
      </c>
    </row>
    <row r="30" spans="1:7" x14ac:dyDescent="0.25">
      <c r="A30" s="5">
        <v>48</v>
      </c>
      <c r="B30" s="8" t="str">
        <f>VLOOKUP(A30,'Sets data'!$A$3:$C$9967,3,FALSE)</f>
        <v>Magnus\' Gift</v>
      </c>
      <c r="C30" s="8" t="str">
        <f>VLOOKUP(A30,'Sets data'!$A$3:$C$9967,2,FALSE)</f>
        <v>Magnus' Gabe</v>
      </c>
      <c r="G30" s="66" t="str">
        <f t="shared" si="0"/>
        <v/>
      </c>
    </row>
    <row r="31" spans="1:7" x14ac:dyDescent="0.25">
      <c r="A31" s="12">
        <v>49</v>
      </c>
      <c r="B31" s="8" t="str">
        <f>VLOOKUP(A31,'Sets data'!$A$3:$C$9967,3,FALSE)</f>
        <v>Shadow of the Red Mountain</v>
      </c>
      <c r="C31" s="8" t="str">
        <f>VLOOKUP(A31,'Sets data'!$A$3:$C$9967,2,FALSE)</f>
        <v>Schatten des Roten Berges</v>
      </c>
      <c r="G31" s="66" t="str">
        <f t="shared" si="0"/>
        <v/>
      </c>
    </row>
    <row r="32" spans="1:7" x14ac:dyDescent="0.25">
      <c r="A32" s="12">
        <v>50</v>
      </c>
      <c r="B32" s="8" t="str">
        <f>VLOOKUP(A32,'Sets data'!$A$3:$C$9967,3,FALSE)</f>
        <v>The Morag Tong</v>
      </c>
      <c r="C32" s="8" t="str">
        <f>VLOOKUP(A32,'Sets data'!$A$3:$C$9967,2,FALSE)</f>
        <v>Morag Tong</v>
      </c>
      <c r="G32" s="66" t="str">
        <f t="shared" si="0"/>
        <v/>
      </c>
    </row>
    <row r="33" spans="1:7" x14ac:dyDescent="0.25">
      <c r="A33" s="5">
        <v>51</v>
      </c>
      <c r="B33" s="8" t="str">
        <f>VLOOKUP(A33,'Sets data'!$A$3:$C$9967,3,FALSE)</f>
        <v>Night Mother\'s Gaze</v>
      </c>
      <c r="C33" s="8" t="str">
        <f>VLOOKUP(A33,'Sets data'!$A$3:$C$9967,2,FALSE)</f>
        <v>Blick der Mutter der Nacht</v>
      </c>
      <c r="G33" s="66" t="str">
        <f t="shared" si="0"/>
        <v/>
      </c>
    </row>
    <row r="34" spans="1:7" x14ac:dyDescent="0.25">
      <c r="A34" s="12">
        <v>52</v>
      </c>
      <c r="B34" s="8" t="str">
        <f>VLOOKUP(A34,'Sets data'!$A$3:$C$9967,3,FALSE)</f>
        <v>Beckoning Steel</v>
      </c>
      <c r="C34" s="8" t="str">
        <f>VLOOKUP(A34,'Sets data'!$A$3:$C$9967,2,FALSE)</f>
        <v>Klingender Stahl</v>
      </c>
      <c r="G34" s="66" t="str">
        <f t="shared" si="0"/>
        <v/>
      </c>
    </row>
    <row r="35" spans="1:7" x14ac:dyDescent="0.25">
      <c r="A35" s="12">
        <v>53</v>
      </c>
      <c r="B35" s="8" t="str">
        <f>VLOOKUP(A35,'Sets data'!$A$3:$C$9967,3,FALSE)</f>
        <v>The Ice Furnace</v>
      </c>
      <c r="C35" s="8" t="str">
        <f>VLOOKUP(A35,'Sets data'!$A$3:$C$9967,2,FALSE)</f>
        <v>Eisschmiede</v>
      </c>
      <c r="G35" s="66" t="str">
        <f t="shared" si="0"/>
        <v/>
      </c>
    </row>
    <row r="36" spans="1:7" x14ac:dyDescent="0.25">
      <c r="A36" s="5">
        <v>54</v>
      </c>
      <c r="B36" s="8" t="str">
        <f>VLOOKUP(A36,'Sets data'!$A$3:$C$9967,3,FALSE)</f>
        <v>Ashen Grip</v>
      </c>
      <c r="C36" s="8" t="str">
        <f>VLOOKUP(A36,'Sets data'!$A$3:$C$9967,2,FALSE)</f>
        <v>Aschengriff</v>
      </c>
      <c r="G36" s="66" t="str">
        <f t="shared" si="0"/>
        <v/>
      </c>
    </row>
    <row r="37" spans="1:7" x14ac:dyDescent="0.25">
      <c r="A37" s="12">
        <v>55</v>
      </c>
      <c r="B37" s="8" t="str">
        <f>VLOOKUP(A37,'Sets data'!$A$3:$C$9967,3,FALSE)</f>
        <v>Prayer Shawl</v>
      </c>
      <c r="C37" s="8" t="str">
        <f>VLOOKUP(A37,'Sets data'!$A$3:$C$9967,2,FALSE)</f>
        <v>Gebetstuch</v>
      </c>
      <c r="G37" s="66" t="str">
        <f t="shared" si="0"/>
        <v/>
      </c>
    </row>
    <row r="38" spans="1:7" x14ac:dyDescent="0.25">
      <c r="A38" s="12">
        <v>56</v>
      </c>
      <c r="B38" s="8" t="str">
        <f>VLOOKUP(A38,'Sets data'!$A$3:$C$9967,3,FALSE)</f>
        <v>Stendarr\'s Embrace</v>
      </c>
      <c r="C38" s="8" t="str">
        <f>VLOOKUP(A38,'Sets data'!$A$3:$C$9967,2,FALSE)</f>
        <v>Stendarrs Umarmung</v>
      </c>
      <c r="G38" s="66" t="str">
        <f t="shared" si="0"/>
        <v/>
      </c>
    </row>
    <row r="39" spans="1:7" x14ac:dyDescent="0.25">
      <c r="A39" s="12">
        <v>57</v>
      </c>
      <c r="B39" s="8" t="str">
        <f>VLOOKUP(A39,'Sets data'!$A$3:$C$9967,3,FALSE)</f>
        <v>Syrabane\'s Grip</v>
      </c>
      <c r="C39" s="8" t="str">
        <f>VLOOKUP(A39,'Sets data'!$A$3:$C$9967,2,FALSE)</f>
        <v>Syrabanns Griff</v>
      </c>
      <c r="G39" s="66" t="str">
        <f t="shared" si="0"/>
        <v/>
      </c>
    </row>
    <row r="40" spans="1:7" x14ac:dyDescent="0.25">
      <c r="A40" s="12">
        <v>58</v>
      </c>
      <c r="B40" s="8" t="str">
        <f>VLOOKUP(A40,'Sets data'!$A$3:$C$9967,3,FALSE)</f>
        <v>Hide of the Werewolf</v>
      </c>
      <c r="C40" s="8" t="str">
        <f>VLOOKUP(A40,'Sets data'!$A$3:$C$9967,2,FALSE)</f>
        <v>Fell des Werwolfs</v>
      </c>
      <c r="G40" s="66" t="str">
        <f t="shared" si="0"/>
        <v/>
      </c>
    </row>
    <row r="41" spans="1:7" x14ac:dyDescent="0.25">
      <c r="A41" s="12">
        <v>59</v>
      </c>
      <c r="B41" s="8" t="str">
        <f>VLOOKUP(A41,'Sets data'!$A$3:$C$9967,3,FALSE)</f>
        <v>Kyne\'s Kiss</v>
      </c>
      <c r="C41" s="8" t="str">
        <f>VLOOKUP(A41,'Sets data'!$A$3:$C$9967,2,FALSE)</f>
        <v>Kynes Kuss</v>
      </c>
      <c r="G41" s="66" t="str">
        <f t="shared" si="0"/>
        <v/>
      </c>
    </row>
    <row r="42" spans="1:7" x14ac:dyDescent="0.25">
      <c r="A42" s="12">
        <v>60</v>
      </c>
      <c r="B42" s="8" t="str">
        <f>VLOOKUP(A42,'Sets data'!$A$3:$C$9967,3,FALSE)</f>
        <v>Darkstride</v>
      </c>
      <c r="C42" s="8" t="str">
        <f>VLOOKUP(A42,'Sets data'!$A$3:$C$9967,2,FALSE)</f>
        <v>Dunkelschritt</v>
      </c>
      <c r="G42" s="66" t="str">
        <f t="shared" si="0"/>
        <v/>
      </c>
    </row>
    <row r="43" spans="1:7" x14ac:dyDescent="0.25">
      <c r="A43" s="12">
        <v>61</v>
      </c>
      <c r="B43" s="8" t="str">
        <f>VLOOKUP(A43,'Sets data'!$A$3:$C$9967,3,FALSE)</f>
        <v>Dreugh King Slayer</v>
      </c>
      <c r="C43" s="8" t="str">
        <f>VLOOKUP(A43,'Sets data'!$A$3:$C$9967,2,FALSE)</f>
        <v>Dreughkönigsschlächter</v>
      </c>
      <c r="G43" s="66" t="str">
        <f t="shared" si="0"/>
        <v/>
      </c>
    </row>
    <row r="44" spans="1:7" x14ac:dyDescent="0.25">
      <c r="A44" s="12">
        <v>62</v>
      </c>
      <c r="B44" s="8" t="str">
        <f>VLOOKUP(A44,'Sets data'!$A$3:$C$9967,3,FALSE)</f>
        <v>Hatchling\'s Shell</v>
      </c>
      <c r="C44" s="8" t="str">
        <f>VLOOKUP(A44,'Sets data'!$A$3:$C$9967,2,FALSE)</f>
        <v>Schlüpflingspanzer</v>
      </c>
      <c r="G44" s="66" t="str">
        <f t="shared" si="0"/>
        <v/>
      </c>
    </row>
    <row r="45" spans="1:7" x14ac:dyDescent="0.25">
      <c r="A45" s="12">
        <v>63</v>
      </c>
      <c r="B45" s="8" t="str">
        <f>VLOOKUP(A45,'Sets data'!$A$3:$C$9967,3,FALSE)</f>
        <v>The Juggernaut</v>
      </c>
      <c r="C45" s="8" t="str">
        <f>VLOOKUP(A45,'Sets data'!$A$3:$C$9967,2,FALSE)</f>
        <v>Koloss</v>
      </c>
      <c r="G45" s="66" t="str">
        <f t="shared" si="0"/>
        <v/>
      </c>
    </row>
    <row r="46" spans="1:7" x14ac:dyDescent="0.25">
      <c r="A46" s="12">
        <v>64</v>
      </c>
      <c r="B46" s="8" t="str">
        <f>VLOOKUP(A46,'Sets data'!$A$3:$C$9967,3,FALSE)</f>
        <v>Shadow Dancer\'s Raiment</v>
      </c>
      <c r="C46" s="8" t="str">
        <f>VLOOKUP(A46,'Sets data'!$A$3:$C$9967,2,FALSE)</f>
        <v>Kleidung des Schattentänzers</v>
      </c>
      <c r="G46" s="66" t="str">
        <f t="shared" si="0"/>
        <v/>
      </c>
    </row>
    <row r="47" spans="1:7" x14ac:dyDescent="0.25">
      <c r="A47" s="12">
        <v>65</v>
      </c>
      <c r="B47" s="8" t="str">
        <f>VLOOKUP(A47,'Sets data'!$A$3:$C$9967,3,FALSE)</f>
        <v>Bloodthorn\'s Touch</v>
      </c>
      <c r="C47" s="8" t="str">
        <f>VLOOKUP(A47,'Sets data'!$A$3:$C$9967,2,FALSE)</f>
        <v>Spur eines Blutdorns</v>
      </c>
      <c r="G47" s="66" t="str">
        <f t="shared" si="0"/>
        <v/>
      </c>
    </row>
    <row r="48" spans="1:7" x14ac:dyDescent="0.25">
      <c r="A48" s="12">
        <v>66</v>
      </c>
      <c r="B48" s="8" t="str">
        <f>VLOOKUP(A48,'Sets data'!$A$3:$C$9967,3,FALSE)</f>
        <v>Robes of the Hist</v>
      </c>
      <c r="C48" s="8" t="str">
        <f>VLOOKUP(A48,'Sets data'!$A$3:$C$9967,2,FALSE)</f>
        <v>Roben des Hist</v>
      </c>
      <c r="G48" s="66" t="str">
        <f t="shared" si="0"/>
        <v/>
      </c>
    </row>
    <row r="49" spans="1:7" x14ac:dyDescent="0.25">
      <c r="A49" s="12">
        <v>67</v>
      </c>
      <c r="B49" s="8" t="str">
        <f>VLOOKUP(A49,'Sets data'!$A$3:$C$9967,3,FALSE)</f>
        <v>Shadow Walker</v>
      </c>
      <c r="C49" s="8" t="str">
        <f>VLOOKUP(A49,'Sets data'!$A$3:$C$9967,2,FALSE)</f>
        <v>Schattengänger</v>
      </c>
      <c r="G49" s="66" t="str">
        <f t="shared" si="0"/>
        <v/>
      </c>
    </row>
    <row r="50" spans="1:7" x14ac:dyDescent="0.25">
      <c r="A50" s="12">
        <v>68</v>
      </c>
      <c r="B50" s="8" t="str">
        <f>VLOOKUP(A50,'Sets data'!$A$3:$C$9967,3,FALSE)</f>
        <v>Stygian</v>
      </c>
      <c r="C50" s="8" t="str">
        <f>VLOOKUP(A50,'Sets data'!$A$3:$C$9967,2,FALSE)</f>
        <v>Stygier</v>
      </c>
      <c r="G50" s="66" t="str">
        <f t="shared" si="0"/>
        <v/>
      </c>
    </row>
    <row r="51" spans="1:7" x14ac:dyDescent="0.25">
      <c r="A51" s="12">
        <v>69</v>
      </c>
      <c r="B51" s="8" t="str">
        <f>VLOOKUP(A51,'Sets data'!$A$3:$C$9967,3,FALSE)</f>
        <v>Ranger\'s Gait</v>
      </c>
      <c r="C51" s="8" t="str">
        <f>VLOOKUP(A51,'Sets data'!$A$3:$C$9967,2,FALSE)</f>
        <v>Laufstil des Waldläufers</v>
      </c>
      <c r="G51" s="66" t="str">
        <f t="shared" si="0"/>
        <v/>
      </c>
    </row>
    <row r="52" spans="1:7" x14ac:dyDescent="0.25">
      <c r="A52" s="12">
        <v>70</v>
      </c>
      <c r="B52" s="8" t="str">
        <f>VLOOKUP(A52,'Sets data'!$A$3:$C$9967,3,FALSE)</f>
        <v>Seventh Legion Brute</v>
      </c>
      <c r="C52" s="8" t="str">
        <f>VLOOKUP(A52,'Sets data'!$A$3:$C$9967,2,FALSE)</f>
        <v>Rohling der siebten Legion</v>
      </c>
      <c r="G52" s="66" t="str">
        <f t="shared" si="0"/>
        <v/>
      </c>
    </row>
    <row r="53" spans="1:7" x14ac:dyDescent="0.25">
      <c r="A53" s="12">
        <v>71</v>
      </c>
      <c r="B53" s="8" t="str">
        <f>VLOOKUP(A53,'Sets data'!$A$3:$C$9967,3,FALSE)</f>
        <v>Durok\'s Bane</v>
      </c>
      <c r="C53" s="8" t="str">
        <f>VLOOKUP(A53,'Sets data'!$A$3:$C$9967,2,FALSE)</f>
        <v>Duroks Fluch</v>
      </c>
      <c r="G53" s="66" t="str">
        <f t="shared" si="0"/>
        <v/>
      </c>
    </row>
    <row r="54" spans="1:7" x14ac:dyDescent="0.25">
      <c r="A54" s="12">
        <v>72</v>
      </c>
      <c r="B54" s="8" t="str">
        <f>VLOOKUP(A54,'Sets data'!$A$3:$C$9967,3,FALSE)</f>
        <v>Nikulas\' Heavy Armor</v>
      </c>
      <c r="C54" s="8" t="str">
        <f>VLOOKUP(A54,'Sets data'!$A$3:$C$9967,2,FALSE)</f>
        <v>Nikulas' schwere Rüstung</v>
      </c>
      <c r="G54" s="66" t="str">
        <f t="shared" si="0"/>
        <v/>
      </c>
    </row>
    <row r="55" spans="1:7" x14ac:dyDescent="0.25">
      <c r="A55" s="5">
        <v>73</v>
      </c>
      <c r="B55" s="8" t="str">
        <f>VLOOKUP(A55,'Sets data'!$A$3:$C$9967,3,FALSE)</f>
        <v>Oblivion\'s Foe</v>
      </c>
      <c r="C55" s="8" t="str">
        <f>VLOOKUP(A55,'Sets data'!$A$3:$C$9967,2,FALSE)</f>
        <v>Erinnerung</v>
      </c>
      <c r="G55" s="66" t="str">
        <f t="shared" si="0"/>
        <v/>
      </c>
    </row>
    <row r="56" spans="1:7" x14ac:dyDescent="0.25">
      <c r="A56" s="5">
        <v>74</v>
      </c>
      <c r="B56" s="8" t="str">
        <f>VLOOKUP(A56,'Sets data'!$A$3:$C$9967,3,FALSE)</f>
        <v>Spectre\'s Eye</v>
      </c>
      <c r="C56" s="8" t="str">
        <f>VLOOKUP(A56,'Sets data'!$A$3:$C$9967,2,FALSE)</f>
        <v>Schemenauge</v>
      </c>
      <c r="G56" s="66" t="str">
        <f t="shared" si="0"/>
        <v/>
      </c>
    </row>
    <row r="57" spans="1:7" x14ac:dyDescent="0.25">
      <c r="A57" s="5">
        <v>75</v>
      </c>
      <c r="B57" s="8" t="str">
        <f>VLOOKUP(A57,'Sets data'!$A$3:$C$9967,3,FALSE)</f>
        <v>Torug\'s Pact</v>
      </c>
      <c r="C57" s="8" t="str">
        <f>VLOOKUP(A57,'Sets data'!$A$3:$C$9967,2,FALSE)</f>
        <v>Torugs Pakt</v>
      </c>
      <c r="G57" s="66" t="str">
        <f t="shared" si="0"/>
        <v/>
      </c>
    </row>
    <row r="58" spans="1:7" x14ac:dyDescent="0.25">
      <c r="A58" s="12">
        <v>76</v>
      </c>
      <c r="B58" s="8" t="str">
        <f>VLOOKUP(A58,'Sets data'!$A$3:$C$9967,3,FALSE)</f>
        <v>Robes of Alteration Mastery</v>
      </c>
      <c r="C58" s="8" t="str">
        <f>VLOOKUP(A58,'Sets data'!$A$3:$C$9967,2,FALSE)</f>
        <v>Roben der Veränderungsbeherrschung</v>
      </c>
      <c r="G58" s="66" t="str">
        <f t="shared" si="0"/>
        <v/>
      </c>
    </row>
    <row r="59" spans="1:7" x14ac:dyDescent="0.25">
      <c r="A59" s="12">
        <v>77</v>
      </c>
      <c r="B59" s="8" t="str">
        <f>VLOOKUP(A59,'Sets data'!$A$3:$C$9967,3,FALSE)</f>
        <v>Crusader</v>
      </c>
      <c r="C59" s="8" t="str">
        <f>VLOOKUP(A59,'Sets data'!$A$3:$C$9967,2,FALSE)</f>
        <v>Glaubenskrieger</v>
      </c>
      <c r="G59" s="66" t="str">
        <f t="shared" si="0"/>
        <v/>
      </c>
    </row>
    <row r="60" spans="1:7" x14ac:dyDescent="0.25">
      <c r="A60" s="5">
        <v>78</v>
      </c>
      <c r="B60" s="8" t="str">
        <f>VLOOKUP(A60,'Sets data'!$A$3:$C$9967,3,FALSE)</f>
        <v>Hist Bark</v>
      </c>
      <c r="C60" s="8" t="str">
        <f>VLOOKUP(A60,'Sets data'!$A$3:$C$9967,2,FALSE)</f>
        <v>Histrinde</v>
      </c>
      <c r="G60" s="66" t="str">
        <f t="shared" si="0"/>
        <v/>
      </c>
    </row>
    <row r="61" spans="1:7" x14ac:dyDescent="0.25">
      <c r="A61" s="5">
        <v>79</v>
      </c>
      <c r="B61" s="8" t="str">
        <f>VLOOKUP(A61,'Sets data'!$A$3:$C$9967,3,FALSE)</f>
        <v>Willow\'s Path</v>
      </c>
      <c r="C61" s="8" t="str">
        <f>VLOOKUP(A61,'Sets data'!$A$3:$C$9967,2,FALSE)</f>
        <v>Weidenpfad</v>
      </c>
      <c r="G61" s="66" t="str">
        <f t="shared" si="0"/>
        <v/>
      </c>
    </row>
    <row r="62" spans="1:7" x14ac:dyDescent="0.25">
      <c r="A62" s="5">
        <v>80</v>
      </c>
      <c r="B62" s="8" t="str">
        <f>VLOOKUP(A62,'Sets data'!$A$3:$C$9967,3,FALSE)</f>
        <v>Hunding\'s Rage</v>
      </c>
      <c r="C62" s="8" t="str">
        <f>VLOOKUP(A62,'Sets data'!$A$3:$C$9967,2,FALSE)</f>
        <v>Hundings Zorn</v>
      </c>
      <c r="G62" s="66" t="str">
        <f t="shared" si="0"/>
        <v/>
      </c>
    </row>
    <row r="63" spans="1:7" x14ac:dyDescent="0.25">
      <c r="A63" s="5">
        <v>81</v>
      </c>
      <c r="B63" s="8" t="str">
        <f>VLOOKUP(A63,'Sets data'!$A$3:$C$9967,3,FALSE)</f>
        <v>Song of Lamae</v>
      </c>
      <c r="C63" s="8" t="str">
        <f>VLOOKUP(A63,'Sets data'!$A$3:$C$9967,2,FALSE)</f>
        <v>Lied der Lamien</v>
      </c>
      <c r="G63" s="66" t="str">
        <f t="shared" si="0"/>
        <v/>
      </c>
    </row>
    <row r="64" spans="1:7" x14ac:dyDescent="0.25">
      <c r="A64" s="5">
        <v>82</v>
      </c>
      <c r="B64" s="8" t="str">
        <f>VLOOKUP(A64,'Sets data'!$A$3:$C$9967,3,FALSE)</f>
        <v>Alessia\'s Bulwark</v>
      </c>
      <c r="C64" s="8" t="str">
        <f>VLOOKUP(A64,'Sets data'!$A$3:$C$9967,2,FALSE)</f>
        <v>Alessias Bollwerk</v>
      </c>
      <c r="G64" s="66" t="str">
        <f t="shared" si="0"/>
        <v/>
      </c>
    </row>
    <row r="65" spans="1:7" x14ac:dyDescent="0.25">
      <c r="A65" s="12">
        <v>83</v>
      </c>
      <c r="B65" s="8" t="str">
        <f>VLOOKUP(A65,'Sets data'!$A$3:$C$9967,3,FALSE)</f>
        <v>Elf Bane</v>
      </c>
      <c r="C65" s="8" t="str">
        <f>VLOOKUP(A65,'Sets data'!$A$3:$C$9967,2,FALSE)</f>
        <v>Elfenfluch</v>
      </c>
      <c r="G65" s="66" t="str">
        <f t="shared" si="0"/>
        <v/>
      </c>
    </row>
    <row r="66" spans="1:7" x14ac:dyDescent="0.25">
      <c r="A66" s="5">
        <v>84</v>
      </c>
      <c r="B66" s="8" t="str">
        <f>VLOOKUP(A66,'Sets data'!$A$3:$C$9967,3,FALSE)</f>
        <v>Orgnum\'s Scales</v>
      </c>
      <c r="C66" s="8" t="str">
        <f>VLOOKUP(A66,'Sets data'!$A$3:$C$9967,2,FALSE)</f>
        <v>Orgnums Schuppen</v>
      </c>
      <c r="G66" s="66" t="str">
        <f t="shared" si="0"/>
        <v/>
      </c>
    </row>
    <row r="67" spans="1:7" x14ac:dyDescent="0.25">
      <c r="A67" s="12">
        <v>85</v>
      </c>
      <c r="B67" s="8" t="str">
        <f>VLOOKUP(A67,'Sets data'!$A$3:$C$9967,3,FALSE)</f>
        <v>Almalexia\'s Mercy</v>
      </c>
      <c r="C67" s="8" t="str">
        <f>VLOOKUP(A67,'Sets data'!$A$3:$C$9967,2,FALSE)</f>
        <v>Almalexias Gnade</v>
      </c>
      <c r="G67" s="66" t="str">
        <f t="shared" ref="G67:G127" si="1">IF(AND(A67&lt;&gt;"",NOT(ISERROR(A67)),ISNUMBER(A67),D67&lt;&gt;""),CONCATENATE("[",A67,"] = {",D67,"},","     --",B67," -&gt; ",E67," / ",F67),"")</f>
        <v/>
      </c>
    </row>
    <row r="68" spans="1:7" x14ac:dyDescent="0.25">
      <c r="A68" s="12">
        <v>86</v>
      </c>
      <c r="B68" s="8" t="str">
        <f>VLOOKUP(A68,'Sets data'!$A$3:$C$9967,3,FALSE)</f>
        <v>Queen\'s Elegance</v>
      </c>
      <c r="C68" s="8" t="str">
        <f>VLOOKUP(A68,'Sets data'!$A$3:$C$9967,2,FALSE)</f>
        <v>Eleganz der Königin</v>
      </c>
      <c r="G68" s="66" t="str">
        <f t="shared" si="1"/>
        <v/>
      </c>
    </row>
    <row r="69" spans="1:7" x14ac:dyDescent="0.25">
      <c r="A69" s="5">
        <v>87</v>
      </c>
      <c r="B69" s="8" t="str">
        <f>VLOOKUP(A69,'Sets data'!$A$3:$C$9967,3,FALSE)</f>
        <v>Eyes of Mara</v>
      </c>
      <c r="C69" s="8" t="str">
        <f>VLOOKUP(A69,'Sets data'!$A$3:$C$9967,2,FALSE)</f>
        <v>Augen von Mara</v>
      </c>
      <c r="G69" s="66" t="str">
        <f t="shared" si="1"/>
        <v/>
      </c>
    </row>
    <row r="70" spans="1:7" x14ac:dyDescent="0.25">
      <c r="A70" s="12">
        <v>88</v>
      </c>
      <c r="B70" s="8" t="str">
        <f>VLOOKUP(A70,'Sets data'!$A$3:$C$9967,3,FALSE)</f>
        <v>Robes of Destruction Mastery</v>
      </c>
      <c r="C70" s="8" t="str">
        <f>VLOOKUP(A70,'Sets data'!$A$3:$C$9967,2,FALSE)</f>
        <v>Roben der Zerstörungsbeherrschung</v>
      </c>
      <c r="G70" s="66" t="str">
        <f t="shared" si="1"/>
        <v/>
      </c>
    </row>
    <row r="71" spans="1:7" x14ac:dyDescent="0.25">
      <c r="A71" s="12">
        <v>89</v>
      </c>
      <c r="B71" s="8" t="str">
        <f>VLOOKUP(A71,'Sets data'!$A$3:$C$9967,3,FALSE)</f>
        <v>Sentry</v>
      </c>
      <c r="C71" s="8" t="str">
        <f>VLOOKUP(A71,'Sets data'!$A$3:$C$9967,2,FALSE)</f>
        <v>Wachposten</v>
      </c>
      <c r="G71" s="66" t="str">
        <f t="shared" si="1"/>
        <v/>
      </c>
    </row>
    <row r="72" spans="1:7" x14ac:dyDescent="0.25">
      <c r="A72" s="12">
        <v>90</v>
      </c>
      <c r="B72" s="8" t="str">
        <f>VLOOKUP(A72,'Sets data'!$A$3:$C$9967,3,FALSE)</f>
        <v>Senche\'s Bite</v>
      </c>
      <c r="C72" s="8" t="str">
        <f>VLOOKUP(A72,'Sets data'!$A$3:$C$9967,2,FALSE)</f>
        <v>Biss des Senche</v>
      </c>
      <c r="G72" s="66" t="str">
        <f t="shared" si="1"/>
        <v/>
      </c>
    </row>
    <row r="73" spans="1:7" x14ac:dyDescent="0.25">
      <c r="A73" s="12">
        <v>91</v>
      </c>
      <c r="B73" s="8" t="str">
        <f>VLOOKUP(A73,'Sets data'!$A$3:$C$9967,3,FALSE)</f>
        <v>Oblivion\'s Edge</v>
      </c>
      <c r="C73" s="8" t="str">
        <f>VLOOKUP(A73,'Sets data'!$A$3:$C$9967,2,FALSE)</f>
        <v>Vorteil des Vergessens</v>
      </c>
      <c r="G73" s="66" t="str">
        <f t="shared" si="1"/>
        <v/>
      </c>
    </row>
    <row r="74" spans="1:7" x14ac:dyDescent="0.25">
      <c r="A74" s="5">
        <v>92</v>
      </c>
      <c r="B74" s="8" t="str">
        <f>VLOOKUP(A74,'Sets data'!$A$3:$C$9967,3,FALSE)</f>
        <v>Kagrenac\'s Hope</v>
      </c>
      <c r="C74" s="8" t="str">
        <f>VLOOKUP(A74,'Sets data'!$A$3:$C$9967,2,FALSE)</f>
        <v>Kagrenacs Hoffnung</v>
      </c>
      <c r="G74" s="66" t="str">
        <f t="shared" si="1"/>
        <v/>
      </c>
    </row>
    <row r="75" spans="1:7" x14ac:dyDescent="0.25">
      <c r="A75" s="12">
        <v>93</v>
      </c>
      <c r="B75" s="8" t="str">
        <f>VLOOKUP(A75,'Sets data'!$A$3:$C$9967,3,FALSE)</f>
        <v>Storm Knight\'s Plate</v>
      </c>
      <c r="C75" s="8" t="str">
        <f>VLOOKUP(A75,'Sets data'!$A$3:$C$9967,2,FALSE)</f>
        <v>Wut des Sturmritters</v>
      </c>
      <c r="G75" s="66" t="str">
        <f t="shared" si="1"/>
        <v/>
      </c>
    </row>
    <row r="76" spans="1:7" x14ac:dyDescent="0.25">
      <c r="A76" s="12">
        <v>94</v>
      </c>
      <c r="B76" s="8" t="str">
        <f>VLOOKUP(A76,'Sets data'!$A$3:$C$9967,3,FALSE)</f>
        <v>Meridia\'s Blessed Armor</v>
      </c>
      <c r="C76" s="8" t="str">
        <f>VLOOKUP(A76,'Sets data'!$A$3:$C$9967,2,FALSE)</f>
        <v>Meridias gesegnete Rüstung</v>
      </c>
      <c r="G76" s="66" t="str">
        <f t="shared" si="1"/>
        <v/>
      </c>
    </row>
    <row r="77" spans="1:7" x14ac:dyDescent="0.25">
      <c r="A77" s="5">
        <v>95</v>
      </c>
      <c r="B77" s="8" t="str">
        <f>VLOOKUP(A77,'Sets data'!$A$3:$C$9967,3,FALSE)</f>
        <v>Shalidor\'s Curse</v>
      </c>
      <c r="C77" s="8" t="str">
        <f>VLOOKUP(A77,'Sets data'!$A$3:$C$9967,2,FALSE)</f>
        <v>Shalidors Fluch</v>
      </c>
      <c r="G77" s="66" t="str">
        <f t="shared" si="1"/>
        <v/>
      </c>
    </row>
    <row r="78" spans="1:7" x14ac:dyDescent="0.25">
      <c r="A78" s="12">
        <v>96</v>
      </c>
      <c r="B78" s="8" t="str">
        <f>VLOOKUP(A78,'Sets data'!$A$3:$C$9967,3,FALSE)</f>
        <v>Armor of Truth</v>
      </c>
      <c r="C78" s="8" t="str">
        <f>VLOOKUP(A78,'Sets data'!$A$3:$C$9967,2,FALSE)</f>
        <v>Rüstung der Wahrheit</v>
      </c>
      <c r="G78" s="66" t="str">
        <f t="shared" si="1"/>
        <v/>
      </c>
    </row>
    <row r="79" spans="1:7" x14ac:dyDescent="0.25">
      <c r="A79" s="12">
        <v>97</v>
      </c>
      <c r="B79" s="8" t="str">
        <f>VLOOKUP(A79,'Sets data'!$A$3:$C$9967,3,FALSE)</f>
        <v>The Arch-Mage</v>
      </c>
      <c r="C79" s="8" t="str">
        <f>VLOOKUP(A79,'Sets data'!$A$3:$C$9967,2,FALSE)</f>
        <v>Erzmagier</v>
      </c>
      <c r="G79" s="66" t="str">
        <f t="shared" si="1"/>
        <v/>
      </c>
    </row>
    <row r="80" spans="1:7" x14ac:dyDescent="0.25">
      <c r="A80" s="12">
        <v>98</v>
      </c>
      <c r="B80" s="8" t="str">
        <f>VLOOKUP(A80,'Sets data'!$A$3:$C$9967,3,FALSE)</f>
        <v>Necropotence</v>
      </c>
      <c r="C80" s="8" t="str">
        <f>VLOOKUP(A80,'Sets data'!$A$3:$C$9967,2,FALSE)</f>
        <v>Nekropotenz</v>
      </c>
      <c r="G80" s="66" t="str">
        <f t="shared" si="1"/>
        <v/>
      </c>
    </row>
    <row r="81" spans="1:7" x14ac:dyDescent="0.25">
      <c r="A81" s="12">
        <v>99</v>
      </c>
      <c r="B81" s="8" t="str">
        <f>VLOOKUP(A81,'Sets data'!$A$3:$C$9967,3,FALSE)</f>
        <v>Salvation</v>
      </c>
      <c r="C81" s="8" t="str">
        <f>VLOOKUP(A81,'Sets data'!$A$3:$C$9967,2,FALSE)</f>
        <v>Erlösung</v>
      </c>
      <c r="G81" s="66" t="str">
        <f t="shared" si="1"/>
        <v/>
      </c>
    </row>
    <row r="82" spans="1:7" x14ac:dyDescent="0.25">
      <c r="A82" s="12">
        <v>100</v>
      </c>
      <c r="B82" s="8" t="str">
        <f>VLOOKUP(A82,'Sets data'!$A$3:$C$9967,3,FALSE)</f>
        <v>Hawk\'s Eye</v>
      </c>
      <c r="C82" s="8" t="str">
        <f>VLOOKUP(A82,'Sets data'!$A$3:$C$9967,2,FALSE)</f>
        <v>Falkenauge</v>
      </c>
      <c r="G82" s="66" t="str">
        <f t="shared" si="1"/>
        <v/>
      </c>
    </row>
    <row r="83" spans="1:7" x14ac:dyDescent="0.25">
      <c r="A83" s="12">
        <v>101</v>
      </c>
      <c r="B83" s="8" t="str">
        <f>VLOOKUP(A83,'Sets data'!$A$3:$C$9967,3,FALSE)</f>
        <v>Affliction</v>
      </c>
      <c r="C83" s="8" t="str">
        <f>VLOOKUP(A83,'Sets data'!$A$3:$C$9967,2,FALSE)</f>
        <v>Elend (Befallen)</v>
      </c>
      <c r="G83" s="66" t="str">
        <f t="shared" si="1"/>
        <v/>
      </c>
    </row>
    <row r="84" spans="1:7" x14ac:dyDescent="0.25">
      <c r="A84" s="12">
        <v>102</v>
      </c>
      <c r="B84" s="8" t="str">
        <f>VLOOKUP(A84,'Sets data'!$A$3:$C$9967,3,FALSE)</f>
        <v>Duneripper\'s Scales</v>
      </c>
      <c r="C84" s="8" t="str">
        <f>VLOOKUP(A84,'Sets data'!$A$3:$C$9967,2,FALSE)</f>
        <v>Schuppen des Dünenbrechers</v>
      </c>
      <c r="G84" s="66" t="str">
        <f t="shared" si="1"/>
        <v/>
      </c>
    </row>
    <row r="85" spans="1:7" x14ac:dyDescent="0.25">
      <c r="A85" s="12">
        <v>103</v>
      </c>
      <c r="B85" s="8" t="str">
        <f>VLOOKUP(A85,'Sets data'!$A$3:$C$9967,3,FALSE)</f>
        <v>Magicka Furnace</v>
      </c>
      <c r="C85" s="8" t="str">
        <f>VLOOKUP(A85,'Sets data'!$A$3:$C$9967,2,FALSE)</f>
        <v>Magickaschmiede</v>
      </c>
      <c r="G85" s="66" t="str">
        <f t="shared" si="1"/>
        <v/>
      </c>
    </row>
    <row r="86" spans="1:7" x14ac:dyDescent="0.25">
      <c r="A86" s="12">
        <v>104</v>
      </c>
      <c r="B86" s="8" t="str">
        <f>VLOOKUP(A86,'Sets data'!$A$3:$C$9967,3,FALSE)</f>
        <v>Curse Eater</v>
      </c>
      <c r="C86" s="8" t="str">
        <f>VLOOKUP(A86,'Sets data'!$A$3:$C$9967,2,FALSE)</f>
        <v>Fluchfresser</v>
      </c>
      <c r="G86" s="66" t="str">
        <f t="shared" si="1"/>
        <v/>
      </c>
    </row>
    <row r="87" spans="1:7" x14ac:dyDescent="0.25">
      <c r="A87" s="12">
        <v>105</v>
      </c>
      <c r="B87" s="8" t="str">
        <f>VLOOKUP(A87,'Sets data'!$A$3:$C$9967,3,FALSE)</f>
        <v>Twin Sisters</v>
      </c>
      <c r="C87" s="8" t="str">
        <f>VLOOKUP(A87,'Sets data'!$A$3:$C$9967,2,FALSE)</f>
        <v>Zwillingsschwestern</v>
      </c>
      <c r="G87" s="66" t="str">
        <f t="shared" si="1"/>
        <v/>
      </c>
    </row>
    <row r="88" spans="1:7" x14ac:dyDescent="0.25">
      <c r="A88" s="12">
        <v>106</v>
      </c>
      <c r="B88" s="8" t="str">
        <f>VLOOKUP(A88,'Sets data'!$A$3:$C$9967,3,FALSE)</f>
        <v>Wilderqueen\'s Arch</v>
      </c>
      <c r="C88" s="8" t="str">
        <f>VLOOKUP(A88,'Sets data'!$A$3:$C$9967,2,FALSE)</f>
        <v>Bogen der Wildkönigin</v>
      </c>
      <c r="G88" s="66" t="str">
        <f t="shared" si="1"/>
        <v/>
      </c>
    </row>
    <row r="89" spans="1:7" x14ac:dyDescent="0.25">
      <c r="A89" s="12">
        <v>107</v>
      </c>
      <c r="B89" s="8" t="str">
        <f>VLOOKUP(A89,'Sets data'!$A$3:$C$9967,3,FALSE)</f>
        <v>Wyrd Tree\'s Blessing</v>
      </c>
      <c r="C89" s="8" t="str">
        <f>VLOOKUP(A89,'Sets data'!$A$3:$C$9967,2,FALSE)</f>
        <v>Segen des Wyrdbaums</v>
      </c>
      <c r="G89" s="66" t="str">
        <f t="shared" si="1"/>
        <v/>
      </c>
    </row>
    <row r="90" spans="1:7" x14ac:dyDescent="0.25">
      <c r="A90" s="12">
        <v>108</v>
      </c>
      <c r="B90" s="8" t="str">
        <f>VLOOKUP(A90,'Sets data'!$A$3:$C$9967,3,FALSE)</f>
        <v>Ravager</v>
      </c>
      <c r="C90" s="8" t="str">
        <f>VLOOKUP(A90,'Sets data'!$A$3:$C$9967,2,FALSE)</f>
        <v>Verwüster</v>
      </c>
      <c r="G90" s="66" t="str">
        <f t="shared" si="1"/>
        <v/>
      </c>
    </row>
    <row r="91" spans="1:7" x14ac:dyDescent="0.25">
      <c r="A91" s="12">
        <v>109</v>
      </c>
      <c r="B91" s="8" t="str">
        <f>VLOOKUP(A91,'Sets data'!$A$3:$C$9967,3,FALSE)</f>
        <v>Light of Cyrodiil</v>
      </c>
      <c r="C91" s="8" t="str">
        <f>VLOOKUP(A91,'Sets data'!$A$3:$C$9967,2,FALSE)</f>
        <v>Licht von Cyrodiil</v>
      </c>
      <c r="G91" s="66" t="str">
        <f t="shared" si="1"/>
        <v/>
      </c>
    </row>
    <row r="92" spans="1:7" x14ac:dyDescent="0.25">
      <c r="A92" s="12">
        <v>110</v>
      </c>
      <c r="B92" s="8" t="str">
        <f>VLOOKUP(A92,'Sets data'!$A$3:$C$9967,3,FALSE)</f>
        <v>Sanctuary</v>
      </c>
      <c r="C92" s="8" t="str">
        <f>VLOOKUP(A92,'Sets data'!$A$3:$C$9967,2,FALSE)</f>
        <v>Heiligtum</v>
      </c>
      <c r="G92" s="66" t="str">
        <f t="shared" si="1"/>
        <v/>
      </c>
    </row>
    <row r="93" spans="1:7" x14ac:dyDescent="0.25">
      <c r="A93" s="12">
        <v>111</v>
      </c>
      <c r="B93" s="8" t="str">
        <f>VLOOKUP(A93,'Sets data'!$A$3:$C$9967,3,FALSE)</f>
        <v>Ward of Cyrodiil</v>
      </c>
      <c r="C93" s="8" t="str">
        <f>VLOOKUP(A93,'Sets data'!$A$3:$C$9967,2,FALSE)</f>
        <v>Schutz von Cyrodiil</v>
      </c>
      <c r="G93" s="66" t="str">
        <f t="shared" si="1"/>
        <v/>
      </c>
    </row>
    <row r="94" spans="1:7" x14ac:dyDescent="0.25">
      <c r="A94" s="12">
        <v>112</v>
      </c>
      <c r="B94" s="8" t="str">
        <f>VLOOKUP(A94,'Sets data'!$A$3:$C$9967,3,FALSE)</f>
        <v>Night Terror</v>
      </c>
      <c r="C94" s="8" t="str">
        <f>VLOOKUP(A94,'Sets data'!$A$3:$C$9967,2,FALSE)</f>
        <v>Nachtschrecken</v>
      </c>
      <c r="G94" s="66" t="str">
        <f t="shared" si="1"/>
        <v/>
      </c>
    </row>
    <row r="95" spans="1:7" x14ac:dyDescent="0.25">
      <c r="A95" s="12">
        <v>113</v>
      </c>
      <c r="B95" s="8" t="str">
        <f>VLOOKUP(A95,'Sets data'!$A$3:$C$9967,3,FALSE)</f>
        <v>Crest of Cyrodiil</v>
      </c>
      <c r="C95" s="8" t="str">
        <f>VLOOKUP(A95,'Sets data'!$A$3:$C$9967,2,FALSE)</f>
        <v>Wappen von Cyrodiil</v>
      </c>
      <c r="G95" s="66" t="str">
        <f t="shared" si="1"/>
        <v/>
      </c>
    </row>
    <row r="96" spans="1:7" x14ac:dyDescent="0.25">
      <c r="A96" s="12">
        <v>114</v>
      </c>
      <c r="B96" s="8" t="str">
        <f>VLOOKUP(A96,'Sets data'!$A$3:$C$9967,3,FALSE)</f>
        <v>Soulshine</v>
      </c>
      <c r="C96" s="8" t="str">
        <f>VLOOKUP(A96,'Sets data'!$A$3:$C$9967,2,FALSE)</f>
        <v>Seelenschein</v>
      </c>
      <c r="G96" s="66" t="str">
        <f t="shared" si="1"/>
        <v/>
      </c>
    </row>
    <row r="97" spans="1:7" x14ac:dyDescent="0.25">
      <c r="A97" s="12">
        <v>116</v>
      </c>
      <c r="B97" s="8" t="str">
        <f>VLOOKUP(A97,'Sets data'!$A$3:$C$9967,3,FALSE)</f>
        <v>The Destruction Suite</v>
      </c>
      <c r="C97" s="8" t="str">
        <f>VLOOKUP(A97,'Sets data'!$A$3:$C$9967,2,FALSE)</f>
        <v>Garnitur der Zerstörung</v>
      </c>
      <c r="G97" s="66" t="str">
        <f t="shared" si="1"/>
        <v/>
      </c>
    </row>
    <row r="98" spans="1:7" x14ac:dyDescent="0.25">
      <c r="A98" s="12">
        <v>117</v>
      </c>
      <c r="B98" s="8" t="str">
        <f>VLOOKUP(A98,'Sets data'!$A$3:$C$9967,3,FALSE)</f>
        <v>Relics of the Physician, Ansur</v>
      </c>
      <c r="C98" s="8" t="str">
        <f>VLOOKUP(A98,'Sets data'!$A$3:$C$9967,2,FALSE)</f>
        <v>Relikte des Mediziners Ansur</v>
      </c>
      <c r="G98" s="66" t="str">
        <f t="shared" si="1"/>
        <v/>
      </c>
    </row>
    <row r="99" spans="1:7" x14ac:dyDescent="0.25">
      <c r="A99" s="12">
        <v>118</v>
      </c>
      <c r="B99" s="8" t="str">
        <f>VLOOKUP(A99,'Sets data'!$A$3:$C$9967,3,FALSE)</f>
        <v>Treasures of the Earthforge</v>
      </c>
      <c r="C99" s="8" t="str">
        <f>VLOOKUP(A99,'Sets data'!$A$3:$C$9967,2,FALSE)</f>
        <v>Schätze der Erdenschmiede</v>
      </c>
      <c r="G99" s="66" t="str">
        <f t="shared" si="1"/>
        <v/>
      </c>
    </row>
    <row r="100" spans="1:7" x14ac:dyDescent="0.25">
      <c r="A100" s="12">
        <v>119</v>
      </c>
      <c r="B100" s="8" t="str">
        <f>VLOOKUP(A100,'Sets data'!$A$3:$C$9967,3,FALSE)</f>
        <v>Relics of the Rebellion</v>
      </c>
      <c r="C100" s="8" t="str">
        <f>VLOOKUP(A100,'Sets data'!$A$3:$C$9967,2,FALSE)</f>
        <v>Relikte der Rebellion</v>
      </c>
      <c r="G100" s="66" t="str">
        <f t="shared" si="1"/>
        <v/>
      </c>
    </row>
    <row r="101" spans="1:7" x14ac:dyDescent="0.25">
      <c r="A101" s="12">
        <v>120</v>
      </c>
      <c r="B101" s="8" t="str">
        <f>VLOOKUP(A101,'Sets data'!$A$3:$C$9967,3,FALSE)</f>
        <v>Arms of Infernace</v>
      </c>
      <c r="C101" s="8" t="str">
        <f>VLOOKUP(A101,'Sets data'!$A$3:$C$9967,2,FALSE)</f>
        <v>Waffen Infernals</v>
      </c>
      <c r="G101" s="66" t="str">
        <f t="shared" si="1"/>
        <v/>
      </c>
    </row>
    <row r="102" spans="1:7" x14ac:dyDescent="0.25">
      <c r="A102" s="12">
        <v>121</v>
      </c>
      <c r="B102" s="8" t="str">
        <f>VLOOKUP(A102,'Sets data'!$A$3:$C$9967,3,FALSE)</f>
        <v>Arms of the Ancestors</v>
      </c>
      <c r="C102" s="8" t="str">
        <f>VLOOKUP(A102,'Sets data'!$A$3:$C$9967,2,FALSE)</f>
        <v>Waffen der Ahnen</v>
      </c>
      <c r="G102" s="66" t="str">
        <f t="shared" si="1"/>
        <v/>
      </c>
    </row>
    <row r="103" spans="1:7" x14ac:dyDescent="0.25">
      <c r="A103" s="12">
        <v>122</v>
      </c>
      <c r="B103" s="8" t="str">
        <f>VLOOKUP(A103,'Sets data'!$A$3:$C$9967,3,FALSE)</f>
        <v>Ebon Armory</v>
      </c>
      <c r="C103" s="8" t="str">
        <f>VLOOKUP(A103,'Sets data'!$A$3:$C$9967,2,FALSE)</f>
        <v>Ebenerzarsenal</v>
      </c>
      <c r="G103" s="66" t="str">
        <f t="shared" si="1"/>
        <v/>
      </c>
    </row>
    <row r="104" spans="1:7" x14ac:dyDescent="0.25">
      <c r="A104" s="12">
        <v>123</v>
      </c>
      <c r="B104" s="8" t="str">
        <f>VLOOKUP(A104,'Sets data'!$A$3:$C$9967,3,FALSE)</f>
        <v>Hircine\'s Veneer</v>
      </c>
      <c r="C104" s="8" t="str">
        <f>VLOOKUP(A104,'Sets data'!$A$3:$C$9967,2,FALSE)</f>
        <v>Hircines Schein</v>
      </c>
      <c r="G104" s="66" t="str">
        <f t="shared" si="1"/>
        <v/>
      </c>
    </row>
    <row r="105" spans="1:7" x14ac:dyDescent="0.25">
      <c r="A105" s="12">
        <v>124</v>
      </c>
      <c r="B105" s="8" t="str">
        <f>VLOOKUP(A105,'Sets data'!$A$3:$C$9967,3,FALSE)</f>
        <v>The Worm\'s Raiment</v>
      </c>
      <c r="C105" s="8" t="str">
        <f>VLOOKUP(A105,'Sets data'!$A$3:$C$9967,2,FALSE)</f>
        <v>Garderobe des Wurms</v>
      </c>
      <c r="G105" s="66" t="str">
        <f t="shared" si="1"/>
        <v/>
      </c>
    </row>
    <row r="106" spans="1:7" x14ac:dyDescent="0.25">
      <c r="A106" s="12">
        <v>125</v>
      </c>
      <c r="B106" s="8" t="str">
        <f>VLOOKUP(A106,'Sets data'!$A$3:$C$9967,3,FALSE)</f>
        <v>Wrath of the Imperium</v>
      </c>
      <c r="C106" s="8" t="str">
        <f>VLOOKUP(A106,'Sets data'!$A$3:$C$9967,2,FALSE)</f>
        <v>Zorn des Kaiserreichs</v>
      </c>
      <c r="G106" s="66" t="str">
        <f t="shared" si="1"/>
        <v/>
      </c>
    </row>
    <row r="107" spans="1:7" x14ac:dyDescent="0.25">
      <c r="A107" s="12">
        <v>126</v>
      </c>
      <c r="B107" s="8" t="str">
        <f>VLOOKUP(A107,'Sets data'!$A$3:$C$9967,3,FALSE)</f>
        <v>Grace of the Ancients</v>
      </c>
      <c r="C107" s="8" t="str">
        <f>VLOOKUP(A107,'Sets data'!$A$3:$C$9967,2,FALSE)</f>
        <v>Anmut der Ahnen</v>
      </c>
      <c r="G107" s="66" t="str">
        <f t="shared" si="1"/>
        <v/>
      </c>
    </row>
    <row r="108" spans="1:7" x14ac:dyDescent="0.25">
      <c r="A108" s="12">
        <v>127</v>
      </c>
      <c r="B108" s="8" t="str">
        <f>VLOOKUP(A108,'Sets data'!$A$3:$C$9967,3,FALSE)</f>
        <v>Deadly Strike</v>
      </c>
      <c r="C108" s="8" t="str">
        <f>VLOOKUP(A108,'Sets data'!$A$3:$C$9967,2,FALSE)</f>
        <v>Tödlicher Stoß</v>
      </c>
      <c r="G108" s="66" t="str">
        <f t="shared" si="1"/>
        <v/>
      </c>
    </row>
    <row r="109" spans="1:7" x14ac:dyDescent="0.25">
      <c r="A109" s="12">
        <v>128</v>
      </c>
      <c r="B109" s="8" t="str">
        <f>VLOOKUP(A109,'Sets data'!$A$3:$C$9967,3,FALSE)</f>
        <v>Blessing of the Potentates</v>
      </c>
      <c r="C109" s="8" t="str">
        <f>VLOOKUP(A109,'Sets data'!$A$3:$C$9967,2,FALSE)</f>
        <v>Segen des Potentaten</v>
      </c>
      <c r="G109" s="66" t="str">
        <f t="shared" si="1"/>
        <v/>
      </c>
    </row>
    <row r="110" spans="1:7" x14ac:dyDescent="0.25">
      <c r="A110" s="12">
        <v>129</v>
      </c>
      <c r="B110" s="8" t="str">
        <f>VLOOKUP(A110,'Sets data'!$A$3:$C$9967,3,FALSE)</f>
        <v>Vengeance Leech</v>
      </c>
      <c r="C110" s="8" t="str">
        <f>VLOOKUP(A110,'Sets data'!$A$3:$C$9967,2,FALSE)</f>
        <v>Saugende Vergeltung</v>
      </c>
      <c r="G110" s="66" t="str">
        <f t="shared" si="1"/>
        <v/>
      </c>
    </row>
    <row r="111" spans="1:7" x14ac:dyDescent="0.25">
      <c r="A111" s="12">
        <v>130</v>
      </c>
      <c r="B111" s="8" t="str">
        <f>VLOOKUP(A111,'Sets data'!$A$3:$C$9967,3,FALSE)</f>
        <v>Eagle Eye</v>
      </c>
      <c r="C111" s="8" t="str">
        <f>VLOOKUP(A111,'Sets data'!$A$3:$C$9967,2,FALSE)</f>
        <v>Adlerauge</v>
      </c>
      <c r="G111" s="66" t="str">
        <f t="shared" si="1"/>
        <v/>
      </c>
    </row>
    <row r="112" spans="1:7" x14ac:dyDescent="0.25">
      <c r="A112" s="12">
        <v>131</v>
      </c>
      <c r="B112" s="8" t="str">
        <f>VLOOKUP(A112,'Sets data'!$A$3:$C$9967,3,FALSE)</f>
        <v>Bastion of the Heartland</v>
      </c>
      <c r="C112" s="8" t="str">
        <f>VLOOKUP(A112,'Sets data'!$A$3:$C$9967,2,FALSE)</f>
        <v>Bastion des Herzlandes</v>
      </c>
      <c r="G112" s="66" t="str">
        <f t="shared" si="1"/>
        <v/>
      </c>
    </row>
    <row r="113" spans="1:7" x14ac:dyDescent="0.25">
      <c r="A113" s="12">
        <v>132</v>
      </c>
      <c r="B113" s="8" t="str">
        <f>VLOOKUP(A113,'Sets data'!$A$3:$C$9967,3,FALSE)</f>
        <v>Shield of the Valiant</v>
      </c>
      <c r="C113" s="8" t="str">
        <f>VLOOKUP(A113,'Sets data'!$A$3:$C$9967,2,FALSE)</f>
        <v>Schild des Tapferen</v>
      </c>
      <c r="G113" s="66" t="str">
        <f t="shared" si="1"/>
        <v/>
      </c>
    </row>
    <row r="114" spans="1:7" x14ac:dyDescent="0.25">
      <c r="A114" s="12">
        <v>133</v>
      </c>
      <c r="B114" s="8" t="str">
        <f>VLOOKUP(A114,'Sets data'!$A$3:$C$9967,3,FALSE)</f>
        <v>Buffer of the Swift</v>
      </c>
      <c r="C114" s="8" t="str">
        <f>VLOOKUP(A114,'Sets data'!$A$3:$C$9967,2,FALSE)</f>
        <v>Dämpfer des Geschwinden</v>
      </c>
      <c r="G114" s="66" t="str">
        <f t="shared" si="1"/>
        <v/>
      </c>
    </row>
    <row r="115" spans="1:7" x14ac:dyDescent="0.25">
      <c r="A115" s="12">
        <v>134</v>
      </c>
      <c r="B115" s="8" t="str">
        <f>VLOOKUP(A115,'Sets data'!$A$3:$C$9967,3,FALSE)</f>
        <v>Shroud of the Lich</v>
      </c>
      <c r="C115" s="8" t="str">
        <f>VLOOKUP(A115,'Sets data'!$A$3:$C$9967,2,FALSE)</f>
        <v>Tuch des Lich</v>
      </c>
      <c r="G115" s="66" t="str">
        <f t="shared" si="1"/>
        <v/>
      </c>
    </row>
    <row r="116" spans="1:7" x14ac:dyDescent="0.25">
      <c r="A116" s="12">
        <v>135</v>
      </c>
      <c r="B116" s="8" t="str">
        <f>VLOOKUP(A116,'Sets data'!$A$3:$C$9967,3,FALSE)</f>
        <v>Draugr\'s Heritage</v>
      </c>
      <c r="C116" s="8" t="str">
        <f>VLOOKUP(A116,'Sets data'!$A$3:$C$9967,2,FALSE)</f>
        <v>Erbe des Draugrs</v>
      </c>
      <c r="G116" s="66" t="str">
        <f t="shared" si="1"/>
        <v/>
      </c>
    </row>
    <row r="117" spans="1:7" x14ac:dyDescent="0.25">
      <c r="A117" s="12">
        <v>136</v>
      </c>
      <c r="B117" s="8" t="str">
        <f>VLOOKUP(A117,'Sets data'!$A$3:$C$9967,3,FALSE)</f>
        <v>Immortal Warrior</v>
      </c>
      <c r="C117" s="8" t="str">
        <f>VLOOKUP(A117,'Sets data'!$A$3:$C$9967,2,FALSE)</f>
        <v>Unsterblicher Krieger</v>
      </c>
      <c r="G117" s="66" t="str">
        <f t="shared" si="1"/>
        <v/>
      </c>
    </row>
    <row r="118" spans="1:7" x14ac:dyDescent="0.25">
      <c r="A118" s="12">
        <v>137</v>
      </c>
      <c r="B118" s="8" t="str">
        <f>VLOOKUP(A118,'Sets data'!$A$3:$C$9967,3,FALSE)</f>
        <v>Berserking Warrior</v>
      </c>
      <c r="C118" s="8" t="str">
        <f>VLOOKUP(A118,'Sets data'!$A$3:$C$9967,2,FALSE)</f>
        <v>Tobender Krieger</v>
      </c>
      <c r="G118" s="66" t="str">
        <f t="shared" si="1"/>
        <v/>
      </c>
    </row>
    <row r="119" spans="1:7" x14ac:dyDescent="0.25">
      <c r="A119" s="12">
        <v>138</v>
      </c>
      <c r="B119" s="8" t="str">
        <f>VLOOKUP(A119,'Sets data'!$A$3:$C$9967,3,FALSE)</f>
        <v>Defending Warrior</v>
      </c>
      <c r="C119" s="8" t="str">
        <f>VLOOKUP(A119,'Sets data'!$A$3:$C$9967,2,FALSE)</f>
        <v>Verteidigender Krieger</v>
      </c>
      <c r="G119" s="66" t="str">
        <f t="shared" si="1"/>
        <v/>
      </c>
    </row>
    <row r="120" spans="1:7" x14ac:dyDescent="0.25">
      <c r="A120" s="12">
        <v>139</v>
      </c>
      <c r="B120" s="8" t="str">
        <f>VLOOKUP(A120,'Sets data'!$A$3:$C$9967,3,FALSE)</f>
        <v>Wise Mage</v>
      </c>
      <c r="C120" s="8" t="str">
        <f>VLOOKUP(A120,'Sets data'!$A$3:$C$9967,2,FALSE)</f>
        <v>Weiser Magier</v>
      </c>
      <c r="G120" s="66" t="str">
        <f t="shared" si="1"/>
        <v/>
      </c>
    </row>
    <row r="121" spans="1:7" x14ac:dyDescent="0.25">
      <c r="A121" s="12">
        <v>140</v>
      </c>
      <c r="B121" s="8" t="str">
        <f>VLOOKUP(A121,'Sets data'!$A$3:$C$9967,3,FALSE)</f>
        <v>Destructive Mage</v>
      </c>
      <c r="C121" s="8" t="str">
        <f>VLOOKUP(A121,'Sets data'!$A$3:$C$9967,2,FALSE)</f>
        <v>Zerstörerischer Magier</v>
      </c>
      <c r="G121" s="66" t="str">
        <f t="shared" si="1"/>
        <v/>
      </c>
    </row>
    <row r="122" spans="1:7" x14ac:dyDescent="0.25">
      <c r="A122" s="12">
        <v>141</v>
      </c>
      <c r="B122" s="8" t="str">
        <f>VLOOKUP(A122,'Sets data'!$A$3:$C$9967,3,FALSE)</f>
        <v>Healing Mage</v>
      </c>
      <c r="C122" s="8" t="str">
        <f>VLOOKUP(A122,'Sets data'!$A$3:$C$9967,2,FALSE)</f>
        <v>Heilender Magier</v>
      </c>
      <c r="G122" s="66" t="str">
        <f t="shared" si="1"/>
        <v/>
      </c>
    </row>
    <row r="123" spans="1:7" x14ac:dyDescent="0.25">
      <c r="A123" s="12">
        <v>142</v>
      </c>
      <c r="B123" s="8" t="str">
        <f>VLOOKUP(A123,'Sets data'!$A$3:$C$9967,3,FALSE)</f>
        <v>Quick Serpent</v>
      </c>
      <c r="C123" s="8" t="str">
        <f>VLOOKUP(A123,'Sets data'!$A$3:$C$9967,2,FALSE)</f>
        <v>Flinke Schlange</v>
      </c>
      <c r="G123" s="66" t="str">
        <f t="shared" si="1"/>
        <v/>
      </c>
    </row>
    <row r="124" spans="1:7" x14ac:dyDescent="0.25">
      <c r="A124" s="12">
        <v>143</v>
      </c>
      <c r="B124" s="8" t="str">
        <f>VLOOKUP(A124,'Sets data'!$A$3:$C$9967,3,FALSE)</f>
        <v>Poisonous Serpent</v>
      </c>
      <c r="C124" s="8" t="str">
        <f>VLOOKUP(A124,'Sets data'!$A$3:$C$9967,2,FALSE)</f>
        <v>Giftschlange</v>
      </c>
      <c r="G124" s="66" t="str">
        <f t="shared" si="1"/>
        <v/>
      </c>
    </row>
    <row r="125" spans="1:7" x14ac:dyDescent="0.25">
      <c r="A125" s="12">
        <v>144</v>
      </c>
      <c r="B125" s="8" t="str">
        <f>VLOOKUP(A125,'Sets data'!$A$3:$C$9967,3,FALSE)</f>
        <v>Twice-Fanged Serpent</v>
      </c>
      <c r="C125" s="8" t="str">
        <f>VLOOKUP(A125,'Sets data'!$A$3:$C$9967,2,FALSE)</f>
        <v>Doppelzüngige Schlange</v>
      </c>
      <c r="G125" s="66" t="str">
        <f t="shared" si="1"/>
        <v/>
      </c>
    </row>
    <row r="126" spans="1:7" x14ac:dyDescent="0.25">
      <c r="A126" s="12">
        <v>145</v>
      </c>
      <c r="B126" s="8" t="str">
        <f>VLOOKUP(A126,'Sets data'!$A$3:$C$9967,3,FALSE)</f>
        <v>Way of Fire</v>
      </c>
      <c r="C126" s="8" t="str">
        <f>VLOOKUP(A126,'Sets data'!$A$3:$C$9967,2,FALSE)</f>
        <v>Weg des Feuers</v>
      </c>
      <c r="G126" s="66" t="str">
        <f t="shared" si="1"/>
        <v/>
      </c>
    </row>
    <row r="127" spans="1:7" x14ac:dyDescent="0.25">
      <c r="A127" s="12">
        <v>146</v>
      </c>
      <c r="B127" s="8" t="str">
        <f>VLOOKUP(A127,'Sets data'!$A$3:$C$9967,3,FALSE)</f>
        <v>Way of Air</v>
      </c>
      <c r="C127" s="8" t="str">
        <f>VLOOKUP(A127,'Sets data'!$A$3:$C$9967,2,FALSE)</f>
        <v>Weg der Luft</v>
      </c>
      <c r="G127" s="66" t="str">
        <f t="shared" si="1"/>
        <v/>
      </c>
    </row>
    <row r="128" spans="1:7" ht="240" x14ac:dyDescent="0.25">
      <c r="A128" s="12">
        <v>147</v>
      </c>
      <c r="B128" s="8" t="str">
        <f>VLOOKUP(A128,'Sets data'!$A$3:$C$9967,3,FALSE)</f>
        <v>Way of Martial Knowledge</v>
      </c>
      <c r="C128" s="8" t="str">
        <f>VLOOKUP(A128,'Sets data'!$A$3:$C$9967,2,FALSE)</f>
        <v>Weg der Kampfkunst</v>
      </c>
      <c r="D128" s="23" t="s">
        <v>2197</v>
      </c>
      <c r="G128" s="66"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data'!$A$3:$C$9967,3,FALSE)</f>
        <v>Way of the Arena</v>
      </c>
      <c r="C129" s="8" t="str">
        <f>VLOOKUP(A129,'Sets data'!$A$3:$C$9967,2,FALSE)</f>
        <v>Weg der Arena</v>
      </c>
      <c r="G129" s="66" t="str">
        <f t="shared" si="2"/>
        <v/>
      </c>
    </row>
    <row r="130" spans="1:7" x14ac:dyDescent="0.25">
      <c r="A130" s="12">
        <v>155</v>
      </c>
      <c r="B130" s="8" t="str">
        <f>VLOOKUP(A130,'Sets data'!$A$3:$C$9967,3,FALSE)</f>
        <v>Undaunted Bastion</v>
      </c>
      <c r="C130" s="8" t="str">
        <f>VLOOKUP(A130,'Sets data'!$A$3:$C$9967,2,FALSE)</f>
        <v>Unerschrockenen-Bastion</v>
      </c>
      <c r="G130" s="66" t="str">
        <f t="shared" si="2"/>
        <v/>
      </c>
    </row>
    <row r="131" spans="1:7" x14ac:dyDescent="0.25">
      <c r="A131" s="12">
        <v>156</v>
      </c>
      <c r="B131" s="8" t="str">
        <f>VLOOKUP(A131,'Sets data'!$A$3:$C$9967,3,FALSE)</f>
        <v>Undaunted Infiltrator</v>
      </c>
      <c r="C131" s="8" t="str">
        <f>VLOOKUP(A131,'Sets data'!$A$3:$C$9967,2,FALSE)</f>
        <v>Unerschrockener Infiltrator</v>
      </c>
      <c r="G131" s="66" t="str">
        <f t="shared" si="2"/>
        <v/>
      </c>
    </row>
    <row r="132" spans="1:7" x14ac:dyDescent="0.25">
      <c r="A132" s="12">
        <v>157</v>
      </c>
      <c r="B132" s="8" t="str">
        <f>VLOOKUP(A132,'Sets data'!$A$3:$C$9967,3,FALSE)</f>
        <v>Undaunted Unweaver</v>
      </c>
      <c r="C132" s="8" t="str">
        <f>VLOOKUP(A132,'Sets data'!$A$3:$C$9967,2,FALSE)</f>
        <v>Unerschrockener Entflechter</v>
      </c>
      <c r="G132" s="66" t="str">
        <f t="shared" si="2"/>
        <v/>
      </c>
    </row>
    <row r="133" spans="1:7" x14ac:dyDescent="0.25">
      <c r="A133" s="12">
        <v>158</v>
      </c>
      <c r="B133" s="8" t="str">
        <f>VLOOKUP(A133,'Sets data'!$A$3:$C$9967,3,FALSE)</f>
        <v>Embershield</v>
      </c>
      <c r="C133" s="8" t="str">
        <f>VLOOKUP(A133,'Sets data'!$A$3:$C$9967,2,FALSE)</f>
        <v>Glutschild</v>
      </c>
      <c r="G133" s="66" t="str">
        <f t="shared" si="2"/>
        <v/>
      </c>
    </row>
    <row r="134" spans="1:7" x14ac:dyDescent="0.25">
      <c r="A134" s="12">
        <v>159</v>
      </c>
      <c r="B134" s="8" t="str">
        <f>VLOOKUP(A134,'Sets data'!$A$3:$C$9967,3,FALSE)</f>
        <v>Sunderflame</v>
      </c>
      <c r="C134" s="8" t="str">
        <f>VLOOKUP(A134,'Sets data'!$A$3:$C$9967,2,FALSE)</f>
        <v>Trennflamme</v>
      </c>
      <c r="G134" s="66" t="str">
        <f t="shared" si="2"/>
        <v/>
      </c>
    </row>
    <row r="135" spans="1:7" ht="105" x14ac:dyDescent="0.25">
      <c r="A135" s="12">
        <v>160</v>
      </c>
      <c r="B135" s="8" t="str">
        <f>VLOOKUP(A135,'Sets data'!$A$3:$C$9967,3,FALSE)</f>
        <v>Burning Spellweave</v>
      </c>
      <c r="C135" s="8" t="str">
        <f>VLOOKUP(A135,'Sets data'!$A$3:$C$9967,2,FALSE)</f>
        <v>Branntzauberweber</v>
      </c>
      <c r="D135" s="23" t="s">
        <v>2195</v>
      </c>
      <c r="G135" s="66"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data'!$A$3:$C$9967,3,FALSE)</f>
        <v>Twice-Born Star</v>
      </c>
      <c r="C136" s="8" t="str">
        <f>VLOOKUP(A136,'Sets data'!$A$3:$C$9967,2,FALSE)</f>
        <v>Doppelstern</v>
      </c>
      <c r="G136" s="66" t="str">
        <f t="shared" si="2"/>
        <v/>
      </c>
    </row>
    <row r="137" spans="1:7" x14ac:dyDescent="0.25">
      <c r="A137" s="5">
        <v>162</v>
      </c>
      <c r="B137" s="8" t="str">
        <f>VLOOKUP(A137,'Sets data'!$A$3:$C$9967,3,FALSE)</f>
        <v>Spawn of Mephala</v>
      </c>
      <c r="C137" s="8" t="str">
        <f>VLOOKUP(A137,'Sets data'!$A$3:$C$9967,2,FALSE)</f>
        <v>Mephalas Brut</v>
      </c>
      <c r="G137" s="66" t="str">
        <f t="shared" si="2"/>
        <v/>
      </c>
    </row>
    <row r="138" spans="1:7" x14ac:dyDescent="0.25">
      <c r="A138" s="5">
        <v>163</v>
      </c>
      <c r="B138" s="8" t="str">
        <f>VLOOKUP(A138,'Sets data'!$A$3:$C$9967,3,FALSE)</f>
        <v>Blood Spawn</v>
      </c>
      <c r="C138" s="8" t="str">
        <f>VLOOKUP(A138,'Sets data'!$A$3:$C$9967,2,FALSE)</f>
        <v>Blutbrut</v>
      </c>
      <c r="G138" s="66" t="str">
        <f t="shared" si="2"/>
        <v/>
      </c>
    </row>
    <row r="139" spans="1:7" x14ac:dyDescent="0.25">
      <c r="A139" s="5">
        <v>164</v>
      </c>
      <c r="B139" s="8" t="str">
        <f>VLOOKUP(A139,'Sets data'!$A$3:$C$9967,3,FALSE)</f>
        <v>Lord Warden</v>
      </c>
      <c r="C139" s="8" t="str">
        <f>VLOOKUP(A139,'Sets data'!$A$3:$C$9967,2,FALSE)</f>
        <v>Hochwärter</v>
      </c>
      <c r="G139" s="66" t="str">
        <f t="shared" si="2"/>
        <v/>
      </c>
    </row>
    <row r="140" spans="1:7" x14ac:dyDescent="0.25">
      <c r="A140" s="5">
        <v>165</v>
      </c>
      <c r="B140" s="8" t="str">
        <f>VLOOKUP(A140,'Sets data'!$A$3:$C$9967,3,FALSE)</f>
        <v>Scourge Harvester</v>
      </c>
      <c r="C140" s="8" t="str">
        <f>VLOOKUP(A140,'Sets data'!$A$3:$C$9967,2,FALSE)</f>
        <v>Geißelernter</v>
      </c>
      <c r="G140" s="66" t="str">
        <f t="shared" si="2"/>
        <v/>
      </c>
    </row>
    <row r="141" spans="1:7" x14ac:dyDescent="0.25">
      <c r="A141" s="5">
        <v>166</v>
      </c>
      <c r="B141" s="8" t="str">
        <f>VLOOKUP(A141,'Sets data'!$A$3:$C$9967,3,FALSE)</f>
        <v>Engine Guardian</v>
      </c>
      <c r="C141" s="8" t="str">
        <f>VLOOKUP(A141,'Sets data'!$A$3:$C$9967,2,FALSE)</f>
        <v>Maschinenwächter</v>
      </c>
      <c r="G141" s="66" t="str">
        <f t="shared" si="2"/>
        <v/>
      </c>
    </row>
    <row r="142" spans="1:7" ht="105" x14ac:dyDescent="0.25">
      <c r="A142" s="5">
        <v>167</v>
      </c>
      <c r="B142" s="8" t="str">
        <f>VLOOKUP(A142,'Sets data'!$A$3:$C$9967,3,FALSE)</f>
        <v>Nightflame</v>
      </c>
      <c r="C142" s="8" t="str">
        <f>VLOOKUP(A142,'Sets data'!$A$3:$C$9967,2,FALSE)</f>
        <v>Nachtflamme</v>
      </c>
      <c r="D142" s="23" t="s">
        <v>2196</v>
      </c>
      <c r="G142" s="66"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data'!$A$3:$C$9967,3,FALSE)</f>
        <v>Nerien\'eth</v>
      </c>
      <c r="C143" s="8" t="str">
        <f>VLOOKUP(A143,'Sets data'!$A$3:$C$9967,2,FALSE)</f>
        <v>Nerien'eth</v>
      </c>
      <c r="G143" s="66" t="str">
        <f t="shared" si="2"/>
        <v/>
      </c>
    </row>
    <row r="144" spans="1:7" x14ac:dyDescent="0.25">
      <c r="A144" s="5">
        <v>169</v>
      </c>
      <c r="B144" s="8" t="str">
        <f>VLOOKUP(A144,'Sets data'!$A$3:$C$9967,3,FALSE)</f>
        <v>Valkyn Skoria</v>
      </c>
      <c r="C144" s="8" t="str">
        <f>VLOOKUP(A144,'Sets data'!$A$3:$C$9967,2,FALSE)</f>
        <v>Valkyn Skoria</v>
      </c>
      <c r="G144" s="66" t="str">
        <f t="shared" si="2"/>
        <v/>
      </c>
    </row>
    <row r="145" spans="1:7" x14ac:dyDescent="0.25">
      <c r="A145" s="5">
        <v>170</v>
      </c>
      <c r="B145" s="8" t="str">
        <f>VLOOKUP(A145,'Sets data'!$A$3:$C$9967,3,FALSE)</f>
        <v>Maw of the Infernal</v>
      </c>
      <c r="C145" s="8" t="str">
        <f>VLOOKUP(A145,'Sets data'!$A$3:$C$9967,2,FALSE)</f>
        <v>Schlund des Infernalen</v>
      </c>
      <c r="G145" s="66" t="str">
        <f t="shared" si="2"/>
        <v/>
      </c>
    </row>
    <row r="146" spans="1:7" x14ac:dyDescent="0.25">
      <c r="A146" s="12">
        <v>171</v>
      </c>
      <c r="B146" s="8" t="str">
        <f>VLOOKUP(A146,'Sets data'!$A$3:$C$9967,3,FALSE)</f>
        <v>Eternal Warrior</v>
      </c>
      <c r="C146" s="8" t="str">
        <f>VLOOKUP(A146,'Sets data'!$A$3:$C$9967,2,FALSE)</f>
        <v>Ewiger Krieger</v>
      </c>
      <c r="G146" s="66" t="str">
        <f t="shared" si="2"/>
        <v/>
      </c>
    </row>
    <row r="147" spans="1:7" x14ac:dyDescent="0.25">
      <c r="A147" s="12">
        <v>172</v>
      </c>
      <c r="B147" s="8" t="str">
        <f>VLOOKUP(A147,'Sets data'!$A$3:$C$9967,3,FALSE)</f>
        <v>Infallible Mage</v>
      </c>
      <c r="C147" s="8" t="str">
        <f>VLOOKUP(A147,'Sets data'!$A$3:$C$9967,2,FALSE)</f>
        <v>Unfehlbare Magierin</v>
      </c>
      <c r="G147" s="66" t="str">
        <f t="shared" si="2"/>
        <v/>
      </c>
    </row>
    <row r="148" spans="1:7" x14ac:dyDescent="0.25">
      <c r="A148" s="12">
        <v>173</v>
      </c>
      <c r="B148" s="8" t="str">
        <f>VLOOKUP(A148,'Sets data'!$A$3:$C$9967,3,FALSE)</f>
        <v>Vicious Serpent</v>
      </c>
      <c r="C148" s="8" t="str">
        <f>VLOOKUP(A148,'Sets data'!$A$3:$C$9967,2,FALSE)</f>
        <v>Boshafte Schlange</v>
      </c>
      <c r="G148" s="66" t="str">
        <f t="shared" si="2"/>
        <v/>
      </c>
    </row>
    <row r="149" spans="1:7" x14ac:dyDescent="0.25">
      <c r="A149" s="5">
        <v>176</v>
      </c>
      <c r="B149" s="8" t="str">
        <f>VLOOKUP(A149,'Sets data'!$A$3:$C$9967,3,FALSE)</f>
        <v>Noble\'s Conquest</v>
      </c>
      <c r="C149" s="8" t="str">
        <f>VLOOKUP(A149,'Sets data'!$A$3:$C$9967,2,FALSE)</f>
        <v>Adelssieg</v>
      </c>
      <c r="G149" s="66" t="str">
        <f t="shared" si="2"/>
        <v/>
      </c>
    </row>
    <row r="150" spans="1:7" x14ac:dyDescent="0.25">
      <c r="A150" s="5">
        <v>177</v>
      </c>
      <c r="B150" s="8" t="str">
        <f>VLOOKUP(A150,'Sets data'!$A$3:$C$9967,3,FALSE)</f>
        <v>Redistributor</v>
      </c>
      <c r="C150" s="8" t="str">
        <f>VLOOKUP(A150,'Sets data'!$A$3:$C$9967,2,FALSE)</f>
        <v>Umverteilung</v>
      </c>
      <c r="G150" s="66" t="str">
        <f t="shared" si="2"/>
        <v/>
      </c>
    </row>
    <row r="151" spans="1:7" x14ac:dyDescent="0.25">
      <c r="A151" s="5">
        <v>178</v>
      </c>
      <c r="B151" s="8" t="str">
        <f>VLOOKUP(A151,'Sets data'!$A$3:$C$9967,3,FALSE)</f>
        <v>Armor Master</v>
      </c>
      <c r="C151" s="8" t="str">
        <f>VLOOKUP(A151,'Sets data'!$A$3:$C$9967,2,FALSE)</f>
        <v>Rüstungsmeister</v>
      </c>
      <c r="G151" s="66" t="str">
        <f t="shared" si="2"/>
        <v/>
      </c>
    </row>
    <row r="152" spans="1:7" x14ac:dyDescent="0.25">
      <c r="A152" s="12">
        <v>179</v>
      </c>
      <c r="B152" s="8" t="str">
        <f>VLOOKUP(A152,'Sets data'!$A$3:$C$9967,3,FALSE)</f>
        <v>Black Rose</v>
      </c>
      <c r="C152" s="8" t="str">
        <f>VLOOKUP(A152,'Sets data'!$A$3:$C$9967,2,FALSE)</f>
        <v>Schwarze Rose</v>
      </c>
      <c r="G152" s="66" t="str">
        <f t="shared" si="2"/>
        <v/>
      </c>
    </row>
    <row r="153" spans="1:7" ht="90" x14ac:dyDescent="0.25">
      <c r="A153" s="12">
        <v>180</v>
      </c>
      <c r="B153" s="8" t="str">
        <f>VLOOKUP(A153,'Sets data'!$A$3:$C$9967,3,FALSE)</f>
        <v>Powerful Assault</v>
      </c>
      <c r="C153" s="8" t="str">
        <f>VLOOKUP(A153,'Sets data'!$A$3:$C$9967,2,FALSE)</f>
        <v>Kraftvoller Ansturm</v>
      </c>
      <c r="D153" s="23" t="s">
        <v>2198</v>
      </c>
      <c r="G153" s="66"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data'!$A$3:$C$9967,3,FALSE)</f>
        <v>Meritorious Service</v>
      </c>
      <c r="C154" s="8" t="str">
        <f>VLOOKUP(A154,'Sets data'!$A$3:$C$9967,2,FALSE)</f>
        <v>Meritorischer Dienst</v>
      </c>
      <c r="D154" s="23" t="s">
        <v>2199</v>
      </c>
      <c r="G154" s="66"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data'!$A$3:$C$9967,3,FALSE)</f>
        <v>Molag Kena</v>
      </c>
      <c r="C155" s="8" t="str">
        <f>VLOOKUP(A155,'Sets data'!$A$3:$C$9967,2,FALSE)</f>
        <v>Molag Kena</v>
      </c>
      <c r="G155" s="66" t="str">
        <f t="shared" si="2"/>
        <v/>
      </c>
    </row>
    <row r="156" spans="1:7" x14ac:dyDescent="0.25">
      <c r="A156" s="12">
        <v>184</v>
      </c>
      <c r="B156" s="8" t="str">
        <f>VLOOKUP(A156,'Sets data'!$A$3:$C$9967,3,FALSE)</f>
        <v>Brands of Imperium</v>
      </c>
      <c r="C156" s="8" t="str">
        <f>VLOOKUP(A156,'Sets data'!$A$3:$C$9967,2,FALSE)</f>
        <v>Male des Kaiserreichs</v>
      </c>
      <c r="G156" s="66" t="str">
        <f t="shared" si="2"/>
        <v/>
      </c>
    </row>
    <row r="157" spans="1:7" ht="105" x14ac:dyDescent="0.25">
      <c r="A157" s="12">
        <v>185</v>
      </c>
      <c r="B157" s="8" t="str">
        <f>VLOOKUP(A157,'Sets data'!$A$3:$C$9967,3,FALSE)</f>
        <v>Spell Power Cure</v>
      </c>
      <c r="C157" s="8" t="str">
        <f>VLOOKUP(A157,'Sets data'!$A$3:$C$9967,2,FALSE)</f>
        <v>Magiekraftheilung</v>
      </c>
      <c r="D157" s="23" t="s">
        <v>2283</v>
      </c>
      <c r="G157" s="66"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data'!$A$3:$C$9967,3,FALSE)</f>
        <v>Jolting Arms</v>
      </c>
      <c r="C158" s="8" t="str">
        <f>VLOOKUP(A158,'Sets data'!$A$3:$C$9967,2,FALSE)</f>
        <v>Rüttelnde Rüstung</v>
      </c>
      <c r="G158" s="66" t="str">
        <f t="shared" si="2"/>
        <v/>
      </c>
    </row>
    <row r="159" spans="1:7" x14ac:dyDescent="0.25">
      <c r="A159" s="12">
        <v>187</v>
      </c>
      <c r="B159" s="8" t="str">
        <f>VLOOKUP(A159,'Sets data'!$A$3:$C$9967,3,FALSE)</f>
        <v>Swamp Raider</v>
      </c>
      <c r="C159" s="8" t="str">
        <f>VLOOKUP(A159,'Sets data'!$A$3:$C$9967,2,FALSE)</f>
        <v>Sumpfräuber</v>
      </c>
      <c r="G159" s="66" t="str">
        <f t="shared" si="2"/>
        <v/>
      </c>
    </row>
    <row r="160" spans="1:7" x14ac:dyDescent="0.25">
      <c r="A160" s="12">
        <v>188</v>
      </c>
      <c r="B160" s="8" t="str">
        <f>VLOOKUP(A160,'Sets data'!$A$3:$C$9967,3,FALSE)</f>
        <v>Storm Master</v>
      </c>
      <c r="C160" s="8" t="str">
        <f>VLOOKUP(A160,'Sets data'!$A$3:$C$9967,2,FALSE)</f>
        <v>Sturmmeister</v>
      </c>
      <c r="G160" s="66" t="str">
        <f t="shared" si="2"/>
        <v/>
      </c>
    </row>
    <row r="161" spans="1:7" x14ac:dyDescent="0.25">
      <c r="A161" s="12">
        <v>190</v>
      </c>
      <c r="B161" s="8" t="str">
        <f>VLOOKUP(A161,'Sets data'!$A$3:$C$9967,3,FALSE)</f>
        <v>Scathing Mage</v>
      </c>
      <c r="C161" s="8" t="str">
        <f>VLOOKUP(A161,'Sets data'!$A$3:$C$9967,2,FALSE)</f>
        <v>Verletzender Magier</v>
      </c>
      <c r="G161" s="66" t="str">
        <f t="shared" si="2"/>
        <v/>
      </c>
    </row>
    <row r="162" spans="1:7" x14ac:dyDescent="0.25">
      <c r="A162" s="12">
        <v>193</v>
      </c>
      <c r="B162" s="8" t="str">
        <f>VLOOKUP(A162,'Sets data'!$A$3:$C$9967,3,FALSE)</f>
        <v>Overwhelming Surge</v>
      </c>
      <c r="C162" s="8" t="str">
        <f>VLOOKUP(A162,'Sets data'!$A$3:$C$9967,2,FALSE)</f>
        <v>Überwältigende Woge</v>
      </c>
      <c r="G162" s="66" t="str">
        <f t="shared" si="2"/>
        <v/>
      </c>
    </row>
    <row r="163" spans="1:7" x14ac:dyDescent="0.25">
      <c r="A163" s="12">
        <v>194</v>
      </c>
      <c r="B163" s="8" t="str">
        <f>VLOOKUP(A163,'Sets data'!$A$3:$C$9967,3,FALSE)</f>
        <v>Combat Physician</v>
      </c>
      <c r="C163" s="8" t="str">
        <f>VLOOKUP(A163,'Sets data'!$A$3:$C$9967,2,FALSE)</f>
        <v>Feldarzt</v>
      </c>
      <c r="G163" s="66" t="str">
        <f t="shared" si="2"/>
        <v/>
      </c>
    </row>
    <row r="164" spans="1:7" x14ac:dyDescent="0.25">
      <c r="A164" s="12">
        <v>195</v>
      </c>
      <c r="B164" s="8" t="str">
        <f>VLOOKUP(A164,'Sets data'!$A$3:$C$9967,3,FALSE)</f>
        <v>Sheer Venom</v>
      </c>
      <c r="C164" s="8" t="str">
        <f>VLOOKUP(A164,'Sets data'!$A$3:$C$9967,2,FALSE)</f>
        <v>Reingift</v>
      </c>
      <c r="G164" s="66" t="str">
        <f t="shared" si="2"/>
        <v/>
      </c>
    </row>
    <row r="165" spans="1:7" x14ac:dyDescent="0.25">
      <c r="A165" s="12">
        <v>196</v>
      </c>
      <c r="B165" s="8" t="str">
        <f>VLOOKUP(A165,'Sets data'!$A$3:$C$9967,3,FALSE)</f>
        <v>Leeching Plate</v>
      </c>
      <c r="C165" s="8" t="str">
        <f>VLOOKUP(A165,'Sets data'!$A$3:$C$9967,2,FALSE)</f>
        <v>Auslaugende Rüstung</v>
      </c>
      <c r="G165" s="66" t="str">
        <f t="shared" si="2"/>
        <v/>
      </c>
    </row>
    <row r="166" spans="1:7" x14ac:dyDescent="0.25">
      <c r="A166" s="12">
        <v>197</v>
      </c>
      <c r="B166" s="8" t="str">
        <f>VLOOKUP(A166,'Sets data'!$A$3:$C$9967,3,FALSE)</f>
        <v>Tormentor</v>
      </c>
      <c r="C166" s="8" t="str">
        <f>VLOOKUP(A166,'Sets data'!$A$3:$C$9967,2,FALSE)</f>
        <v>Quälender</v>
      </c>
      <c r="G166" s="66" t="str">
        <f t="shared" si="2"/>
        <v/>
      </c>
    </row>
    <row r="167" spans="1:7" x14ac:dyDescent="0.25">
      <c r="A167" s="12">
        <v>198</v>
      </c>
      <c r="B167" s="8" t="str">
        <f>VLOOKUP(A167,'Sets data'!$A$3:$C$9967,3,FALSE)</f>
        <v>Essence Thief</v>
      </c>
      <c r="C167" s="8" t="str">
        <f>VLOOKUP(A167,'Sets data'!$A$3:$C$9967,2,FALSE)</f>
        <v>Essenzdieb</v>
      </c>
      <c r="G167" s="66" t="str">
        <f t="shared" si="2"/>
        <v/>
      </c>
    </row>
    <row r="168" spans="1:7" x14ac:dyDescent="0.25">
      <c r="A168" s="12">
        <v>199</v>
      </c>
      <c r="B168" s="8" t="str">
        <f>VLOOKUP(A168,'Sets data'!$A$3:$C$9967,3,FALSE)</f>
        <v>Shield Breaker</v>
      </c>
      <c r="C168" s="8" t="str">
        <f>VLOOKUP(A168,'Sets data'!$A$3:$C$9967,2,FALSE)</f>
        <v>Schildbrecher</v>
      </c>
      <c r="G168" s="66" t="str">
        <f t="shared" si="2"/>
        <v/>
      </c>
    </row>
    <row r="169" spans="1:7" x14ac:dyDescent="0.25">
      <c r="A169" s="12">
        <v>200</v>
      </c>
      <c r="B169" s="8" t="str">
        <f>VLOOKUP(A169,'Sets data'!$A$3:$C$9967,3,FALSE)</f>
        <v>Phoenix</v>
      </c>
      <c r="C169" s="8" t="str">
        <f>VLOOKUP(A169,'Sets data'!$A$3:$C$9967,2,FALSE)</f>
        <v>Phönix</v>
      </c>
      <c r="G169" s="66" t="str">
        <f t="shared" si="2"/>
        <v/>
      </c>
    </row>
    <row r="170" spans="1:7" x14ac:dyDescent="0.25">
      <c r="A170" s="12">
        <v>201</v>
      </c>
      <c r="B170" s="8" t="str">
        <f>VLOOKUP(A170,'Sets data'!$A$3:$C$9967,3,FALSE)</f>
        <v>Reactive Armor</v>
      </c>
      <c r="C170" s="8" t="str">
        <f>VLOOKUP(A170,'Sets data'!$A$3:$C$9967,2,FALSE)</f>
        <v>Reaktive Rüstung</v>
      </c>
      <c r="G170" s="66" t="str">
        <f t="shared" si="2"/>
        <v/>
      </c>
    </row>
    <row r="171" spans="1:7" x14ac:dyDescent="0.25">
      <c r="A171" s="12">
        <v>204</v>
      </c>
      <c r="B171" s="8" t="str">
        <f>VLOOKUP(A171,'Sets data'!$A$3:$C$9967,3,FALSE)</f>
        <v>Endurance</v>
      </c>
      <c r="C171" s="8" t="str">
        <f>VLOOKUP(A171,'Sets data'!$A$3:$C$9967,2,FALSE)</f>
        <v>Beständigkeit</v>
      </c>
      <c r="G171" s="66" t="str">
        <f t="shared" si="2"/>
        <v/>
      </c>
    </row>
    <row r="172" spans="1:7" x14ac:dyDescent="0.25">
      <c r="A172" s="12">
        <v>205</v>
      </c>
      <c r="B172" s="8" t="str">
        <f>VLOOKUP(A172,'Sets data'!$A$3:$C$9967,3,FALSE)</f>
        <v>Willpower</v>
      </c>
      <c r="C172" s="8" t="str">
        <f>VLOOKUP(A172,'Sets data'!$A$3:$C$9967,2,FALSE)</f>
        <v>Willenskraft</v>
      </c>
      <c r="G172" s="66" t="str">
        <f t="shared" si="2"/>
        <v/>
      </c>
    </row>
    <row r="173" spans="1:7" x14ac:dyDescent="0.25">
      <c r="A173" s="12">
        <v>206</v>
      </c>
      <c r="B173" s="8" t="str">
        <f>VLOOKUP(A173,'Sets data'!$A$3:$C$9967,3,FALSE)</f>
        <v>Agility</v>
      </c>
      <c r="C173" s="8" t="str">
        <f>VLOOKUP(A173,'Sets data'!$A$3:$C$9967,2,FALSE)</f>
        <v>Agilität</v>
      </c>
      <c r="G173" s="66" t="str">
        <f t="shared" si="2"/>
        <v/>
      </c>
    </row>
    <row r="174" spans="1:7" x14ac:dyDescent="0.25">
      <c r="A174" s="5">
        <v>207</v>
      </c>
      <c r="B174" s="8" t="str">
        <f>VLOOKUP(A174,'Sets data'!$A$3:$C$9967,3,FALSE)</f>
        <v>Law of Julianos</v>
      </c>
      <c r="C174" s="8" t="str">
        <f>VLOOKUP(A174,'Sets data'!$A$3:$C$9967,2,FALSE)</f>
        <v>Gesetz von Julianos</v>
      </c>
      <c r="G174" s="66" t="str">
        <f t="shared" si="2"/>
        <v/>
      </c>
    </row>
    <row r="175" spans="1:7" x14ac:dyDescent="0.25">
      <c r="A175" s="5">
        <v>208</v>
      </c>
      <c r="B175" s="8" t="str">
        <f>VLOOKUP(A175,'Sets data'!$A$3:$C$9967,3,FALSE)</f>
        <v>Trial by Fire</v>
      </c>
      <c r="C175" s="8" t="str">
        <f>VLOOKUP(A175,'Sets data'!$A$3:$C$9967,2,FALSE)</f>
        <v>Feuertaufe</v>
      </c>
      <c r="G175" s="66" t="str">
        <f t="shared" si="2"/>
        <v/>
      </c>
    </row>
    <row r="176" spans="1:7" x14ac:dyDescent="0.25">
      <c r="A176" s="24">
        <v>209</v>
      </c>
      <c r="B176" s="8" t="str">
        <f>VLOOKUP(A176,'Sets data'!$A$3:$C$9967,3,FALSE)</f>
        <v>Armor of the Code</v>
      </c>
      <c r="C176" s="8" t="str">
        <f>VLOOKUP(A176,'Sets data'!$A$3:$C$9967,2,FALSE)</f>
        <v>Armor of the Code</v>
      </c>
      <c r="G176" s="66" t="str">
        <f t="shared" si="2"/>
        <v/>
      </c>
    </row>
    <row r="177" spans="1:7" x14ac:dyDescent="0.25">
      <c r="A177" s="12">
        <v>210</v>
      </c>
      <c r="B177" s="8" t="str">
        <f>VLOOKUP(A177,'Sets data'!$A$3:$C$9967,3,FALSE)</f>
        <v>Mark of the Pariah</v>
      </c>
      <c r="C177" s="8" t="str">
        <f>VLOOKUP(A177,'Sets data'!$A$3:$C$9967,2,FALSE)</f>
        <v>Zeichen des Ausgestoßenen</v>
      </c>
      <c r="G177" s="66" t="str">
        <f t="shared" si="2"/>
        <v/>
      </c>
    </row>
    <row r="178" spans="1:7" ht="105" x14ac:dyDescent="0.25">
      <c r="A178" s="12">
        <v>211</v>
      </c>
      <c r="B178" s="8" t="str">
        <f>VLOOKUP(A178,'Sets data'!$A$3:$C$9967,3,FALSE)</f>
        <v>Permafrost</v>
      </c>
      <c r="C178" s="8" t="str">
        <f>VLOOKUP(A178,'Sets data'!$A$3:$C$9967,2,FALSE)</f>
        <v>Permafrost</v>
      </c>
      <c r="D178" s="23" t="s">
        <v>2279</v>
      </c>
      <c r="G178" s="66"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data'!$A$3:$C$9967,3,FALSE)</f>
        <v>Briarheart</v>
      </c>
      <c r="C179" s="8" t="str">
        <f>VLOOKUP(A179,'Sets data'!$A$3:$C$9967,2,FALSE)</f>
        <v>Dornenherz</v>
      </c>
      <c r="G179" s="66" t="str">
        <f t="shared" si="2"/>
        <v/>
      </c>
    </row>
    <row r="180" spans="1:7" x14ac:dyDescent="0.25">
      <c r="A180" s="12">
        <v>213</v>
      </c>
      <c r="B180" s="8" t="str">
        <f>VLOOKUP(A180,'Sets data'!$A$3:$C$9967,3,FALSE)</f>
        <v>Glorious Defender</v>
      </c>
      <c r="C180" s="8" t="str">
        <f>VLOOKUP(A180,'Sets data'!$A$3:$C$9967,2,FALSE)</f>
        <v>Ruhmreicher Verteidiger</v>
      </c>
      <c r="G180" s="66" t="str">
        <f t="shared" si="2"/>
        <v/>
      </c>
    </row>
    <row r="181" spans="1:7" x14ac:dyDescent="0.25">
      <c r="A181" s="12">
        <v>214</v>
      </c>
      <c r="B181" s="8" t="str">
        <f>VLOOKUP(A181,'Sets data'!$A$3:$C$9967,3,FALSE)</f>
        <v>Para Bellum</v>
      </c>
      <c r="C181" s="8" t="str">
        <f>VLOOKUP(A181,'Sets data'!$A$3:$C$9967,2,FALSE)</f>
        <v>Para Bellum</v>
      </c>
      <c r="G181" s="66" t="str">
        <f t="shared" si="2"/>
        <v/>
      </c>
    </row>
    <row r="182" spans="1:7" x14ac:dyDescent="0.25">
      <c r="A182" s="12">
        <v>215</v>
      </c>
      <c r="B182" s="8" t="str">
        <f>VLOOKUP(A182,'Sets data'!$A$3:$C$9967,3,FALSE)</f>
        <v>Elemental Succession</v>
      </c>
      <c r="C182" s="8" t="str">
        <f>VLOOKUP(A182,'Sets data'!$A$3:$C$9967,2,FALSE)</f>
        <v>Elementarfolge</v>
      </c>
      <c r="G182" s="66" t="str">
        <f t="shared" si="2"/>
        <v/>
      </c>
    </row>
    <row r="183" spans="1:7" x14ac:dyDescent="0.25">
      <c r="A183" s="12">
        <v>216</v>
      </c>
      <c r="B183" s="8" t="str">
        <f>VLOOKUP(A183,'Sets data'!$A$3:$C$9967,3,FALSE)</f>
        <v>Hunt Leader</v>
      </c>
      <c r="C183" s="8" t="str">
        <f>VLOOKUP(A183,'Sets data'!$A$3:$C$9967,2,FALSE)</f>
        <v>Jagdleiter</v>
      </c>
      <c r="G183" s="66" t="str">
        <f t="shared" si="2"/>
        <v/>
      </c>
    </row>
    <row r="184" spans="1:7" x14ac:dyDescent="0.25">
      <c r="A184" s="12">
        <v>217</v>
      </c>
      <c r="B184" s="8" t="str">
        <f>VLOOKUP(A184,'Sets data'!$A$3:$C$9967,3,FALSE)</f>
        <v>Winterborn</v>
      </c>
      <c r="C184" s="8" t="str">
        <f>VLOOKUP(A184,'Sets data'!$A$3:$C$9967,2,FALSE)</f>
        <v>Winterkind</v>
      </c>
      <c r="G184" s="66" t="str">
        <f t="shared" si="2"/>
        <v/>
      </c>
    </row>
    <row r="185" spans="1:7" x14ac:dyDescent="0.25">
      <c r="A185" s="12">
        <v>218</v>
      </c>
      <c r="B185" s="8" t="str">
        <f>VLOOKUP(A185,'Sets data'!$A$3:$C$9967,3,FALSE)</f>
        <v>Trinimac\'s Valor</v>
      </c>
      <c r="C185" s="8" t="str">
        <f>VLOOKUP(A185,'Sets data'!$A$3:$C$9967,2,FALSE)</f>
        <v>Trinimacs Heldenmut</v>
      </c>
      <c r="G185" s="66" t="str">
        <f t="shared" si="2"/>
        <v/>
      </c>
    </row>
    <row r="186" spans="1:7" x14ac:dyDescent="0.25">
      <c r="A186" s="5">
        <v>219</v>
      </c>
      <c r="B186" s="8" t="str">
        <f>VLOOKUP(A186,'Sets data'!$A$3:$C$9967,3,FALSE)</f>
        <v>Morkuldin</v>
      </c>
      <c r="C186" s="8" t="str">
        <f>VLOOKUP(A186,'Sets data'!$A$3:$C$9967,2,FALSE)</f>
        <v>Morkuldin</v>
      </c>
      <c r="G186" s="66" t="str">
        <f t="shared" si="2"/>
        <v/>
      </c>
    </row>
    <row r="187" spans="1:7" x14ac:dyDescent="0.25">
      <c r="A187" s="5">
        <v>224</v>
      </c>
      <c r="B187" s="8" t="str">
        <f>VLOOKUP(A187,'Sets data'!$A$3:$C$9967,3,FALSE)</f>
        <v>Tava\'s Favor</v>
      </c>
      <c r="C187" s="8" t="str">
        <f>VLOOKUP(A187,'Sets data'!$A$3:$C$9967,2,FALSE)</f>
        <v>Tavas Gunst</v>
      </c>
      <c r="G187" s="66" t="str">
        <f t="shared" si="2"/>
        <v/>
      </c>
    </row>
    <row r="188" spans="1:7" ht="90" x14ac:dyDescent="0.25">
      <c r="A188" s="5">
        <v>225</v>
      </c>
      <c r="B188" s="8" t="str">
        <f>VLOOKUP(A188,'Sets data'!$A$3:$C$9967,3,FALSE)</f>
        <v>Clever Alchemist</v>
      </c>
      <c r="C188" s="8" t="str">
        <f>VLOOKUP(A188,'Sets data'!$A$3:$C$9967,2,FALSE)</f>
        <v>Schlauer Alchemist</v>
      </c>
      <c r="D188" s="23" t="s">
        <v>2282</v>
      </c>
      <c r="G188" s="66"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data'!$A$3:$C$9967,3,FALSE)</f>
        <v>Eternal Hunt</v>
      </c>
      <c r="C189" s="8" t="str">
        <f>VLOOKUP(A189,'Sets data'!$A$3:$C$9967,2,FALSE)</f>
        <v>Ewige Jagd</v>
      </c>
      <c r="G189" s="66" t="str">
        <f t="shared" si="2"/>
        <v/>
      </c>
    </row>
    <row r="190" spans="1:7" x14ac:dyDescent="0.25">
      <c r="A190" s="12">
        <v>227</v>
      </c>
      <c r="B190" s="8" t="str">
        <f>VLOOKUP(A190,'Sets data'!$A$3:$C$9967,3,FALSE)</f>
        <v>Bahraha\'s Curse</v>
      </c>
      <c r="C190" s="8" t="str">
        <f>VLOOKUP(A190,'Sets data'!$A$3:$C$9967,2,FALSE)</f>
        <v>Bahrahas Fluch</v>
      </c>
      <c r="G190" s="66" t="str">
        <f t="shared" si="2"/>
        <v/>
      </c>
    </row>
    <row r="191" spans="1:7" x14ac:dyDescent="0.25">
      <c r="A191" s="12">
        <v>228</v>
      </c>
      <c r="B191" s="8" t="str">
        <f>VLOOKUP(A191,'Sets data'!$A$3:$C$9967,3,FALSE)</f>
        <v>Syvarra\'s Scales</v>
      </c>
      <c r="C191" s="8" t="str">
        <f>VLOOKUP(A191,'Sets data'!$A$3:$C$9967,2,FALSE)</f>
        <v>Syvarras Schuppen</v>
      </c>
      <c r="G191" s="66" t="str">
        <f t="shared" si="2"/>
        <v/>
      </c>
    </row>
    <row r="192" spans="1:7" x14ac:dyDescent="0.25">
      <c r="A192" s="12">
        <v>229</v>
      </c>
      <c r="B192" s="8" t="str">
        <f>VLOOKUP(A192,'Sets data'!$A$3:$C$9967,3,FALSE)</f>
        <v>Twilight Remedy</v>
      </c>
      <c r="C192" s="8" t="str">
        <f>VLOOKUP(A192,'Sets data'!$A$3:$C$9967,2,FALSE)</f>
        <v>Zwielichtgenesung</v>
      </c>
      <c r="G192" s="66" t="str">
        <f t="shared" ref="G192:G255" si="3">IF(AND(A192&lt;&gt;"",NOT(ISERROR(A192)),ISNUMBER(A192),D192&lt;&gt;""),CONCATENATE("[",A192,"] = {",D192,"},","     --",B192," -&gt; ",E192," / ",F192),"")</f>
        <v/>
      </c>
    </row>
    <row r="193" spans="1:7" ht="90" x14ac:dyDescent="0.25">
      <c r="A193" s="12">
        <v>230</v>
      </c>
      <c r="B193" s="8" t="str">
        <f>VLOOKUP(A193,'Sets data'!$A$3:$C$9967,3,FALSE)</f>
        <v>Moondancer</v>
      </c>
      <c r="C193" s="8" t="str">
        <f>VLOOKUP(A193,'Sets data'!$A$3:$C$9967,2,FALSE)</f>
        <v>Mondtänzer</v>
      </c>
      <c r="D193" s="23" t="s">
        <v>2186</v>
      </c>
      <c r="E193" t="s">
        <v>2177</v>
      </c>
      <c r="G193" s="66"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data'!$A$3:$C$9967,3,FALSE)</f>
        <v>Lunar Bastion</v>
      </c>
      <c r="C194" s="8" t="str">
        <f>VLOOKUP(A194,'Sets data'!$A$3:$C$9967,2,FALSE)</f>
        <v>Mondbastion</v>
      </c>
      <c r="G194" s="66" t="str">
        <f t="shared" si="3"/>
        <v/>
      </c>
    </row>
    <row r="195" spans="1:7" x14ac:dyDescent="0.25">
      <c r="A195" s="12">
        <v>232</v>
      </c>
      <c r="B195" s="8" t="str">
        <f>VLOOKUP(A195,'Sets data'!$A$3:$C$9967,3,FALSE)</f>
        <v>Roar of Alkosh</v>
      </c>
      <c r="C195" s="8" t="str">
        <f>VLOOKUP(A195,'Sets data'!$A$3:$C$9967,2,FALSE)</f>
        <v>Brüllen von Alkosh</v>
      </c>
      <c r="G195" s="66" t="str">
        <f t="shared" si="3"/>
        <v/>
      </c>
    </row>
    <row r="196" spans="1:7" x14ac:dyDescent="0.25">
      <c r="A196" s="12">
        <v>234</v>
      </c>
      <c r="B196" s="8" t="str">
        <f>VLOOKUP(A196,'Sets data'!$A$3:$C$9967,3,FALSE)</f>
        <v>Marksman\'s Crest</v>
      </c>
      <c r="C196" s="8" t="str">
        <f>VLOOKUP(A196,'Sets data'!$A$3:$C$9967,2,FALSE)</f>
        <v>Wappen des Meisterschützen</v>
      </c>
      <c r="G196" s="66" t="str">
        <f t="shared" si="3"/>
        <v/>
      </c>
    </row>
    <row r="197" spans="1:7" x14ac:dyDescent="0.25">
      <c r="A197" s="12">
        <v>235</v>
      </c>
      <c r="B197" s="8" t="str">
        <f>VLOOKUP(A197,'Sets data'!$A$3:$C$9967,3,FALSE)</f>
        <v>Robes of Transmutation</v>
      </c>
      <c r="C197" s="8" t="str">
        <f>VLOOKUP(A197,'Sets data'!$A$3:$C$9967,2,FALSE)</f>
        <v>Roben der Transmutation</v>
      </c>
      <c r="G197" s="66" t="str">
        <f t="shared" si="3"/>
        <v/>
      </c>
    </row>
    <row r="198" spans="1:7" x14ac:dyDescent="0.25">
      <c r="A198" s="12">
        <v>236</v>
      </c>
      <c r="B198" s="8" t="str">
        <f>VLOOKUP(A198,'Sets data'!$A$3:$C$9967,3,FALSE)</f>
        <v>Vicious Death</v>
      </c>
      <c r="C198" s="8" t="str">
        <f>VLOOKUP(A198,'Sets data'!$A$3:$C$9967,2,FALSE)</f>
        <v>Grausamer Tod</v>
      </c>
      <c r="G198" s="66" t="str">
        <f t="shared" si="3"/>
        <v/>
      </c>
    </row>
    <row r="199" spans="1:7" x14ac:dyDescent="0.25">
      <c r="A199" s="12">
        <v>237</v>
      </c>
      <c r="B199" s="8" t="str">
        <f>VLOOKUP(A199,'Sets data'!$A$3:$C$9967,3,FALSE)</f>
        <v>Leki\'s Focus</v>
      </c>
      <c r="C199" s="8" t="str">
        <f>VLOOKUP(A199,'Sets data'!$A$3:$C$9967,2,FALSE)</f>
        <v>Lekis Fokus</v>
      </c>
      <c r="G199" s="66" t="str">
        <f t="shared" si="3"/>
        <v/>
      </c>
    </row>
    <row r="200" spans="1:7" x14ac:dyDescent="0.25">
      <c r="A200" s="12">
        <v>238</v>
      </c>
      <c r="B200" s="8" t="str">
        <f>VLOOKUP(A200,'Sets data'!$A$3:$C$9967,3,FALSE)</f>
        <v>Fasalla\'s Guile</v>
      </c>
      <c r="C200" s="8" t="str">
        <f>VLOOKUP(A200,'Sets data'!$A$3:$C$9967,2,FALSE)</f>
        <v>Fasallas List</v>
      </c>
      <c r="G200" s="66" t="str">
        <f t="shared" si="3"/>
        <v/>
      </c>
    </row>
    <row r="201" spans="1:7" x14ac:dyDescent="0.25">
      <c r="A201" s="12">
        <v>239</v>
      </c>
      <c r="B201" s="8" t="str">
        <f>VLOOKUP(A201,'Sets data'!$A$3:$C$9967,3,FALSE)</f>
        <v>Warrior\'s Fury</v>
      </c>
      <c r="C201" s="8" t="str">
        <f>VLOOKUP(A201,'Sets data'!$A$3:$C$9967,2,FALSE)</f>
        <v>Raserei des Kriegers</v>
      </c>
      <c r="G201" s="66" t="str">
        <f t="shared" si="3"/>
        <v/>
      </c>
    </row>
    <row r="202" spans="1:7" x14ac:dyDescent="0.25">
      <c r="A202" s="5">
        <v>240</v>
      </c>
      <c r="B202" s="8" t="str">
        <f>VLOOKUP(A202,'Sets data'!$A$3:$C$9967,3,FALSE)</f>
        <v>Kvatch Gladiator</v>
      </c>
      <c r="C202" s="8" t="str">
        <f>VLOOKUP(A202,'Sets data'!$A$3:$C$9967,2,FALSE)</f>
        <v>Gladiator von Kvatch</v>
      </c>
      <c r="G202" s="66" t="str">
        <f t="shared" si="3"/>
        <v/>
      </c>
    </row>
    <row r="203" spans="1:7" x14ac:dyDescent="0.25">
      <c r="A203" s="5">
        <v>241</v>
      </c>
      <c r="B203" s="8" t="str">
        <f>VLOOKUP(A203,'Sets data'!$A$3:$C$9967,3,FALSE)</f>
        <v>Varen\'s Legacy</v>
      </c>
      <c r="C203" s="8" t="str">
        <f>VLOOKUP(A203,'Sets data'!$A$3:$C$9967,2,FALSE)</f>
        <v>Varens Erbe</v>
      </c>
      <c r="G203" s="66" t="str">
        <f t="shared" si="3"/>
        <v/>
      </c>
    </row>
    <row r="204" spans="1:7" x14ac:dyDescent="0.25">
      <c r="A204" s="5">
        <v>242</v>
      </c>
      <c r="B204" s="8" t="str">
        <f>VLOOKUP(A204,'Sets data'!$A$3:$C$9967,3,FALSE)</f>
        <v>Pelinal\'s Aptitude</v>
      </c>
      <c r="C204" s="8" t="str">
        <f>VLOOKUP(A204,'Sets data'!$A$3:$C$9967,2,FALSE)</f>
        <v>Pelinals Talent</v>
      </c>
      <c r="G204" s="66" t="str">
        <f t="shared" si="3"/>
        <v/>
      </c>
    </row>
    <row r="205" spans="1:7" x14ac:dyDescent="0.25">
      <c r="A205" s="12">
        <v>243</v>
      </c>
      <c r="B205" s="8" t="str">
        <f>VLOOKUP(A205,'Sets data'!$A$3:$C$9967,3,FALSE)</f>
        <v>Hide of Morihaus</v>
      </c>
      <c r="C205" s="8" t="str">
        <f>VLOOKUP(A205,'Sets data'!$A$3:$C$9967,2,FALSE)</f>
        <v>Haut von Morihaus</v>
      </c>
      <c r="G205" s="66" t="str">
        <f t="shared" si="3"/>
        <v/>
      </c>
    </row>
    <row r="206" spans="1:7" x14ac:dyDescent="0.25">
      <c r="A206" s="12">
        <v>244</v>
      </c>
      <c r="B206" s="8" t="str">
        <f>VLOOKUP(A206,'Sets data'!$A$3:$C$9967,3,FALSE)</f>
        <v>Flanking Strategist</v>
      </c>
      <c r="C206" s="8" t="str">
        <f>VLOOKUP(A206,'Sets data'!$A$3:$C$9967,2,FALSE)</f>
        <v>Flankierender Stratege</v>
      </c>
      <c r="G206" s="66" t="str">
        <f t="shared" si="3"/>
        <v/>
      </c>
    </row>
    <row r="207" spans="1:7" x14ac:dyDescent="0.25">
      <c r="A207" s="12">
        <v>245</v>
      </c>
      <c r="B207" s="8" t="str">
        <f>VLOOKUP(A207,'Sets data'!$A$3:$C$9967,3,FALSE)</f>
        <v>Sithis\' Touch</v>
      </c>
      <c r="C207" s="8" t="str">
        <f>VLOOKUP(A207,'Sets data'!$A$3:$C$9967,2,FALSE)</f>
        <v>Sithis' Berührung</v>
      </c>
      <c r="G207" s="66" t="str">
        <f t="shared" si="3"/>
        <v/>
      </c>
    </row>
    <row r="208" spans="1:7" x14ac:dyDescent="0.25">
      <c r="A208" s="12">
        <v>246</v>
      </c>
      <c r="B208" s="8" t="str">
        <f>VLOOKUP(A208,'Sets data'!$A$3:$C$9967,3,FALSE)</f>
        <v>Galerion\'s Revenge</v>
      </c>
      <c r="C208" s="8" t="str">
        <f>VLOOKUP(A208,'Sets data'!$A$3:$C$9967,2,FALSE)</f>
        <v>Galerions Revanche</v>
      </c>
      <c r="G208" s="66" t="str">
        <f t="shared" si="3"/>
        <v/>
      </c>
    </row>
    <row r="209" spans="1:7" x14ac:dyDescent="0.25">
      <c r="A209" s="12">
        <v>247</v>
      </c>
      <c r="B209" s="8" t="str">
        <f>VLOOKUP(A209,'Sets data'!$A$3:$C$9967,3,FALSE)</f>
        <v>Vicecanon of Venom</v>
      </c>
      <c r="C209" s="8" t="str">
        <f>VLOOKUP(A209,'Sets data'!$A$3:$C$9967,2,FALSE)</f>
        <v>Vizekanoniker des Gifts</v>
      </c>
      <c r="G209" s="66" t="str">
        <f t="shared" si="3"/>
        <v/>
      </c>
    </row>
    <row r="210" spans="1:7" x14ac:dyDescent="0.25">
      <c r="A210" s="12">
        <v>248</v>
      </c>
      <c r="B210" s="8" t="str">
        <f>VLOOKUP(A210,'Sets data'!$A$3:$C$9967,3,FALSE)</f>
        <v>Thews of the Harbinger</v>
      </c>
      <c r="C210" s="8" t="str">
        <f>VLOOKUP(A210,'Sets data'!$A$3:$C$9967,2,FALSE)</f>
        <v>Muskeln des Vorboten</v>
      </c>
      <c r="G210" s="66" t="str">
        <f t="shared" si="3"/>
        <v/>
      </c>
    </row>
    <row r="211" spans="1:7" x14ac:dyDescent="0.25">
      <c r="A211" s="12">
        <v>253</v>
      </c>
      <c r="B211" s="8" t="str">
        <f>VLOOKUP(A211,'Sets data'!$A$3:$C$9967,3,FALSE)</f>
        <v>Imperial Physique</v>
      </c>
      <c r="C211" s="8" t="str">
        <f>VLOOKUP(A211,'Sets data'!$A$3:$C$9967,2,FALSE)</f>
        <v>Kaiserliche Physis</v>
      </c>
      <c r="G211" s="66" t="str">
        <f t="shared" si="3"/>
        <v/>
      </c>
    </row>
    <row r="212" spans="1:7" x14ac:dyDescent="0.25">
      <c r="A212" s="5">
        <v>256</v>
      </c>
      <c r="B212" s="8" t="str">
        <f>VLOOKUP(A212,'Sets data'!$A$3:$C$9967,3,FALSE)</f>
        <v>Mighty Chudan</v>
      </c>
      <c r="C212" s="8" t="str">
        <f>VLOOKUP(A212,'Sets data'!$A$3:$C$9967,2,FALSE)</f>
        <v>Mächtiger Chudan</v>
      </c>
      <c r="G212" s="66" t="str">
        <f t="shared" si="3"/>
        <v/>
      </c>
    </row>
    <row r="213" spans="1:7" x14ac:dyDescent="0.25">
      <c r="A213" s="5">
        <v>257</v>
      </c>
      <c r="B213" s="8" t="str">
        <f>VLOOKUP(A213,'Sets data'!$A$3:$C$9967,3,FALSE)</f>
        <v>Velidreth</v>
      </c>
      <c r="C213" s="8" t="str">
        <f>VLOOKUP(A213,'Sets data'!$A$3:$C$9967,2,FALSE)</f>
        <v>Velidreth</v>
      </c>
      <c r="G213" s="66" t="str">
        <f t="shared" si="3"/>
        <v/>
      </c>
    </row>
    <row r="214" spans="1:7" x14ac:dyDescent="0.25">
      <c r="A214" s="12">
        <v>258</v>
      </c>
      <c r="B214" s="8" t="str">
        <f>VLOOKUP(A214,'Sets data'!$A$3:$C$9967,3,FALSE)</f>
        <v>Amber Plasm</v>
      </c>
      <c r="C214" s="8" t="str">
        <f>VLOOKUP(A214,'Sets data'!$A$3:$C$9967,2,FALSE)</f>
        <v>Bernsteinplasma</v>
      </c>
      <c r="G214" s="66" t="str">
        <f t="shared" si="3"/>
        <v/>
      </c>
    </row>
    <row r="215" spans="1:7" x14ac:dyDescent="0.25">
      <c r="A215" s="12">
        <v>259</v>
      </c>
      <c r="B215" s="8" t="str">
        <f>VLOOKUP(A215,'Sets data'!$A$3:$C$9967,3,FALSE)</f>
        <v>Heem-Jas\' Retribution</v>
      </c>
      <c r="C215" s="8" t="str">
        <f>VLOOKUP(A215,'Sets data'!$A$3:$C$9967,2,FALSE)</f>
        <v>Heem-Jas' Vergeltung</v>
      </c>
      <c r="G215" s="66" t="str">
        <f t="shared" si="3"/>
        <v/>
      </c>
    </row>
    <row r="216" spans="1:7" x14ac:dyDescent="0.25">
      <c r="A216" s="12">
        <v>260</v>
      </c>
      <c r="B216" s="8" t="str">
        <f>VLOOKUP(A216,'Sets data'!$A$3:$C$9967,3,FALSE)</f>
        <v>Aspect of Mazzatun</v>
      </c>
      <c r="C216" s="8" t="str">
        <f>VLOOKUP(A216,'Sets data'!$A$3:$C$9967,2,FALSE)</f>
        <v>Aspekt von Mazzatun</v>
      </c>
      <c r="G216" s="66" t="str">
        <f t="shared" si="3"/>
        <v/>
      </c>
    </row>
    <row r="217" spans="1:7" x14ac:dyDescent="0.25">
      <c r="A217" s="12">
        <v>261</v>
      </c>
      <c r="B217" s="8" t="str">
        <f>VLOOKUP(A217,'Sets data'!$A$3:$C$9967,3,FALSE)</f>
        <v>Gossamer</v>
      </c>
      <c r="C217" s="8" t="str">
        <f>VLOOKUP(A217,'Sets data'!$A$3:$C$9967,2,FALSE)</f>
        <v>Gespinst</v>
      </c>
      <c r="G217" s="66" t="str">
        <f t="shared" si="3"/>
        <v/>
      </c>
    </row>
    <row r="218" spans="1:7" x14ac:dyDescent="0.25">
      <c r="A218" s="12">
        <v>262</v>
      </c>
      <c r="B218" s="8" t="str">
        <f>VLOOKUP(A218,'Sets data'!$A$3:$C$9967,3,FALSE)</f>
        <v>Widowmaker</v>
      </c>
      <c r="C218" s="8" t="str">
        <f>VLOOKUP(A218,'Sets data'!$A$3:$C$9967,2,FALSE)</f>
        <v>Witwenmacher</v>
      </c>
      <c r="G218" s="66" t="str">
        <f t="shared" si="3"/>
        <v/>
      </c>
    </row>
    <row r="219" spans="1:7" x14ac:dyDescent="0.25">
      <c r="A219" s="12">
        <v>263</v>
      </c>
      <c r="B219" s="8" t="str">
        <f>VLOOKUP(A219,'Sets data'!$A$3:$C$9967,3,FALSE)</f>
        <v>Hand of Mephala</v>
      </c>
      <c r="C219" s="8" t="str">
        <f>VLOOKUP(A219,'Sets data'!$A$3:$C$9967,2,FALSE)</f>
        <v>Hand von Mephala</v>
      </c>
      <c r="G219" s="66" t="str">
        <f t="shared" si="3"/>
        <v/>
      </c>
    </row>
    <row r="220" spans="1:7" x14ac:dyDescent="0.25">
      <c r="A220" s="16">
        <v>264</v>
      </c>
      <c r="B220" s="8" t="str">
        <f>VLOOKUP(A220,'Sets data'!$A$3:$C$9967,3,FALSE)</f>
        <v>Giant Spider</v>
      </c>
      <c r="C220" s="8" t="str">
        <f>VLOOKUP(A220,'Sets data'!$A$3:$C$9967,2,FALSE)</f>
        <v>Riesenspinne</v>
      </c>
      <c r="G220" s="66" t="str">
        <f t="shared" si="3"/>
        <v/>
      </c>
    </row>
    <row r="221" spans="1:7" x14ac:dyDescent="0.25">
      <c r="A221" s="5">
        <v>265</v>
      </c>
      <c r="B221" s="8" t="str">
        <f>VLOOKUP(A221,'Sets data'!$A$3:$C$9967,3,FALSE)</f>
        <v>Shadowrend</v>
      </c>
      <c r="C221" s="8" t="str">
        <f>VLOOKUP(A221,'Sets data'!$A$3:$C$9967,2,FALSE)</f>
        <v>Schattenriss</v>
      </c>
      <c r="G221" s="66" t="str">
        <f t="shared" si="3"/>
        <v/>
      </c>
    </row>
    <row r="222" spans="1:7" x14ac:dyDescent="0.25">
      <c r="A222" s="5">
        <v>266</v>
      </c>
      <c r="B222" s="8" t="str">
        <f>VLOOKUP(A222,'Sets data'!$A$3:$C$9967,3,FALSE)</f>
        <v>Kra\'gh</v>
      </c>
      <c r="C222" s="8" t="str">
        <f>VLOOKUP(A222,'Sets data'!$A$3:$C$9967,2,FALSE)</f>
        <v>Kra'gh</v>
      </c>
      <c r="G222" s="66" t="str">
        <f t="shared" si="3"/>
        <v/>
      </c>
    </row>
    <row r="223" spans="1:7" x14ac:dyDescent="0.25">
      <c r="A223" s="5">
        <v>267</v>
      </c>
      <c r="B223" s="8" t="str">
        <f>VLOOKUP(A223,'Sets data'!$A$3:$C$9967,3,FALSE)</f>
        <v>Swarm Mother</v>
      </c>
      <c r="C223" s="8" t="str">
        <f>VLOOKUP(A223,'Sets data'!$A$3:$C$9967,2,FALSE)</f>
        <v>Schwarmmutter</v>
      </c>
      <c r="G223" s="66" t="str">
        <f t="shared" si="3"/>
        <v/>
      </c>
    </row>
    <row r="224" spans="1:7" ht="105" x14ac:dyDescent="0.25">
      <c r="A224" s="5">
        <v>268</v>
      </c>
      <c r="B224" s="8" t="str">
        <f>VLOOKUP(A224,'Sets data'!$A$3:$C$9967,3,FALSE)</f>
        <v>Sentinel of Rkugamz</v>
      </c>
      <c r="C224" s="8" t="str">
        <f>VLOOKUP(A224,'Sets data'!$A$3:$C$9967,2,FALSE)</f>
        <v>Wachposten von Rkugamz</v>
      </c>
      <c r="D224" s="23" t="s">
        <v>2187</v>
      </c>
      <c r="G224" s="66"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data'!$A$3:$C$9967,3,FALSE)</f>
        <v>Chokethorn</v>
      </c>
      <c r="C225" s="8" t="str">
        <f>VLOOKUP(A225,'Sets data'!$A$3:$C$9967,2,FALSE)</f>
        <v>Würgedorn</v>
      </c>
      <c r="G225" s="66" t="str">
        <f t="shared" si="3"/>
        <v/>
      </c>
    </row>
    <row r="226" spans="1:7" x14ac:dyDescent="0.25">
      <c r="A226" s="5">
        <v>270</v>
      </c>
      <c r="B226" s="8" t="str">
        <f>VLOOKUP(A226,'Sets data'!$A$3:$C$9967,3,FALSE)</f>
        <v>Slimecraw</v>
      </c>
      <c r="C226" s="8" t="str">
        <f>VLOOKUP(A226,'Sets data'!$A$3:$C$9967,2,FALSE)</f>
        <v>Schleimkropf</v>
      </c>
      <c r="G226" s="66" t="str">
        <f t="shared" si="3"/>
        <v/>
      </c>
    </row>
    <row r="227" spans="1:7" ht="105" x14ac:dyDescent="0.25">
      <c r="A227" s="5">
        <v>271</v>
      </c>
      <c r="B227" s="8" t="str">
        <f>VLOOKUP(A227,'Sets data'!$A$3:$C$9967,3,FALSE)</f>
        <v>Sellistrix</v>
      </c>
      <c r="C227" s="8" t="str">
        <f>VLOOKUP(A227,'Sets data'!$A$3:$C$9967,2,FALSE)</f>
        <v>Sellistrix</v>
      </c>
      <c r="D227" s="23" t="s">
        <v>2277</v>
      </c>
      <c r="G227" s="66"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data'!$A$3:$C$9967,3,FALSE)</f>
        <v>Infernal Guardian</v>
      </c>
      <c r="C228" s="8" t="str">
        <f>VLOOKUP(A228,'Sets data'!$A$3:$C$9967,2,FALSE)</f>
        <v>Infernaler Wächter</v>
      </c>
      <c r="G228" s="66" t="str">
        <f t="shared" si="3"/>
        <v/>
      </c>
    </row>
    <row r="229" spans="1:7" x14ac:dyDescent="0.25">
      <c r="A229" s="5">
        <v>273</v>
      </c>
      <c r="B229" s="8" t="str">
        <f>VLOOKUP(A229,'Sets data'!$A$3:$C$9967,3,FALSE)</f>
        <v>Ilambris</v>
      </c>
      <c r="C229" s="8" t="str">
        <f>VLOOKUP(A229,'Sets data'!$A$3:$C$9967,2,FALSE)</f>
        <v>Ilambris</v>
      </c>
      <c r="G229" s="66" t="str">
        <f t="shared" si="3"/>
        <v/>
      </c>
    </row>
    <row r="230" spans="1:7" x14ac:dyDescent="0.25">
      <c r="A230" s="5">
        <v>274</v>
      </c>
      <c r="B230" s="8" t="str">
        <f>VLOOKUP(A230,'Sets data'!$A$3:$C$9967,3,FALSE)</f>
        <v>Iceheart</v>
      </c>
      <c r="C230" s="8" t="str">
        <f>VLOOKUP(A230,'Sets data'!$A$3:$C$9967,2,FALSE)</f>
        <v>Eisherz</v>
      </c>
      <c r="G230" s="66" t="str">
        <f t="shared" si="3"/>
        <v/>
      </c>
    </row>
    <row r="231" spans="1:7" x14ac:dyDescent="0.25">
      <c r="A231" s="5">
        <v>275</v>
      </c>
      <c r="B231" s="8" t="str">
        <f>VLOOKUP(A231,'Sets data'!$A$3:$C$9967,3,FALSE)</f>
        <v>Stormfist</v>
      </c>
      <c r="C231" s="8" t="str">
        <f>VLOOKUP(A231,'Sets data'!$A$3:$C$9967,2,FALSE)</f>
        <v>Sturmfaust</v>
      </c>
      <c r="G231" s="66" t="str">
        <f t="shared" si="3"/>
        <v/>
      </c>
    </row>
    <row r="232" spans="1:7" ht="105" x14ac:dyDescent="0.25">
      <c r="A232" s="5">
        <v>276</v>
      </c>
      <c r="B232" s="8" t="str">
        <f>VLOOKUP(A232,'Sets data'!$A$3:$C$9967,3,FALSE)</f>
        <v>Tremorscale</v>
      </c>
      <c r="C232" s="8" t="str">
        <f>VLOOKUP(A232,'Sets data'!$A$3:$C$9967,2,FALSE)</f>
        <v>Bebenschuppe</v>
      </c>
      <c r="D232" s="23" t="s">
        <v>2275</v>
      </c>
      <c r="G232" s="66"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data'!$A$3:$C$9967,3,FALSE)</f>
        <v>Pirate Skeleton</v>
      </c>
      <c r="C233" s="8" t="str">
        <f>VLOOKUP(A233,'Sets data'!$A$3:$C$9967,2,FALSE)</f>
        <v>Piratenskelett</v>
      </c>
      <c r="G233" s="66" t="str">
        <f t="shared" si="3"/>
        <v/>
      </c>
    </row>
    <row r="234" spans="1:7" x14ac:dyDescent="0.25">
      <c r="A234" s="5">
        <v>278</v>
      </c>
      <c r="B234" s="8" t="str">
        <f>VLOOKUP(A234,'Sets data'!$A$3:$C$9967,3,FALSE)</f>
        <v>The Troll King</v>
      </c>
      <c r="C234" s="8" t="str">
        <f>VLOOKUP(A234,'Sets data'!$A$3:$C$9967,2,FALSE)</f>
        <v>Trollkönig</v>
      </c>
      <c r="G234" s="66" t="str">
        <f t="shared" si="3"/>
        <v/>
      </c>
    </row>
    <row r="235" spans="1:7" x14ac:dyDescent="0.25">
      <c r="A235" s="5">
        <v>279</v>
      </c>
      <c r="B235" s="8" t="str">
        <f>VLOOKUP(A235,'Sets data'!$A$3:$C$9967,3,FALSE)</f>
        <v>Selene</v>
      </c>
      <c r="C235" s="8" t="str">
        <f>VLOOKUP(A235,'Sets data'!$A$3:$C$9967,2,FALSE)</f>
        <v>Selene</v>
      </c>
      <c r="G235" s="66" t="str">
        <f t="shared" si="3"/>
        <v/>
      </c>
    </row>
    <row r="236" spans="1:7" ht="105" x14ac:dyDescent="0.25">
      <c r="A236" s="5">
        <v>280</v>
      </c>
      <c r="B236" s="8" t="str">
        <f>VLOOKUP(A236,'Sets data'!$A$3:$C$9967,3,FALSE)</f>
        <v>Grothdarr</v>
      </c>
      <c r="C236" s="8" t="str">
        <f>VLOOKUP(A236,'Sets data'!$A$3:$C$9967,2,FALSE)</f>
        <v>Grothdarr</v>
      </c>
      <c r="D236" s="23" t="s">
        <v>2188</v>
      </c>
      <c r="E236" t="s">
        <v>2175</v>
      </c>
      <c r="G236" s="66"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data'!$A$3:$C$9967,3,FALSE)</f>
        <v>Armor of the Trainee</v>
      </c>
      <c r="C237" s="8" t="str">
        <f>VLOOKUP(A237,'Sets data'!$A$3:$C$9967,2,FALSE)</f>
        <v>Rüstung des Auszubildenden</v>
      </c>
      <c r="G237" s="66" t="str">
        <f t="shared" si="3"/>
        <v/>
      </c>
    </row>
    <row r="238" spans="1:7" x14ac:dyDescent="0.25">
      <c r="A238" s="12">
        <v>282</v>
      </c>
      <c r="B238" s="8" t="str">
        <f>VLOOKUP(A238,'Sets data'!$A$3:$C$9967,3,FALSE)</f>
        <v>Vampire Cloak</v>
      </c>
      <c r="C238" s="8" t="str">
        <f>VLOOKUP(A238,'Sets data'!$A$3:$C$9967,2,FALSE)</f>
        <v>Vampirumhang</v>
      </c>
      <c r="G238" s="66" t="str">
        <f t="shared" si="3"/>
        <v/>
      </c>
    </row>
    <row r="239" spans="1:7" x14ac:dyDescent="0.25">
      <c r="A239" s="12">
        <v>283</v>
      </c>
      <c r="B239" s="8" t="str">
        <f>VLOOKUP(A239,'Sets data'!$A$3:$C$9967,3,FALSE)</f>
        <v>Sword-Singer</v>
      </c>
      <c r="C239" s="8" t="str">
        <f>VLOOKUP(A239,'Sets data'!$A$3:$C$9967,2,FALSE)</f>
        <v>Schwertsänger</v>
      </c>
      <c r="G239" s="66" t="str">
        <f t="shared" si="3"/>
        <v/>
      </c>
    </row>
    <row r="240" spans="1:7" x14ac:dyDescent="0.25">
      <c r="A240" s="12">
        <v>284</v>
      </c>
      <c r="B240" s="8" t="str">
        <f>VLOOKUP(A240,'Sets data'!$A$3:$C$9967,3,FALSE)</f>
        <v>Order of Diagna</v>
      </c>
      <c r="C240" s="8" t="str">
        <f>VLOOKUP(A240,'Sets data'!$A$3:$C$9967,2,FALSE)</f>
        <v>Orden von Diagna</v>
      </c>
      <c r="G240" s="66" t="str">
        <f t="shared" si="3"/>
        <v/>
      </c>
    </row>
    <row r="241" spans="1:7" x14ac:dyDescent="0.25">
      <c r="A241" s="12">
        <v>285</v>
      </c>
      <c r="B241" s="8" t="str">
        <f>VLOOKUP(A241,'Sets data'!$A$3:$C$9967,3,FALSE)</f>
        <v>Vampire Lord</v>
      </c>
      <c r="C241" s="8" t="str">
        <f>VLOOKUP(A241,'Sets data'!$A$3:$C$9967,2,FALSE)</f>
        <v>Vampirfürst</v>
      </c>
      <c r="G241" s="66" t="str">
        <f t="shared" si="3"/>
        <v/>
      </c>
    </row>
    <row r="242" spans="1:7" x14ac:dyDescent="0.25">
      <c r="A242" s="12">
        <v>286</v>
      </c>
      <c r="B242" s="8" t="str">
        <f>VLOOKUP(A242,'Sets data'!$A$3:$C$9967,3,FALSE)</f>
        <v>Spriggan\'s Thorns</v>
      </c>
      <c r="C242" s="8" t="str">
        <f>VLOOKUP(A242,'Sets data'!$A$3:$C$9967,2,FALSE)</f>
        <v>Dornen des Zweiglings</v>
      </c>
      <c r="G242" s="66" t="str">
        <f t="shared" si="3"/>
        <v/>
      </c>
    </row>
    <row r="243" spans="1:7" x14ac:dyDescent="0.25">
      <c r="A243" s="12">
        <v>287</v>
      </c>
      <c r="B243" s="8" t="str">
        <f>VLOOKUP(A243,'Sets data'!$A$3:$C$9967,3,FALSE)</f>
        <v>Green Pact</v>
      </c>
      <c r="C243" s="8" t="str">
        <f>VLOOKUP(A243,'Sets data'!$A$3:$C$9967,2,FALSE)</f>
        <v>Der Grüne Pakt</v>
      </c>
      <c r="G243" s="66" t="str">
        <f t="shared" si="3"/>
        <v/>
      </c>
    </row>
    <row r="244" spans="1:7" x14ac:dyDescent="0.25">
      <c r="A244" s="12">
        <v>288</v>
      </c>
      <c r="B244" s="8" t="str">
        <f>VLOOKUP(A244,'Sets data'!$A$3:$C$9967,3,FALSE)</f>
        <v>Beekeeper\'s Gear</v>
      </c>
      <c r="C244" s="8" t="str">
        <f>VLOOKUP(A244,'Sets data'!$A$3:$C$9967,2,FALSE)</f>
        <v>Werkzeug des Bienenhüters</v>
      </c>
      <c r="G244" s="66" t="str">
        <f t="shared" si="3"/>
        <v/>
      </c>
    </row>
    <row r="245" spans="1:7" x14ac:dyDescent="0.25">
      <c r="A245" s="12">
        <v>289</v>
      </c>
      <c r="B245" s="8" t="str">
        <f>VLOOKUP(A245,'Sets data'!$A$3:$C$9967,3,FALSE)</f>
        <v>Spinner\'s Garments</v>
      </c>
      <c r="C245" s="8" t="str">
        <f>VLOOKUP(A245,'Sets data'!$A$3:$C$9967,2,FALSE)</f>
        <v>Gewänder des Webers</v>
      </c>
      <c r="G245" s="66" t="str">
        <f t="shared" si="3"/>
        <v/>
      </c>
    </row>
    <row r="246" spans="1:7" x14ac:dyDescent="0.25">
      <c r="A246" s="12">
        <v>290</v>
      </c>
      <c r="B246" s="8" t="str">
        <f>VLOOKUP(A246,'Sets data'!$A$3:$C$9967,3,FALSE)</f>
        <v>Skooma Smuggler</v>
      </c>
      <c r="C246" s="8" t="str">
        <f>VLOOKUP(A246,'Sets data'!$A$3:$C$9967,2,FALSE)</f>
        <v>Skoomaschmuggler</v>
      </c>
      <c r="G246" s="66" t="str">
        <f t="shared" si="3"/>
        <v/>
      </c>
    </row>
    <row r="247" spans="1:7" x14ac:dyDescent="0.25">
      <c r="A247" s="12">
        <v>291</v>
      </c>
      <c r="B247" s="8" t="str">
        <f>VLOOKUP(A247,'Sets data'!$A$3:$C$9967,3,FALSE)</f>
        <v>Shalk Exoskeleton</v>
      </c>
      <c r="C247" s="8" t="str">
        <f>VLOOKUP(A247,'Sets data'!$A$3:$C$9967,2,FALSE)</f>
        <v>Schröterpanzer</v>
      </c>
      <c r="G247" s="66" t="str">
        <f t="shared" si="3"/>
        <v/>
      </c>
    </row>
    <row r="248" spans="1:7" x14ac:dyDescent="0.25">
      <c r="A248" s="12">
        <v>292</v>
      </c>
      <c r="B248" s="8" t="str">
        <f>VLOOKUP(A248,'Sets data'!$A$3:$C$9967,3,FALSE)</f>
        <v>Mother\'s Sorrow</v>
      </c>
      <c r="C248" s="8" t="str">
        <f>VLOOKUP(A248,'Sets data'!$A$3:$C$9967,2,FALSE)</f>
        <v>Muttertränen</v>
      </c>
      <c r="G248" s="66" t="str">
        <f t="shared" si="3"/>
        <v/>
      </c>
    </row>
    <row r="249" spans="1:7" x14ac:dyDescent="0.25">
      <c r="A249" s="12">
        <v>293</v>
      </c>
      <c r="B249" s="8" t="str">
        <f>VLOOKUP(A249,'Sets data'!$A$3:$C$9967,3,FALSE)</f>
        <v>Plague Doctor</v>
      </c>
      <c r="C249" s="8" t="str">
        <f>VLOOKUP(A249,'Sets data'!$A$3:$C$9967,2,FALSE)</f>
        <v>Seuchendoktor</v>
      </c>
      <c r="G249" s="66" t="str">
        <f t="shared" si="3"/>
        <v/>
      </c>
    </row>
    <row r="250" spans="1:7" x14ac:dyDescent="0.25">
      <c r="A250" s="12">
        <v>294</v>
      </c>
      <c r="B250" s="8" t="str">
        <f>VLOOKUP(A250,'Sets data'!$A$3:$C$9967,3,FALSE)</f>
        <v>Ysgramor\'s Birthright</v>
      </c>
      <c r="C250" s="8" t="str">
        <f>VLOOKUP(A250,'Sets data'!$A$3:$C$9967,2,FALSE)</f>
        <v>Ysgramors Geburtsrecht</v>
      </c>
      <c r="G250" s="66" t="str">
        <f t="shared" si="3"/>
        <v/>
      </c>
    </row>
    <row r="251" spans="1:7" x14ac:dyDescent="0.25">
      <c r="A251" s="12">
        <v>295</v>
      </c>
      <c r="B251" s="8" t="str">
        <f>VLOOKUP(A251,'Sets data'!$A$3:$C$9967,3,FALSE)</f>
        <v>Jailbreaker</v>
      </c>
      <c r="C251" s="8" t="str">
        <f>VLOOKUP(A251,'Sets data'!$A$3:$C$9967,2,FALSE)</f>
        <v>Ausbrecher</v>
      </c>
      <c r="G251" s="66" t="str">
        <f t="shared" si="3"/>
        <v/>
      </c>
    </row>
    <row r="252" spans="1:7" x14ac:dyDescent="0.25">
      <c r="A252" s="12">
        <v>296</v>
      </c>
      <c r="B252" s="8" t="str">
        <f>VLOOKUP(A252,'Sets data'!$A$3:$C$9967,3,FALSE)</f>
        <v>Spelunker</v>
      </c>
      <c r="C252" s="8" t="str">
        <f>VLOOKUP(A252,'Sets data'!$A$3:$C$9967,2,FALSE)</f>
        <v>Höhlenforscher</v>
      </c>
      <c r="G252" s="66" t="str">
        <f t="shared" si="3"/>
        <v/>
      </c>
    </row>
    <row r="253" spans="1:7" x14ac:dyDescent="0.25">
      <c r="A253" s="12">
        <v>297</v>
      </c>
      <c r="B253" s="8" t="str">
        <f>VLOOKUP(A253,'Sets data'!$A$3:$C$9967,3,FALSE)</f>
        <v>Spider Cultist Cowl</v>
      </c>
      <c r="C253" s="8" t="str">
        <f>VLOOKUP(A253,'Sets data'!$A$3:$C$9967,2,FALSE)</f>
        <v>Spinnenkultistenkutte</v>
      </c>
      <c r="G253" s="66" t="str">
        <f t="shared" si="3"/>
        <v/>
      </c>
    </row>
    <row r="254" spans="1:7" x14ac:dyDescent="0.25">
      <c r="A254" s="12">
        <v>298</v>
      </c>
      <c r="B254" s="8" t="str">
        <f>VLOOKUP(A254,'Sets data'!$A$3:$C$9967,3,FALSE)</f>
        <v>Light Speaker</v>
      </c>
      <c r="C254" s="8" t="str">
        <f>VLOOKUP(A254,'Sets data'!$A$3:$C$9967,2,FALSE)</f>
        <v>Lichtsprecher</v>
      </c>
      <c r="G254" s="66" t="str">
        <f t="shared" si="3"/>
        <v/>
      </c>
    </row>
    <row r="255" spans="1:7" x14ac:dyDescent="0.25">
      <c r="A255" s="12">
        <v>299</v>
      </c>
      <c r="B255" s="8" t="str">
        <f>VLOOKUP(A255,'Sets data'!$A$3:$C$9967,3,FALSE)</f>
        <v>Toothrow</v>
      </c>
      <c r="C255" s="8" t="str">
        <f>VLOOKUP(A255,'Sets data'!$A$3:$C$9967,2,FALSE)</f>
        <v>Zahnreihe</v>
      </c>
      <c r="G255" s="66" t="str">
        <f t="shared" si="3"/>
        <v/>
      </c>
    </row>
    <row r="256" spans="1:7" x14ac:dyDescent="0.25">
      <c r="A256" s="12">
        <v>300</v>
      </c>
      <c r="B256" s="8" t="str">
        <f>VLOOKUP(A256,'Sets data'!$A$3:$C$9967,3,FALSE)</f>
        <v>Netch\'s Touch</v>
      </c>
      <c r="C256" s="8" t="str">
        <f>VLOOKUP(A256,'Sets data'!$A$3:$C$9967,2,FALSE)</f>
        <v>Berührung des Netch</v>
      </c>
      <c r="G256" s="66" t="str">
        <f t="shared" ref="G256:G319" si="4">IF(AND(A256&lt;&gt;"",NOT(ISERROR(A256)),ISNUMBER(A256),D256&lt;&gt;""),CONCATENATE("[",A256,"] = {",D256,"},","     --",B256," -&gt; ",E256," / ",F256),"")</f>
        <v/>
      </c>
    </row>
    <row r="257" spans="1:7" x14ac:dyDescent="0.25">
      <c r="A257" s="12">
        <v>301</v>
      </c>
      <c r="B257" s="8" t="str">
        <f>VLOOKUP(A257,'Sets data'!$A$3:$C$9967,3,FALSE)</f>
        <v>Strength of the Automaton</v>
      </c>
      <c r="C257" s="8" t="str">
        <f>VLOOKUP(A257,'Sets data'!$A$3:$C$9967,2,FALSE)</f>
        <v>Stärke des Automaten</v>
      </c>
      <c r="G257" s="66" t="str">
        <f t="shared" si="4"/>
        <v/>
      </c>
    </row>
    <row r="258" spans="1:7" x14ac:dyDescent="0.25">
      <c r="A258" s="12">
        <v>302</v>
      </c>
      <c r="B258" s="8" t="str">
        <f>VLOOKUP(A258,'Sets data'!$A$3:$C$9967,3,FALSE)</f>
        <v>Leviathan</v>
      </c>
      <c r="C258" s="8" t="str">
        <f>VLOOKUP(A258,'Sets data'!$A$3:$C$9967,2,FALSE)</f>
        <v>Leviathan</v>
      </c>
      <c r="G258" s="66" t="str">
        <f t="shared" si="4"/>
        <v/>
      </c>
    </row>
    <row r="259" spans="1:7" x14ac:dyDescent="0.25">
      <c r="A259" s="12">
        <v>303</v>
      </c>
      <c r="B259" s="8" t="str">
        <f>VLOOKUP(A259,'Sets data'!$A$3:$C$9967,3,FALSE)</f>
        <v>Lamia\'s Song</v>
      </c>
      <c r="C259" s="8" t="str">
        <f>VLOOKUP(A259,'Sets data'!$A$3:$C$9967,2,FALSE)</f>
        <v>Lied der Lamie</v>
      </c>
      <c r="G259" s="66" t="str">
        <f t="shared" si="4"/>
        <v/>
      </c>
    </row>
    <row r="260" spans="1:7" x14ac:dyDescent="0.25">
      <c r="A260" s="12">
        <v>304</v>
      </c>
      <c r="B260" s="8" t="str">
        <f>VLOOKUP(A260,'Sets data'!$A$3:$C$9967,3,FALSE)</f>
        <v>Medusa</v>
      </c>
      <c r="C260" s="8" t="str">
        <f>VLOOKUP(A260,'Sets data'!$A$3:$C$9967,2,FALSE)</f>
        <v>Versteinernder Blick</v>
      </c>
      <c r="G260" s="66" t="str">
        <f t="shared" si="4"/>
        <v/>
      </c>
    </row>
    <row r="261" spans="1:7" x14ac:dyDescent="0.25">
      <c r="A261" s="12">
        <v>305</v>
      </c>
      <c r="B261" s="8" t="str">
        <f>VLOOKUP(A261,'Sets data'!$A$3:$C$9967,3,FALSE)</f>
        <v>Treasure Hunter</v>
      </c>
      <c r="C261" s="8" t="str">
        <f>VLOOKUP(A261,'Sets data'!$A$3:$C$9967,2,FALSE)</f>
        <v>Schatzjäger</v>
      </c>
      <c r="G261" s="66" t="str">
        <f t="shared" si="4"/>
        <v/>
      </c>
    </row>
    <row r="262" spans="1:7" x14ac:dyDescent="0.25">
      <c r="A262" s="12">
        <v>307</v>
      </c>
      <c r="B262" s="8" t="str">
        <f>VLOOKUP(A262,'Sets data'!$A$3:$C$9967,3,FALSE)</f>
        <v>Draugr Hulk</v>
      </c>
      <c r="C262" s="8" t="str">
        <f>VLOOKUP(A262,'Sets data'!$A$3:$C$9967,2,FALSE)</f>
        <v>Schwerfälliger Draugr</v>
      </c>
      <c r="G262" s="66" t="str">
        <f t="shared" si="4"/>
        <v/>
      </c>
    </row>
    <row r="263" spans="1:7" x14ac:dyDescent="0.25">
      <c r="A263" s="12">
        <v>308</v>
      </c>
      <c r="B263" s="8" t="str">
        <f>VLOOKUP(A263,'Sets data'!$A$3:$C$9967,3,FALSE)</f>
        <v>Bone Pirate\'s Tatters</v>
      </c>
      <c r="C263" s="8" t="str">
        <f>VLOOKUP(A263,'Sets data'!$A$3:$C$9967,2,FALSE)</f>
        <v>Lumpen des Knochenpiraten</v>
      </c>
      <c r="G263" s="66" t="str">
        <f t="shared" si="4"/>
        <v/>
      </c>
    </row>
    <row r="264" spans="1:7" x14ac:dyDescent="0.25">
      <c r="A264" s="12">
        <v>309</v>
      </c>
      <c r="B264" s="8" t="str">
        <f>VLOOKUP(A264,'Sets data'!$A$3:$C$9967,3,FALSE)</f>
        <v>Knight-errant\'s Mail</v>
      </c>
      <c r="C264" s="8" t="str">
        <f>VLOOKUP(A264,'Sets data'!$A$3:$C$9967,2,FALSE)</f>
        <v>Platten des Wanderritters</v>
      </c>
      <c r="G264" s="66" t="str">
        <f t="shared" si="4"/>
        <v/>
      </c>
    </row>
    <row r="265" spans="1:7" x14ac:dyDescent="0.25">
      <c r="A265" s="12">
        <v>310</v>
      </c>
      <c r="B265" s="8" t="str">
        <f>VLOOKUP(A265,'Sets data'!$A$3:$C$9967,3,FALSE)</f>
        <v>Sword Dancer</v>
      </c>
      <c r="C265" s="8" t="str">
        <f>VLOOKUP(A265,'Sets data'!$A$3:$C$9967,2,FALSE)</f>
        <v>Schwerttänzer</v>
      </c>
      <c r="G265" s="66" t="str">
        <f t="shared" si="4"/>
        <v/>
      </c>
    </row>
    <row r="266" spans="1:7" x14ac:dyDescent="0.25">
      <c r="A266" s="12">
        <v>311</v>
      </c>
      <c r="B266" s="8" t="str">
        <f>VLOOKUP(A266,'Sets data'!$A$3:$C$9967,3,FALSE)</f>
        <v>Rattlecage</v>
      </c>
      <c r="C266" s="8" t="str">
        <f>VLOOKUP(A266,'Sets data'!$A$3:$C$9967,2,FALSE)</f>
        <v>Klapperkäfig</v>
      </c>
      <c r="G266" s="66" t="str">
        <f t="shared" si="4"/>
        <v/>
      </c>
    </row>
    <row r="267" spans="1:7" x14ac:dyDescent="0.25">
      <c r="A267" s="12">
        <v>313</v>
      </c>
      <c r="B267" s="8" t="str">
        <f>VLOOKUP(A267,'Sets data'!$A$3:$C$9967,3,FALSE)</f>
        <v>Titanic Cleave</v>
      </c>
      <c r="C267" s="8" t="str">
        <f>VLOOKUP(A267,'Sets data'!$A$3:$C$9967,2,FALSE)</f>
        <v>Titanisches Trennen</v>
      </c>
      <c r="G267" s="66" t="str">
        <f t="shared" si="4"/>
        <v/>
      </c>
    </row>
    <row r="268" spans="1:7" x14ac:dyDescent="0.25">
      <c r="A268" s="12">
        <v>314</v>
      </c>
      <c r="B268" s="8" t="str">
        <f>VLOOKUP(A268,'Sets data'!$A$3:$C$9967,3,FALSE)</f>
        <v>Puncturing Remedy</v>
      </c>
      <c r="C268" s="8" t="str">
        <f>VLOOKUP(A268,'Sets data'!$A$3:$C$9967,2,FALSE)</f>
        <v>Durchschlagende Genesung</v>
      </c>
      <c r="G268" s="66" t="str">
        <f t="shared" si="4"/>
        <v/>
      </c>
    </row>
    <row r="269" spans="1:7" x14ac:dyDescent="0.25">
      <c r="A269" s="12">
        <v>315</v>
      </c>
      <c r="B269" s="8" t="str">
        <f>VLOOKUP(A269,'Sets data'!$A$3:$C$9967,3,FALSE)</f>
        <v>Stinging Slashes</v>
      </c>
      <c r="C269" s="8" t="str">
        <f>VLOOKUP(A269,'Sets data'!$A$3:$C$9967,2,FALSE)</f>
        <v>Stechende Schnitte</v>
      </c>
      <c r="G269" s="66" t="str">
        <f t="shared" si="4"/>
        <v/>
      </c>
    </row>
    <row r="270" spans="1:7" x14ac:dyDescent="0.25">
      <c r="A270" s="12">
        <v>316</v>
      </c>
      <c r="B270" s="8" t="str">
        <f>VLOOKUP(A270,'Sets data'!$A$3:$C$9967,3,FALSE)</f>
        <v>Caustic Arrow</v>
      </c>
      <c r="C270" s="8" t="str">
        <f>VLOOKUP(A270,'Sets data'!$A$3:$C$9967,2,FALSE)</f>
        <v>Beißender Pfeil</v>
      </c>
      <c r="G270" s="66" t="str">
        <f t="shared" si="4"/>
        <v/>
      </c>
    </row>
    <row r="271" spans="1:7" x14ac:dyDescent="0.25">
      <c r="A271" s="12">
        <v>317</v>
      </c>
      <c r="B271" s="8" t="str">
        <f>VLOOKUP(A271,'Sets data'!$A$3:$C$9967,3,FALSE)</f>
        <v>Destructive Impact</v>
      </c>
      <c r="C271" s="8" t="str">
        <f>VLOOKUP(A271,'Sets data'!$A$3:$C$9967,2,FALSE)</f>
        <v>Zerstörerischer Einschlag</v>
      </c>
      <c r="G271" s="66" t="str">
        <f t="shared" si="4"/>
        <v/>
      </c>
    </row>
    <row r="272" spans="1:7" x14ac:dyDescent="0.25">
      <c r="A272" s="12">
        <v>318</v>
      </c>
      <c r="B272" s="8" t="str">
        <f>VLOOKUP(A272,'Sets data'!$A$3:$C$9967,3,FALSE)</f>
        <v>Grand Rejuvenation</v>
      </c>
      <c r="C272" s="8" t="str">
        <f>VLOOKUP(A272,'Sets data'!$A$3:$C$9967,2,FALSE)</f>
        <v>Große Verjüngung</v>
      </c>
      <c r="G272" s="66" t="str">
        <f t="shared" si="4"/>
        <v/>
      </c>
    </row>
    <row r="273" spans="1:7" x14ac:dyDescent="0.25">
      <c r="A273" s="12">
        <v>320</v>
      </c>
      <c r="B273" s="8" t="str">
        <f>VLOOKUP(A273,'Sets data'!$A$3:$C$9967,3,FALSE)</f>
        <v>War Maiden</v>
      </c>
      <c r="C273" s="8" t="str">
        <f>VLOOKUP(A273,'Sets data'!$A$3:$C$9967,2,FALSE)</f>
        <v>Kriegsjungfer</v>
      </c>
      <c r="G273" s="66" t="str">
        <f t="shared" si="4"/>
        <v/>
      </c>
    </row>
    <row r="274" spans="1:7" x14ac:dyDescent="0.25">
      <c r="A274" s="12">
        <v>321</v>
      </c>
      <c r="B274" s="8" t="str">
        <f>VLOOKUP(A274,'Sets data'!$A$3:$C$9967,3,FALSE)</f>
        <v>Defiler</v>
      </c>
      <c r="C274" s="8" t="str">
        <f>VLOOKUP(A274,'Sets data'!$A$3:$C$9967,2,FALSE)</f>
        <v>Schänder</v>
      </c>
      <c r="G274" s="66" t="str">
        <f t="shared" si="4"/>
        <v/>
      </c>
    </row>
    <row r="275" spans="1:7" x14ac:dyDescent="0.25">
      <c r="A275" s="12">
        <v>322</v>
      </c>
      <c r="B275" s="8" t="str">
        <f>VLOOKUP(A275,'Sets data'!$A$3:$C$9967,3,FALSE)</f>
        <v>Warrior-Poet</v>
      </c>
      <c r="C275" s="8" t="str">
        <f>VLOOKUP(A275,'Sets data'!$A$3:$C$9967,2,FALSE)</f>
        <v>Kriegerpoet</v>
      </c>
      <c r="G275" s="66" t="str">
        <f t="shared" si="4"/>
        <v/>
      </c>
    </row>
    <row r="276" spans="1:7" x14ac:dyDescent="0.25">
      <c r="A276" s="5">
        <v>323</v>
      </c>
      <c r="B276" s="8" t="str">
        <f>VLOOKUP(A276,'Sets data'!$A$3:$C$9967,3,FALSE)</f>
        <v>Assassin\'s Guile</v>
      </c>
      <c r="C276" s="8" t="str">
        <f>VLOOKUP(A276,'Sets data'!$A$3:$C$9967,2,FALSE)</f>
        <v>Assassinenlist</v>
      </c>
      <c r="G276" s="66" t="str">
        <f t="shared" si="4"/>
        <v/>
      </c>
    </row>
    <row r="277" spans="1:7" x14ac:dyDescent="0.25">
      <c r="A277" s="5">
        <v>324</v>
      </c>
      <c r="B277" s="8" t="str">
        <f>VLOOKUP(A277,'Sets data'!$A$3:$C$9967,3,FALSE)</f>
        <v>Daedric Trickery</v>
      </c>
      <c r="C277" s="8" t="str">
        <f>VLOOKUP(A277,'Sets data'!$A$3:$C$9967,2,FALSE)</f>
        <v>Daedrische Gaunerei</v>
      </c>
      <c r="G277" s="66" t="str">
        <f t="shared" si="4"/>
        <v/>
      </c>
    </row>
    <row r="278" spans="1:7" x14ac:dyDescent="0.25">
      <c r="A278" s="5">
        <v>325</v>
      </c>
      <c r="B278" s="8" t="str">
        <f>VLOOKUP(A278,'Sets data'!$A$3:$C$9967,3,FALSE)</f>
        <v>Shacklebreaker</v>
      </c>
      <c r="C278" s="8" t="str">
        <f>VLOOKUP(A278,'Sets data'!$A$3:$C$9967,2,FALSE)</f>
        <v>Kettensprenger</v>
      </c>
      <c r="G278" s="66" t="str">
        <f t="shared" si="4"/>
        <v/>
      </c>
    </row>
    <row r="279" spans="1:7" x14ac:dyDescent="0.25">
      <c r="A279" s="12">
        <v>326</v>
      </c>
      <c r="B279" s="8" t="str">
        <f>VLOOKUP(A279,'Sets data'!$A$3:$C$9967,3,FALSE)</f>
        <v>Vanguard\'s Challenge</v>
      </c>
      <c r="C279" s="8" t="str">
        <f>VLOOKUP(A279,'Sets data'!$A$3:$C$9967,2,FALSE)</f>
        <v>Vorhutdisput</v>
      </c>
      <c r="G279" s="66" t="str">
        <f t="shared" si="4"/>
        <v/>
      </c>
    </row>
    <row r="280" spans="1:7" x14ac:dyDescent="0.25">
      <c r="A280" s="12">
        <v>327</v>
      </c>
      <c r="B280" s="8" t="str">
        <f>VLOOKUP(A280,'Sets data'!$A$3:$C$9967,3,FALSE)</f>
        <v>Coward\'s Gear</v>
      </c>
      <c r="C280" s="8" t="str">
        <f>VLOOKUP(A280,'Sets data'!$A$3:$C$9967,2,FALSE)</f>
        <v>Feiglingstracht</v>
      </c>
      <c r="G280" s="66" t="str">
        <f t="shared" si="4"/>
        <v/>
      </c>
    </row>
    <row r="281" spans="1:7" x14ac:dyDescent="0.25">
      <c r="A281" s="12">
        <v>328</v>
      </c>
      <c r="B281" s="8" t="str">
        <f>VLOOKUP(A281,'Sets data'!$A$3:$C$9967,3,FALSE)</f>
        <v>Knight Slayer</v>
      </c>
      <c r="C281" s="8" t="str">
        <f>VLOOKUP(A281,'Sets data'!$A$3:$C$9967,2,FALSE)</f>
        <v>Ritterschlächter</v>
      </c>
      <c r="G281" s="66" t="str">
        <f t="shared" si="4"/>
        <v/>
      </c>
    </row>
    <row r="282" spans="1:7" x14ac:dyDescent="0.25">
      <c r="A282" s="12">
        <v>329</v>
      </c>
      <c r="B282" s="8" t="str">
        <f>VLOOKUP(A282,'Sets data'!$A$3:$C$9967,3,FALSE)</f>
        <v>Wizard\'s Riposte</v>
      </c>
      <c r="C282" s="8" t="str">
        <f>VLOOKUP(A282,'Sets data'!$A$3:$C$9967,2,FALSE)</f>
        <v>Zaubererreplik</v>
      </c>
      <c r="G282" s="66" t="str">
        <f t="shared" si="4"/>
        <v/>
      </c>
    </row>
    <row r="283" spans="1:7" x14ac:dyDescent="0.25">
      <c r="A283" s="12">
        <v>330</v>
      </c>
      <c r="B283" s="8" t="str">
        <f>VLOOKUP(A283,'Sets data'!$A$3:$C$9967,3,FALSE)</f>
        <v>Automated Defense</v>
      </c>
      <c r="C283" s="8" t="str">
        <f>VLOOKUP(A283,'Sets data'!$A$3:$C$9967,2,FALSE)</f>
        <v>Automatisierte Verteidigung</v>
      </c>
      <c r="G283" s="66" t="str">
        <f t="shared" si="4"/>
        <v/>
      </c>
    </row>
    <row r="284" spans="1:7" x14ac:dyDescent="0.25">
      <c r="A284" s="12">
        <v>331</v>
      </c>
      <c r="B284" s="8" t="str">
        <f>VLOOKUP(A284,'Sets data'!$A$3:$C$9967,3,FALSE)</f>
        <v>War Machine</v>
      </c>
      <c r="C284" s="8" t="str">
        <f>VLOOKUP(A284,'Sets data'!$A$3:$C$9967,2,FALSE)</f>
        <v>Kriegsmaschine</v>
      </c>
      <c r="G284" s="66" t="str">
        <f t="shared" si="4"/>
        <v/>
      </c>
    </row>
    <row r="285" spans="1:7" x14ac:dyDescent="0.25">
      <c r="A285" s="12">
        <v>332</v>
      </c>
      <c r="B285" s="8" t="str">
        <f>VLOOKUP(A285,'Sets data'!$A$3:$C$9967,3,FALSE)</f>
        <v>Master Architect</v>
      </c>
      <c r="C285" s="8" t="str">
        <f>VLOOKUP(A285,'Sets data'!$A$3:$C$9967,2,FALSE)</f>
        <v>Meisterarchitekt</v>
      </c>
      <c r="G285" s="66" t="str">
        <f t="shared" si="4"/>
        <v/>
      </c>
    </row>
    <row r="286" spans="1:7" x14ac:dyDescent="0.25">
      <c r="A286" s="12">
        <v>333</v>
      </c>
      <c r="B286" s="8" t="str">
        <f>VLOOKUP(A286,'Sets data'!$A$3:$C$9967,3,FALSE)</f>
        <v>Inventor\'s Guard</v>
      </c>
      <c r="C286" s="8" t="str">
        <f>VLOOKUP(A286,'Sets data'!$A$3:$C$9967,2,FALSE)</f>
        <v>Erfindergarde</v>
      </c>
      <c r="G286" s="66" t="str">
        <f t="shared" si="4"/>
        <v/>
      </c>
    </row>
    <row r="287" spans="1:7" x14ac:dyDescent="0.25">
      <c r="A287" s="12">
        <v>334</v>
      </c>
      <c r="B287" s="8" t="str">
        <f>VLOOKUP(A287,'Sets data'!$A$3:$C$9967,3,FALSE)</f>
        <v>Impregnable Armor</v>
      </c>
      <c r="C287" s="8" t="str">
        <f>VLOOKUP(A287,'Sets data'!$A$3:$C$9967,2,FALSE)</f>
        <v>Unüberwindliche Rüstung</v>
      </c>
      <c r="G287" s="66" t="str">
        <f t="shared" si="4"/>
        <v/>
      </c>
    </row>
    <row r="288" spans="1:7" x14ac:dyDescent="0.25">
      <c r="A288" s="12">
        <v>335</v>
      </c>
      <c r="B288" s="8" t="str">
        <f>VLOOKUP(A288,'Sets data'!$A$3:$C$9967,3,FALSE)</f>
        <v>Draugr\'s Rest</v>
      </c>
      <c r="C288" s="8" t="str">
        <f>VLOOKUP(A288,'Sets data'!$A$3:$C$9967,2,FALSE)</f>
        <v>Draugrruhe</v>
      </c>
      <c r="G288" s="66" t="str">
        <f t="shared" si="4"/>
        <v/>
      </c>
    </row>
    <row r="289" spans="1:7" x14ac:dyDescent="0.25">
      <c r="A289" s="12">
        <v>336</v>
      </c>
      <c r="B289" s="8" t="str">
        <f>VLOOKUP(A289,'Sets data'!$A$3:$C$9967,3,FALSE)</f>
        <v>Pillar of Nirn</v>
      </c>
      <c r="C289" s="8" t="str">
        <f>VLOOKUP(A289,'Sets data'!$A$3:$C$9967,2,FALSE)</f>
        <v>Säulen von Nirn</v>
      </c>
      <c r="G289" s="66" t="str">
        <f t="shared" si="4"/>
        <v/>
      </c>
    </row>
    <row r="290" spans="1:7" x14ac:dyDescent="0.25">
      <c r="A290" s="12">
        <v>337</v>
      </c>
      <c r="B290" s="8" t="str">
        <f>VLOOKUP(A290,'Sets data'!$A$3:$C$9967,3,FALSE)</f>
        <v>Ironblood</v>
      </c>
      <c r="C290" s="8" t="str">
        <f>VLOOKUP(A290,'Sets data'!$A$3:$C$9967,2,FALSE)</f>
        <v>Eisenblut</v>
      </c>
      <c r="G290" s="66" t="str">
        <f t="shared" si="4"/>
        <v/>
      </c>
    </row>
    <row r="291" spans="1:7" x14ac:dyDescent="0.25">
      <c r="A291" s="12">
        <v>338</v>
      </c>
      <c r="B291" s="8" t="str">
        <f>VLOOKUP(A291,'Sets data'!$A$3:$C$9967,3,FALSE)</f>
        <v>Flame Blossom</v>
      </c>
      <c r="C291" s="8" t="str">
        <f>VLOOKUP(A291,'Sets data'!$A$3:$C$9967,2,FALSE)</f>
        <v>Flammenblüte</v>
      </c>
      <c r="G291" s="66" t="str">
        <f t="shared" si="4"/>
        <v/>
      </c>
    </row>
    <row r="292" spans="1:7" x14ac:dyDescent="0.25">
      <c r="A292" s="12">
        <v>339</v>
      </c>
      <c r="B292" s="8" t="str">
        <f>VLOOKUP(A292,'Sets data'!$A$3:$C$9967,3,FALSE)</f>
        <v>Blooddrinker</v>
      </c>
      <c r="C292" s="8" t="str">
        <f>VLOOKUP(A292,'Sets data'!$A$3:$C$9967,2,FALSE)</f>
        <v>Bluttrinker</v>
      </c>
      <c r="G292" s="66" t="str">
        <f t="shared" si="4"/>
        <v/>
      </c>
    </row>
    <row r="293" spans="1:7" x14ac:dyDescent="0.25">
      <c r="A293" s="12">
        <v>340</v>
      </c>
      <c r="B293" s="8" t="str">
        <f>VLOOKUP(A293,'Sets data'!$A$3:$C$9967,3,FALSE)</f>
        <v>Hagraven\'s Garden</v>
      </c>
      <c r="C293" s="8" t="str">
        <f>VLOOKUP(A293,'Sets data'!$A$3:$C$9967,2,FALSE)</f>
        <v>Vettelgarten</v>
      </c>
      <c r="G293" s="66" t="str">
        <f t="shared" si="4"/>
        <v/>
      </c>
    </row>
    <row r="294" spans="1:7" ht="105" x14ac:dyDescent="0.25">
      <c r="A294" s="5">
        <v>341</v>
      </c>
      <c r="B294" s="8" t="str">
        <f>VLOOKUP(A294,'Sets data'!$A$3:$C$9967,3,FALSE)</f>
        <v>Earthgore</v>
      </c>
      <c r="C294" s="8" t="str">
        <f>VLOOKUP(A294,'Sets data'!$A$3:$C$9967,2,FALSE)</f>
        <v>Erdbluter</v>
      </c>
      <c r="D294" s="23" t="s">
        <v>2189</v>
      </c>
      <c r="G294" s="66"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data'!$A$3:$C$9967,3,FALSE)</f>
        <v>Domihaus</v>
      </c>
      <c r="C295" s="8" t="str">
        <f>VLOOKUP(A295,'Sets data'!$A$3:$C$9967,2,FALSE)</f>
        <v>Domihaus</v>
      </c>
      <c r="G295" s="66" t="str">
        <f t="shared" si="4"/>
        <v/>
      </c>
    </row>
    <row r="296" spans="1:7" x14ac:dyDescent="0.25">
      <c r="A296" s="12">
        <v>343</v>
      </c>
      <c r="B296" s="8" t="str">
        <f>VLOOKUP(A296,'Sets data'!$A$3:$C$9967,3,FALSE)</f>
        <v>Caluurion\'s Legacy</v>
      </c>
      <c r="C296" s="8" t="str">
        <f>VLOOKUP(A296,'Sets data'!$A$3:$C$9967,2,FALSE)</f>
        <v>Caluurions Erbe</v>
      </c>
      <c r="G296" s="66" t="str">
        <f t="shared" si="4"/>
        <v/>
      </c>
    </row>
    <row r="297" spans="1:7" x14ac:dyDescent="0.25">
      <c r="A297" s="12">
        <v>344</v>
      </c>
      <c r="B297" s="8" t="str">
        <f>VLOOKUP(A297,'Sets data'!$A$3:$C$9967,3,FALSE)</f>
        <v>Trappings of Invigoration</v>
      </c>
      <c r="C297" s="8" t="str">
        <f>VLOOKUP(A297,'Sets data'!$A$3:$C$9967,2,FALSE)</f>
        <v>Stärkungsprunk</v>
      </c>
      <c r="G297" s="66" t="str">
        <f t="shared" si="4"/>
        <v/>
      </c>
    </row>
    <row r="298" spans="1:7" x14ac:dyDescent="0.25">
      <c r="A298" s="12">
        <v>345</v>
      </c>
      <c r="B298" s="8" t="str">
        <f>VLOOKUP(A298,'Sets data'!$A$3:$C$9967,3,FALSE)</f>
        <v>Ulfnor\'s Favor</v>
      </c>
      <c r="C298" s="8" t="str">
        <f>VLOOKUP(A298,'Sets data'!$A$3:$C$9967,2,FALSE)</f>
        <v>Ulfnors Gunst</v>
      </c>
      <c r="G298" s="66" t="str">
        <f t="shared" si="4"/>
        <v/>
      </c>
    </row>
    <row r="299" spans="1:7" x14ac:dyDescent="0.25">
      <c r="A299" s="12">
        <v>346</v>
      </c>
      <c r="B299" s="8" t="str">
        <f>VLOOKUP(A299,'Sets data'!$A$3:$C$9967,3,FALSE)</f>
        <v>Jorvuld\'s Guidance</v>
      </c>
      <c r="C299" s="8" t="str">
        <f>VLOOKUP(A299,'Sets data'!$A$3:$C$9967,2,FALSE)</f>
        <v>Jorvulds Führung</v>
      </c>
      <c r="G299" s="66" t="str">
        <f t="shared" si="4"/>
        <v/>
      </c>
    </row>
    <row r="300" spans="1:7" x14ac:dyDescent="0.25">
      <c r="A300" s="12">
        <v>347</v>
      </c>
      <c r="B300" s="8" t="str">
        <f>VLOOKUP(A300,'Sets data'!$A$3:$C$9967,3,FALSE)</f>
        <v>Plague Slinger</v>
      </c>
      <c r="C300" s="8" t="str">
        <f>VLOOKUP(A300,'Sets data'!$A$3:$C$9967,2,FALSE)</f>
        <v>Seuchenschleuder</v>
      </c>
      <c r="G300" s="66" t="str">
        <f t="shared" si="4"/>
        <v/>
      </c>
    </row>
    <row r="301" spans="1:7" x14ac:dyDescent="0.25">
      <c r="A301" s="12">
        <v>348</v>
      </c>
      <c r="B301" s="8" t="str">
        <f>VLOOKUP(A301,'Sets data'!$A$3:$C$9967,3,FALSE)</f>
        <v>Curse of Doylemish</v>
      </c>
      <c r="C301" s="8" t="str">
        <f>VLOOKUP(A301,'Sets data'!$A$3:$C$9967,2,FALSE)</f>
        <v>Fluch von Doylemish</v>
      </c>
      <c r="G301" s="66" t="str">
        <f t="shared" si="4"/>
        <v/>
      </c>
    </row>
    <row r="302" spans="1:7" x14ac:dyDescent="0.25">
      <c r="A302" s="5">
        <v>349</v>
      </c>
      <c r="B302" s="8" t="str">
        <f>VLOOKUP(A302,'Sets data'!$A$3:$C$9967,3,FALSE)</f>
        <v>Thurvokun</v>
      </c>
      <c r="C302" s="8" t="str">
        <f>VLOOKUP(A302,'Sets data'!$A$3:$C$9967,2,FALSE)</f>
        <v>Thurvokun</v>
      </c>
      <c r="G302" s="66" t="str">
        <f t="shared" si="4"/>
        <v/>
      </c>
    </row>
    <row r="303" spans="1:7" x14ac:dyDescent="0.25">
      <c r="A303" s="5">
        <v>350</v>
      </c>
      <c r="B303" s="8" t="str">
        <f>VLOOKUP(A303,'Sets data'!$A$3:$C$9967,3,FALSE)</f>
        <v>Zaan</v>
      </c>
      <c r="C303" s="8" t="str">
        <f>VLOOKUP(A303,'Sets data'!$A$3:$C$9967,2,FALSE)</f>
        <v>Zaan</v>
      </c>
      <c r="G303" s="66" t="str">
        <f t="shared" si="4"/>
        <v/>
      </c>
    </row>
    <row r="304" spans="1:7" x14ac:dyDescent="0.25">
      <c r="A304" s="5">
        <v>351</v>
      </c>
      <c r="B304" s="8" t="str">
        <f>VLOOKUP(A304,'Sets data'!$A$3:$C$9967,3,FALSE)</f>
        <v>Innate Axiom</v>
      </c>
      <c r="C304" s="8" t="str">
        <f>VLOOKUP(A304,'Sets data'!$A$3:$C$9967,2,FALSE)</f>
        <v>Kernaxiom</v>
      </c>
      <c r="G304" s="66" t="str">
        <f t="shared" si="4"/>
        <v/>
      </c>
    </row>
    <row r="305" spans="1:7" x14ac:dyDescent="0.25">
      <c r="A305" s="5">
        <v>352</v>
      </c>
      <c r="B305" s="8" t="str">
        <f>VLOOKUP(A305,'Sets data'!$A$3:$C$9967,3,FALSE)</f>
        <v>Fortified Brass</v>
      </c>
      <c r="C305" s="8" t="str">
        <f>VLOOKUP(A305,'Sets data'!$A$3:$C$9967,2,FALSE)</f>
        <v>Messingpanzer</v>
      </c>
      <c r="G305" s="66" t="str">
        <f t="shared" si="4"/>
        <v/>
      </c>
    </row>
    <row r="306" spans="1:7" ht="105" x14ac:dyDescent="0.25">
      <c r="A306" s="5">
        <v>353</v>
      </c>
      <c r="B306" s="8" t="str">
        <f>VLOOKUP(A306,'Sets data'!$A$3:$C$9967,3,FALSE)</f>
        <v>Mechanical Acuity</v>
      </c>
      <c r="C306" s="8" t="str">
        <f>VLOOKUP(A306,'Sets data'!$A$3:$C$9967,2,FALSE)</f>
        <v>Mechanikblick</v>
      </c>
      <c r="D306" s="23" t="s">
        <v>2190</v>
      </c>
      <c r="G306" s="66"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data'!$A$3:$C$9967,3,FALSE)</f>
        <v>Mad Tinkerer</v>
      </c>
      <c r="C307" s="8" t="str">
        <f>VLOOKUP(A307,'Sets data'!$A$3:$C$9967,2,FALSE)</f>
        <v>Wahntüftler</v>
      </c>
      <c r="G307" s="66" t="str">
        <f t="shared" si="4"/>
        <v/>
      </c>
    </row>
    <row r="308" spans="1:7" x14ac:dyDescent="0.25">
      <c r="A308" s="12">
        <v>355</v>
      </c>
      <c r="B308" s="8" t="str">
        <f>VLOOKUP(A308,'Sets data'!$A$3:$C$9967,3,FALSE)</f>
        <v>Unfathomable Darkness</v>
      </c>
      <c r="C308" s="8" t="str">
        <f>VLOOKUP(A308,'Sets data'!$A$3:$C$9967,2,FALSE)</f>
        <v>Unermessliche Dunkelheit</v>
      </c>
      <c r="G308" s="66" t="str">
        <f t="shared" si="4"/>
        <v/>
      </c>
    </row>
    <row r="309" spans="1:7" x14ac:dyDescent="0.25">
      <c r="A309" s="12">
        <v>356</v>
      </c>
      <c r="B309" s="8" t="str">
        <f>VLOOKUP(A309,'Sets data'!$A$3:$C$9967,3,FALSE)</f>
        <v>Livewire</v>
      </c>
      <c r="C309" s="8" t="str">
        <f>VLOOKUP(A309,'Sets data'!$A$3:$C$9967,2,FALSE)</f>
        <v>Stromschlag</v>
      </c>
      <c r="G309" s="66" t="str">
        <f t="shared" si="4"/>
        <v/>
      </c>
    </row>
    <row r="310" spans="1:7" x14ac:dyDescent="0.25">
      <c r="A310" s="12">
        <v>357</v>
      </c>
      <c r="B310" s="8" t="str">
        <f>VLOOKUP(A310,'Sets data'!$A$3:$C$9967,3,FALSE)</f>
        <v>Disciplined Slash (Perfected)</v>
      </c>
      <c r="C310" s="8" t="str">
        <f>VLOOKUP(A310,'Sets data'!$A$3:$C$9967,2,FALSE)</f>
        <v>Disziplinierter Schnitt (vollendet)</v>
      </c>
      <c r="G310" s="66" t="str">
        <f t="shared" si="4"/>
        <v/>
      </c>
    </row>
    <row r="311" spans="1:7" x14ac:dyDescent="0.25">
      <c r="A311" s="12">
        <v>358</v>
      </c>
      <c r="B311" s="8" t="str">
        <f>VLOOKUP(A311,'Sets data'!$A$3:$C$9967,3,FALSE)</f>
        <v>Defensive Position (Perfected)</v>
      </c>
      <c r="C311" s="8" t="str">
        <f>VLOOKUP(A311,'Sets data'!$A$3:$C$9967,2,FALSE)</f>
        <v>Defensive Position (vollendet)</v>
      </c>
      <c r="G311" s="66" t="str">
        <f t="shared" si="4"/>
        <v/>
      </c>
    </row>
    <row r="312" spans="1:7" x14ac:dyDescent="0.25">
      <c r="A312" s="12">
        <v>359</v>
      </c>
      <c r="B312" s="8" t="str">
        <f>VLOOKUP(A312,'Sets data'!$A$3:$C$9967,3,FALSE)</f>
        <v>Chaotic Whirlwind (Perfected)</v>
      </c>
      <c r="C312" s="8" t="str">
        <f>VLOOKUP(A312,'Sets data'!$A$3:$C$9967,2,FALSE)</f>
        <v>Chaotischer Wirbelwind (vollendet)</v>
      </c>
      <c r="G312" s="66" t="str">
        <f t="shared" si="4"/>
        <v/>
      </c>
    </row>
    <row r="313" spans="1:7" x14ac:dyDescent="0.25">
      <c r="A313" s="12">
        <v>360</v>
      </c>
      <c r="B313" s="8" t="str">
        <f>VLOOKUP(A313,'Sets data'!$A$3:$C$9967,3,FALSE)</f>
        <v>Piercing Spray (Perfected)</v>
      </c>
      <c r="C313" s="8" t="str">
        <f>VLOOKUP(A313,'Sets data'!$A$3:$C$9967,2,FALSE)</f>
        <v>Durchdringende Salve (vollendet)</v>
      </c>
      <c r="G313" s="66" t="str">
        <f t="shared" si="4"/>
        <v/>
      </c>
    </row>
    <row r="314" spans="1:7" x14ac:dyDescent="0.25">
      <c r="A314" s="12">
        <v>361</v>
      </c>
      <c r="B314" s="8" t="str">
        <f>VLOOKUP(A314,'Sets data'!$A$3:$C$9967,3,FALSE)</f>
        <v>Concentrated Force (Perfected)</v>
      </c>
      <c r="C314" s="8" t="str">
        <f>VLOOKUP(A314,'Sets data'!$A$3:$C$9967,2,FALSE)</f>
        <v>Konzentrierte Kraft (vollendet)</v>
      </c>
      <c r="G314" s="66" t="str">
        <f t="shared" si="4"/>
        <v/>
      </c>
    </row>
    <row r="315" spans="1:7" x14ac:dyDescent="0.25">
      <c r="A315" s="12">
        <v>362</v>
      </c>
      <c r="B315" s="8" t="str">
        <f>VLOOKUP(A315,'Sets data'!$A$3:$C$9967,3,FALSE)</f>
        <v>Timeless Blessing (Perfected)</v>
      </c>
      <c r="C315" s="8" t="str">
        <f>VLOOKUP(A315,'Sets data'!$A$3:$C$9967,2,FALSE)</f>
        <v>Zeitloser Segen (vollendet)</v>
      </c>
      <c r="G315" s="66" t="str">
        <f t="shared" si="4"/>
        <v/>
      </c>
    </row>
    <row r="316" spans="1:7" x14ac:dyDescent="0.25">
      <c r="A316" s="12">
        <v>363</v>
      </c>
      <c r="B316" s="8" t="str">
        <f>VLOOKUP(A316,'Sets data'!$A$3:$C$9967,3,FALSE)</f>
        <v>Disciplined Slash</v>
      </c>
      <c r="C316" s="8" t="str">
        <f>VLOOKUP(A316,'Sets data'!$A$3:$C$9967,2,FALSE)</f>
        <v>Disziplinierter Schnitt</v>
      </c>
      <c r="G316" s="66" t="str">
        <f t="shared" si="4"/>
        <v/>
      </c>
    </row>
    <row r="317" spans="1:7" x14ac:dyDescent="0.25">
      <c r="A317" s="12">
        <v>364</v>
      </c>
      <c r="B317" s="8" t="str">
        <f>VLOOKUP(A317,'Sets data'!$A$3:$C$9967,3,FALSE)</f>
        <v>Defensive Position</v>
      </c>
      <c r="C317" s="8" t="str">
        <f>VLOOKUP(A317,'Sets data'!$A$3:$C$9967,2,FALSE)</f>
        <v>Defensive Position</v>
      </c>
      <c r="G317" s="66" t="str">
        <f t="shared" si="4"/>
        <v/>
      </c>
    </row>
    <row r="318" spans="1:7" x14ac:dyDescent="0.25">
      <c r="A318" s="12">
        <v>365</v>
      </c>
      <c r="B318" s="8" t="str">
        <f>VLOOKUP(A318,'Sets data'!$A$3:$C$9967,3,FALSE)</f>
        <v>Chaotic Whirlwind</v>
      </c>
      <c r="C318" s="8" t="str">
        <f>VLOOKUP(A318,'Sets data'!$A$3:$C$9967,2,FALSE)</f>
        <v>Chaotischer Wirbelwind</v>
      </c>
      <c r="G318" s="66" t="str">
        <f t="shared" si="4"/>
        <v/>
      </c>
    </row>
    <row r="319" spans="1:7" x14ac:dyDescent="0.25">
      <c r="A319" s="12">
        <v>366</v>
      </c>
      <c r="B319" s="8" t="str">
        <f>VLOOKUP(A319,'Sets data'!$A$3:$C$9967,3,FALSE)</f>
        <v>Piercing Spray</v>
      </c>
      <c r="C319" s="8" t="str">
        <f>VLOOKUP(A319,'Sets data'!$A$3:$C$9967,2,FALSE)</f>
        <v>Durchdringende Salve</v>
      </c>
      <c r="G319" s="66" t="str">
        <f t="shared" si="4"/>
        <v/>
      </c>
    </row>
    <row r="320" spans="1:7" x14ac:dyDescent="0.25">
      <c r="A320" s="12">
        <v>367</v>
      </c>
      <c r="B320" s="8" t="str">
        <f>VLOOKUP(A320,'Sets data'!$A$3:$C$9967,3,FALSE)</f>
        <v>Concentrated Force</v>
      </c>
      <c r="C320" s="8" t="str">
        <f>VLOOKUP(A320,'Sets data'!$A$3:$C$9967,2,FALSE)</f>
        <v>Konzentrierte Kraft</v>
      </c>
      <c r="G320" s="66" t="str">
        <f t="shared" ref="G320:G383" si="5">IF(AND(A320&lt;&gt;"",NOT(ISERROR(A320)),ISNUMBER(A320),D320&lt;&gt;""),CONCATENATE("[",A320,"] = {",D320,"},","     --",B320," -&gt; ",E320," / ",F320),"")</f>
        <v/>
      </c>
    </row>
    <row r="321" spans="1:7" x14ac:dyDescent="0.25">
      <c r="A321" s="12">
        <v>368</v>
      </c>
      <c r="B321" s="8" t="str">
        <f>VLOOKUP(A321,'Sets data'!$A$3:$C$9967,3,FALSE)</f>
        <v>Timeless Blessing</v>
      </c>
      <c r="C321" s="8" t="str">
        <f>VLOOKUP(A321,'Sets data'!$A$3:$C$9967,2,FALSE)</f>
        <v>Zeitloser Segen</v>
      </c>
      <c r="G321" s="66" t="str">
        <f t="shared" si="5"/>
        <v/>
      </c>
    </row>
    <row r="322" spans="1:7" x14ac:dyDescent="0.25">
      <c r="A322" s="12">
        <v>369</v>
      </c>
      <c r="B322" s="8" t="str">
        <f>VLOOKUP(A322,'Sets data'!$A$3:$C$9967,3,FALSE)</f>
        <v>Merciless Charge</v>
      </c>
      <c r="C322" s="8" t="str">
        <f>VLOOKUP(A322,'Sets data'!$A$3:$C$9967,2,FALSE)</f>
        <v>Gnadenloser Ansturm</v>
      </c>
      <c r="G322" s="66" t="str">
        <f t="shared" si="5"/>
        <v/>
      </c>
    </row>
    <row r="323" spans="1:7" x14ac:dyDescent="0.25">
      <c r="A323" s="12">
        <v>370</v>
      </c>
      <c r="B323" s="8" t="str">
        <f>VLOOKUP(A323,'Sets data'!$A$3:$C$9967,3,FALSE)</f>
        <v>Rampaging Slash</v>
      </c>
      <c r="C323" s="8" t="str">
        <f>VLOOKUP(A323,'Sets data'!$A$3:$C$9967,2,FALSE)</f>
        <v>Tobender Schnitt</v>
      </c>
      <c r="G323" s="66" t="str">
        <f t="shared" si="5"/>
        <v/>
      </c>
    </row>
    <row r="324" spans="1:7" x14ac:dyDescent="0.25">
      <c r="A324" s="12">
        <v>371</v>
      </c>
      <c r="B324" s="8" t="str">
        <f>VLOOKUP(A324,'Sets data'!$A$3:$C$9967,3,FALSE)</f>
        <v>Cruel Flurry</v>
      </c>
      <c r="C324" s="8" t="str">
        <f>VLOOKUP(A324,'Sets data'!$A$3:$C$9967,2,FALSE)</f>
        <v>Grausamer Schlaghagel</v>
      </c>
      <c r="G324" s="66" t="str">
        <f t="shared" si="5"/>
        <v/>
      </c>
    </row>
    <row r="325" spans="1:7" x14ac:dyDescent="0.25">
      <c r="A325" s="12">
        <v>372</v>
      </c>
      <c r="B325" s="8" t="str">
        <f>VLOOKUP(A325,'Sets data'!$A$3:$C$9967,3,FALSE)</f>
        <v>Thunderous Volley</v>
      </c>
      <c r="C325" s="8" t="str">
        <f>VLOOKUP(A325,'Sets data'!$A$3:$C$9967,2,FALSE)</f>
        <v>Donnernde Salve</v>
      </c>
      <c r="G325" s="66" t="str">
        <f t="shared" si="5"/>
        <v/>
      </c>
    </row>
    <row r="326" spans="1:7" x14ac:dyDescent="0.25">
      <c r="A326" s="12">
        <v>373</v>
      </c>
      <c r="B326" s="8" t="str">
        <f>VLOOKUP(A326,'Sets data'!$A$3:$C$9967,3,FALSE)</f>
        <v>Crushing Wall</v>
      </c>
      <c r="C326" s="8" t="str">
        <f>VLOOKUP(A326,'Sets data'!$A$3:$C$9967,2,FALSE)</f>
        <v>Zermalmende Mauer</v>
      </c>
      <c r="G326" s="66" t="str">
        <f t="shared" si="5"/>
        <v/>
      </c>
    </row>
    <row r="327" spans="1:7" x14ac:dyDescent="0.25">
      <c r="A327" s="12">
        <v>374</v>
      </c>
      <c r="B327" s="8" t="str">
        <f>VLOOKUP(A327,'Sets data'!$A$3:$C$9967,3,FALSE)</f>
        <v>Precise Regeneration</v>
      </c>
      <c r="C327" s="8" t="str">
        <f>VLOOKUP(A327,'Sets data'!$A$3:$C$9967,2,FALSE)</f>
        <v>Präzise Regeneration</v>
      </c>
      <c r="G327" s="66" t="str">
        <f t="shared" si="5"/>
        <v/>
      </c>
    </row>
    <row r="328" spans="1:7" x14ac:dyDescent="0.25">
      <c r="A328" s="12">
        <v>380</v>
      </c>
      <c r="B328" s="8" t="str">
        <f>VLOOKUP(A328,'Sets data'!$A$3:$C$9967,3,FALSE)</f>
        <v>Prophet\'s</v>
      </c>
      <c r="C328" s="8" t="str">
        <f>VLOOKUP(A328,'Sets data'!$A$3:$C$9967,2,FALSE)</f>
        <v>Prophet</v>
      </c>
      <c r="G328" s="66" t="str">
        <f t="shared" si="5"/>
        <v/>
      </c>
    </row>
    <row r="329" spans="1:7" x14ac:dyDescent="0.25">
      <c r="A329" s="12">
        <v>381</v>
      </c>
      <c r="B329" s="8" t="str">
        <f>VLOOKUP(A329,'Sets data'!$A$3:$C$9967,3,FALSE)</f>
        <v>Broken Soul</v>
      </c>
      <c r="C329" s="8" t="str">
        <f>VLOOKUP(A329,'Sets data'!$A$3:$C$9967,2,FALSE)</f>
        <v>Zerbrochene Seele</v>
      </c>
      <c r="G329" s="66" t="str">
        <f t="shared" si="5"/>
        <v/>
      </c>
    </row>
    <row r="330" spans="1:7" x14ac:dyDescent="0.25">
      <c r="A330" s="12">
        <v>382</v>
      </c>
      <c r="B330" s="8" t="str">
        <f>VLOOKUP(A330,'Sets data'!$A$3:$C$9967,3,FALSE)</f>
        <v>Grace of Gloom</v>
      </c>
      <c r="C330" s="8" t="str">
        <f>VLOOKUP(A330,'Sets data'!$A$3:$C$9967,2,FALSE)</f>
        <v>Anmut der Gräue</v>
      </c>
      <c r="G330" s="66" t="str">
        <f t="shared" si="5"/>
        <v/>
      </c>
    </row>
    <row r="331" spans="1:7" x14ac:dyDescent="0.25">
      <c r="A331" s="12">
        <v>383</v>
      </c>
      <c r="B331" s="8" t="str">
        <f>VLOOKUP(A331,'Sets data'!$A$3:$C$9967,3,FALSE)</f>
        <v>Gryphon\'s Ferocity</v>
      </c>
      <c r="C331" s="8" t="str">
        <f>VLOOKUP(A331,'Sets data'!$A$3:$C$9967,2,FALSE)</f>
        <v>Wildheit des Greifen</v>
      </c>
      <c r="G331" s="66" t="str">
        <f t="shared" si="5"/>
        <v/>
      </c>
    </row>
    <row r="332" spans="1:7" x14ac:dyDescent="0.25">
      <c r="A332" s="12">
        <v>384</v>
      </c>
      <c r="B332" s="8" t="str">
        <f>VLOOKUP(A332,'Sets data'!$A$3:$C$9967,3,FALSE)</f>
        <v>Wisdom of Vanus</v>
      </c>
      <c r="C332" s="8" t="str">
        <f>VLOOKUP(A332,'Sets data'!$A$3:$C$9967,2,FALSE)</f>
        <v>Weisheit von Vanus</v>
      </c>
      <c r="G332" s="66" t="str">
        <f t="shared" si="5"/>
        <v/>
      </c>
    </row>
    <row r="333" spans="1:7" x14ac:dyDescent="0.25">
      <c r="A333" s="5">
        <v>385</v>
      </c>
      <c r="B333" s="8" t="str">
        <f>VLOOKUP(A333,'Sets data'!$A$3:$C$9967,3,FALSE)</f>
        <v>Adept Rider</v>
      </c>
      <c r="C333" s="8" t="str">
        <f>VLOOKUP(A333,'Sets data'!$A$3:$C$9967,2,FALSE)</f>
        <v>Versierter Reiter</v>
      </c>
      <c r="G333" s="66" t="str">
        <f t="shared" si="5"/>
        <v/>
      </c>
    </row>
    <row r="334" spans="1:7" x14ac:dyDescent="0.25">
      <c r="A334" s="5">
        <v>386</v>
      </c>
      <c r="B334" s="8" t="str">
        <f>VLOOKUP(A334,'Sets data'!$A$3:$C$9967,3,FALSE)</f>
        <v>Sload\'s Semblance</v>
      </c>
      <c r="C334" s="8" t="str">
        <f>VLOOKUP(A334,'Sets data'!$A$3:$C$9967,2,FALSE)</f>
        <v>Kreckenantlitz</v>
      </c>
      <c r="G334" s="66" t="str">
        <f t="shared" si="5"/>
        <v/>
      </c>
    </row>
    <row r="335" spans="1:7" x14ac:dyDescent="0.25">
      <c r="A335" s="5">
        <v>387</v>
      </c>
      <c r="B335" s="8" t="str">
        <f>VLOOKUP(A335,'Sets data'!$A$3:$C$9967,3,FALSE)</f>
        <v>Nocturnal\'s Favor</v>
      </c>
      <c r="C335" s="8" t="str">
        <f>VLOOKUP(A335,'Sets data'!$A$3:$C$9967,2,FALSE)</f>
        <v>Nocturnals Gunst</v>
      </c>
      <c r="G335" s="66" t="str">
        <f t="shared" si="5"/>
        <v/>
      </c>
    </row>
    <row r="336" spans="1:7" x14ac:dyDescent="0.25">
      <c r="A336" s="12">
        <v>388</v>
      </c>
      <c r="B336" s="8" t="str">
        <f>VLOOKUP(A336,'Sets data'!$A$3:$C$9967,3,FALSE)</f>
        <v>Aegis of Galenwe</v>
      </c>
      <c r="C336" s="8" t="str">
        <f>VLOOKUP(A336,'Sets data'!$A$3:$C$9967,2,FALSE)</f>
        <v>Ägis von Galenwe</v>
      </c>
      <c r="G336" s="66" t="str">
        <f t="shared" si="5"/>
        <v/>
      </c>
    </row>
    <row r="337" spans="1:7" x14ac:dyDescent="0.25">
      <c r="A337" s="12">
        <v>389</v>
      </c>
      <c r="B337" s="8" t="str">
        <f>VLOOKUP(A337,'Sets data'!$A$3:$C$9967,3,FALSE)</f>
        <v>Arms of Relequen</v>
      </c>
      <c r="C337" s="8" t="str">
        <f>VLOOKUP(A337,'Sets data'!$A$3:$C$9967,2,FALSE)</f>
        <v>Waffen von Relequen</v>
      </c>
      <c r="G337" s="66" t="str">
        <f t="shared" si="5"/>
        <v/>
      </c>
    </row>
    <row r="338" spans="1:7" x14ac:dyDescent="0.25">
      <c r="A338" s="12">
        <v>390</v>
      </c>
      <c r="B338" s="8" t="str">
        <f>VLOOKUP(A338,'Sets data'!$A$3:$C$9967,3,FALSE)</f>
        <v>Mantle of Siroria</v>
      </c>
      <c r="C338" s="8" t="str">
        <f>VLOOKUP(A338,'Sets data'!$A$3:$C$9967,2,FALSE)</f>
        <v>Mantel von Siroria</v>
      </c>
      <c r="G338" s="66" t="str">
        <f t="shared" si="5"/>
        <v/>
      </c>
    </row>
    <row r="339" spans="1:7" ht="105" x14ac:dyDescent="0.25">
      <c r="A339" s="12">
        <v>391</v>
      </c>
      <c r="B339" s="8" t="str">
        <f>VLOOKUP(A339,'Sets data'!$A$3:$C$9967,3,FALSE)</f>
        <v>Vestment of Olorime</v>
      </c>
      <c r="C339" s="8" t="str">
        <f>VLOOKUP(A339,'Sets data'!$A$3:$C$9967,2,FALSE)</f>
        <v>Gewandung von Olorime</v>
      </c>
      <c r="D339" s="23" t="s">
        <v>2191</v>
      </c>
      <c r="G339" s="66"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data'!$A$3:$C$9967,3,FALSE)</f>
        <v>Perfect Aegis of Galenwe</v>
      </c>
      <c r="C340" s="8" t="str">
        <f>VLOOKUP(A340,'Sets data'!$A$3:$C$9967,2,FALSE)</f>
        <v>Perfekte Ägis von Galenwe</v>
      </c>
      <c r="G340" s="66" t="str">
        <f t="shared" si="5"/>
        <v/>
      </c>
    </row>
    <row r="341" spans="1:7" x14ac:dyDescent="0.25">
      <c r="A341" s="44">
        <v>393</v>
      </c>
      <c r="B341" s="8" t="str">
        <f>VLOOKUP(A341,'Sets data'!$A$3:$C$9967,3,FALSE)</f>
        <v>Perfect Arms of Relequen</v>
      </c>
      <c r="C341" s="8" t="str">
        <f>VLOOKUP(A341,'Sets data'!$A$3:$C$9967,2,FALSE)</f>
        <v>Perfekte Waffen von Relequen</v>
      </c>
      <c r="G341" s="66" t="str">
        <f t="shared" si="5"/>
        <v/>
      </c>
    </row>
    <row r="342" spans="1:7" x14ac:dyDescent="0.25">
      <c r="A342" s="12">
        <v>394</v>
      </c>
      <c r="B342" s="8" t="str">
        <f>VLOOKUP(A342,'Sets data'!$A$3:$C$9967,3,FALSE)</f>
        <v>Perfect Mantle of Siroria</v>
      </c>
      <c r="C342" s="8" t="str">
        <f>VLOOKUP(A342,'Sets data'!$A$3:$C$9967,2,FALSE)</f>
        <v>Perfekter Mantel von Siroria</v>
      </c>
      <c r="G342" s="66" t="str">
        <f t="shared" si="5"/>
        <v/>
      </c>
    </row>
    <row r="343" spans="1:7" ht="105" x14ac:dyDescent="0.25">
      <c r="A343" s="12">
        <v>395</v>
      </c>
      <c r="B343" s="8" t="str">
        <f>VLOOKUP(A343,'Sets data'!$A$3:$C$9967,3,FALSE)</f>
        <v>Perfect Vestment of Olorime</v>
      </c>
      <c r="C343" s="8" t="str">
        <f>VLOOKUP(A343,'Sets data'!$A$3:$C$9967,2,FALSE)</f>
        <v>Perfekte Gewandung von Olorime</v>
      </c>
      <c r="D343" s="23" t="s">
        <v>2192</v>
      </c>
      <c r="G343" s="66"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data'!$A$3:$C$9967,3,FALSE)</f>
        <v>Balorgh</v>
      </c>
      <c r="C344" s="8" t="str">
        <f>VLOOKUP(A344,'Sets data'!$A$3:$C$9967,2,FALSE)</f>
        <v>Balorgh</v>
      </c>
      <c r="G344" s="66" t="str">
        <f t="shared" si="5"/>
        <v/>
      </c>
    </row>
    <row r="345" spans="1:7" x14ac:dyDescent="0.25">
      <c r="A345" s="5">
        <v>398</v>
      </c>
      <c r="B345" s="8" t="str">
        <f>VLOOKUP(A345,'Sets data'!$A$3:$C$9967,3,FALSE)</f>
        <v>Vykosa</v>
      </c>
      <c r="C345" s="8" t="str">
        <f>VLOOKUP(A345,'Sets data'!$A$3:$C$9967,2,FALSE)</f>
        <v>Vykosa</v>
      </c>
      <c r="G345" s="66" t="str">
        <f t="shared" si="5"/>
        <v/>
      </c>
    </row>
    <row r="346" spans="1:7" x14ac:dyDescent="0.25">
      <c r="A346" s="12">
        <v>399</v>
      </c>
      <c r="B346" s="8" t="str">
        <f>VLOOKUP(A346,'Sets data'!$A$3:$C$9967,3,FALSE)</f>
        <v>Hanu\'s Compassion</v>
      </c>
      <c r="C346" s="8" t="str">
        <f>VLOOKUP(A346,'Sets data'!$A$3:$C$9967,2,FALSE)</f>
        <v>Hanus Mitgefühl</v>
      </c>
      <c r="G346" s="66" t="str">
        <f t="shared" si="5"/>
        <v/>
      </c>
    </row>
    <row r="347" spans="1:7" x14ac:dyDescent="0.25">
      <c r="A347" s="12">
        <v>400</v>
      </c>
      <c r="B347" s="8" t="str">
        <f>VLOOKUP(A347,'Sets data'!$A$3:$C$9967,3,FALSE)</f>
        <v>Blood Moon</v>
      </c>
      <c r="C347" s="8" t="str">
        <f>VLOOKUP(A347,'Sets data'!$A$3:$C$9967,2,FALSE)</f>
        <v>Blutmond</v>
      </c>
      <c r="G347" s="66" t="str">
        <f t="shared" si="5"/>
        <v/>
      </c>
    </row>
    <row r="348" spans="1:7" x14ac:dyDescent="0.25">
      <c r="A348" s="12">
        <v>401</v>
      </c>
      <c r="B348" s="8" t="str">
        <f>VLOOKUP(A348,'Sets data'!$A$3:$C$9967,3,FALSE)</f>
        <v>Haven of Ursus</v>
      </c>
      <c r="C348" s="8" t="str">
        <f>VLOOKUP(A348,'Sets data'!$A$3:$C$9967,2,FALSE)</f>
        <v>Zuflucht von Ursus</v>
      </c>
      <c r="G348" s="66" t="str">
        <f t="shared" si="5"/>
        <v/>
      </c>
    </row>
    <row r="349" spans="1:7" x14ac:dyDescent="0.25">
      <c r="A349" s="12">
        <v>402</v>
      </c>
      <c r="B349" s="8" t="str">
        <f>VLOOKUP(A349,'Sets data'!$A$3:$C$9967,3,FALSE)</f>
        <v>Moon Hunter</v>
      </c>
      <c r="C349" s="8" t="str">
        <f>VLOOKUP(A349,'Sets data'!$A$3:$C$9967,2,FALSE)</f>
        <v>Mondjäger</v>
      </c>
      <c r="G349" s="66" t="str">
        <f t="shared" si="5"/>
        <v/>
      </c>
    </row>
    <row r="350" spans="1:7" x14ac:dyDescent="0.25">
      <c r="A350" s="12">
        <v>403</v>
      </c>
      <c r="B350" s="8" t="str">
        <f>VLOOKUP(A350,'Sets data'!$A$3:$C$9967,3,FALSE)</f>
        <v>Savage Werewolf</v>
      </c>
      <c r="C350" s="8" t="str">
        <f>VLOOKUP(A350,'Sets data'!$A$3:$C$9967,2,FALSE)</f>
        <v>Wilder Werwolf</v>
      </c>
      <c r="G350" s="66" t="str">
        <f t="shared" si="5"/>
        <v/>
      </c>
    </row>
    <row r="351" spans="1:7" x14ac:dyDescent="0.25">
      <c r="A351" s="12">
        <v>404</v>
      </c>
      <c r="B351" s="8" t="str">
        <f>VLOOKUP(A351,'Sets data'!$A$3:$C$9967,3,FALSE)</f>
        <v>Jailer\'s Tenacity</v>
      </c>
      <c r="C351" s="8" t="str">
        <f>VLOOKUP(A351,'Sets data'!$A$3:$C$9967,2,FALSE)</f>
        <v>Tenazität des Kerkermeisters</v>
      </c>
      <c r="G351" s="66" t="str">
        <f t="shared" si="5"/>
        <v/>
      </c>
    </row>
    <row r="352" spans="1:7" x14ac:dyDescent="0.25">
      <c r="A352" s="12">
        <v>405</v>
      </c>
      <c r="B352" s="8" t="str">
        <f>VLOOKUP(A352,'Sets data'!$A$3:$C$9967,3,FALSE)</f>
        <v>Bright-Throat\'s Boast</v>
      </c>
      <c r="C352" s="8" t="str">
        <f>VLOOKUP(A352,'Sets data'!$A$3:$C$9967,2,FALSE)</f>
        <v>Hellhalsstolz</v>
      </c>
      <c r="G352" s="66" t="str">
        <f t="shared" si="5"/>
        <v/>
      </c>
    </row>
    <row r="353" spans="1:7" x14ac:dyDescent="0.25">
      <c r="A353" s="12">
        <v>406</v>
      </c>
      <c r="B353" s="8" t="str">
        <f>VLOOKUP(A353,'Sets data'!$A$3:$C$9967,3,FALSE)</f>
        <v>Dead-Water\'s Guile</v>
      </c>
      <c r="C353" s="8" t="str">
        <f>VLOOKUP(A353,'Sets data'!$A$3:$C$9967,2,FALSE)</f>
        <v>Totwassertücke</v>
      </c>
      <c r="G353" s="66" t="str">
        <f t="shared" si="5"/>
        <v/>
      </c>
    </row>
    <row r="354" spans="1:7" x14ac:dyDescent="0.25">
      <c r="A354" s="12">
        <v>407</v>
      </c>
      <c r="B354" s="8" t="str">
        <f>VLOOKUP(A354,'Sets data'!$A$3:$C$9967,3,FALSE)</f>
        <v>Champion of the Hist</v>
      </c>
      <c r="C354" s="8" t="str">
        <f>VLOOKUP(A354,'Sets data'!$A$3:$C$9967,2,FALSE)</f>
        <v>Histchampion</v>
      </c>
      <c r="G354" s="66" t="str">
        <f t="shared" si="5"/>
        <v/>
      </c>
    </row>
    <row r="355" spans="1:7" x14ac:dyDescent="0.25">
      <c r="A355" s="5">
        <v>408</v>
      </c>
      <c r="B355" s="8" t="str">
        <f>VLOOKUP(A355,'Sets data'!$A$3:$C$9967,3,FALSE)</f>
        <v>Grave-Stake Collector</v>
      </c>
      <c r="C355" s="8" t="str">
        <f>VLOOKUP(A355,'Sets data'!$A$3:$C$9967,2,FALSE)</f>
        <v>Grabpflocksammler</v>
      </c>
      <c r="G355" s="66" t="str">
        <f t="shared" si="5"/>
        <v/>
      </c>
    </row>
    <row r="356" spans="1:7" x14ac:dyDescent="0.25">
      <c r="A356" s="5">
        <v>409</v>
      </c>
      <c r="B356" s="8" t="str">
        <f>VLOOKUP(A356,'Sets data'!$A$3:$C$9967,3,FALSE)</f>
        <v>Naga Shaman</v>
      </c>
      <c r="C356" s="8" t="str">
        <f>VLOOKUP(A356,'Sets data'!$A$3:$C$9967,2,FALSE)</f>
        <v>Nagaschamane</v>
      </c>
      <c r="G356" s="66" t="str">
        <f t="shared" si="5"/>
        <v/>
      </c>
    </row>
    <row r="357" spans="1:7" x14ac:dyDescent="0.25">
      <c r="A357" s="5">
        <v>410</v>
      </c>
      <c r="B357" s="8" t="str">
        <f>VLOOKUP(A357,'Sets data'!$A$3:$C$9967,3,FALSE)</f>
        <v>Might of the Lost Legion</v>
      </c>
      <c r="C357" s="8" t="str">
        <f>VLOOKUP(A357,'Sets data'!$A$3:$C$9967,2,FALSE)</f>
        <v>Macht der Verlorenen Legion</v>
      </c>
      <c r="G357" s="66" t="str">
        <f t="shared" si="5"/>
        <v/>
      </c>
    </row>
    <row r="358" spans="1:7" x14ac:dyDescent="0.25">
      <c r="A358" s="12">
        <v>411</v>
      </c>
      <c r="B358" s="8" t="str">
        <f>VLOOKUP(A358,'Sets data'!$A$3:$C$9967,3,FALSE)</f>
        <v>Gallant Charge</v>
      </c>
      <c r="C358" s="8" t="str">
        <f>VLOOKUP(A358,'Sets data'!$A$3:$C$9967,2,FALSE)</f>
        <v>Galanter Ansturm</v>
      </c>
      <c r="G358" s="66" t="str">
        <f t="shared" si="5"/>
        <v/>
      </c>
    </row>
    <row r="359" spans="1:7" x14ac:dyDescent="0.25">
      <c r="A359" s="12">
        <v>412</v>
      </c>
      <c r="B359" s="8" t="str">
        <f>VLOOKUP(A359,'Sets data'!$A$3:$C$9967,3,FALSE)</f>
        <v>Radial Uppercut</v>
      </c>
      <c r="C359" s="8" t="str">
        <f>VLOOKUP(A359,'Sets data'!$A$3:$C$9967,2,FALSE)</f>
        <v>Rundum-Aufwärtsschnitt</v>
      </c>
      <c r="G359" s="66" t="str">
        <f t="shared" si="5"/>
        <v/>
      </c>
    </row>
    <row r="360" spans="1:7" x14ac:dyDescent="0.25">
      <c r="A360" s="12">
        <v>413</v>
      </c>
      <c r="B360" s="8" t="str">
        <f>VLOOKUP(A360,'Sets data'!$A$3:$C$9967,3,FALSE)</f>
        <v>Spectral Cloak</v>
      </c>
      <c r="C360" s="8" t="str">
        <f>VLOOKUP(A360,'Sets data'!$A$3:$C$9967,2,FALSE)</f>
        <v>Spektraler Mantel</v>
      </c>
      <c r="G360" s="66" t="str">
        <f t="shared" si="5"/>
        <v/>
      </c>
    </row>
    <row r="361" spans="1:7" x14ac:dyDescent="0.25">
      <c r="A361" s="12">
        <v>414</v>
      </c>
      <c r="B361" s="8" t="str">
        <f>VLOOKUP(A361,'Sets data'!$A$3:$C$9967,3,FALSE)</f>
        <v>Virulent Shot</v>
      </c>
      <c r="C361" s="8" t="str">
        <f>VLOOKUP(A361,'Sets data'!$A$3:$C$9967,2,FALSE)</f>
        <v>Virulenter Schuss</v>
      </c>
      <c r="G361" s="66" t="str">
        <f t="shared" si="5"/>
        <v/>
      </c>
    </row>
    <row r="362" spans="1:7" x14ac:dyDescent="0.25">
      <c r="A362" s="12">
        <v>415</v>
      </c>
      <c r="B362" s="8" t="str">
        <f>VLOOKUP(A362,'Sets data'!$A$3:$C$9967,3,FALSE)</f>
        <v>Wild Impulse</v>
      </c>
      <c r="C362" s="8" t="str">
        <f>VLOOKUP(A362,'Sets data'!$A$3:$C$9967,2,FALSE)</f>
        <v>Wilder Impuls</v>
      </c>
      <c r="G362" s="66" t="str">
        <f t="shared" si="5"/>
        <v/>
      </c>
    </row>
    <row r="363" spans="1:7" x14ac:dyDescent="0.25">
      <c r="A363" s="12">
        <v>416</v>
      </c>
      <c r="B363" s="8" t="str">
        <f>VLOOKUP(A363,'Sets data'!$A$3:$C$9967,3,FALSE)</f>
        <v>Mender\'s Ward</v>
      </c>
      <c r="C363" s="8" t="str">
        <f>VLOOKUP(A363,'Sets data'!$A$3:$C$9967,2,FALSE)</f>
        <v>Schutz des Pflegers</v>
      </c>
      <c r="G363" s="66" t="str">
        <f t="shared" si="5"/>
        <v/>
      </c>
    </row>
    <row r="364" spans="1:7" x14ac:dyDescent="0.25">
      <c r="A364" s="12">
        <v>417</v>
      </c>
      <c r="B364" s="8" t="str">
        <f>VLOOKUP(A364,'Sets data'!$A$3:$C$9967,3,FALSE)</f>
        <v>Indomitable Fury</v>
      </c>
      <c r="C364" s="8" t="str">
        <f>VLOOKUP(A364,'Sets data'!$A$3:$C$9967,2,FALSE)</f>
        <v>Unbeugsamer Zorn</v>
      </c>
      <c r="G364" s="66" t="str">
        <f t="shared" si="5"/>
        <v/>
      </c>
    </row>
    <row r="365" spans="1:7" x14ac:dyDescent="0.25">
      <c r="A365" s="12">
        <v>418</v>
      </c>
      <c r="B365" s="8" t="str">
        <f>VLOOKUP(A365,'Sets data'!$A$3:$C$9967,3,FALSE)</f>
        <v>Spell Strategist</v>
      </c>
      <c r="C365" s="8" t="str">
        <f>VLOOKUP(A365,'Sets data'!$A$3:$C$9967,2,FALSE)</f>
        <v>Zauberstratege</v>
      </c>
      <c r="G365" s="66" t="str">
        <f t="shared" si="5"/>
        <v/>
      </c>
    </row>
    <row r="366" spans="1:7" x14ac:dyDescent="0.25">
      <c r="A366" s="12">
        <v>419</v>
      </c>
      <c r="B366" s="8" t="str">
        <f>VLOOKUP(A366,'Sets data'!$A$3:$C$9967,3,FALSE)</f>
        <v>Battlefield Acrobat</v>
      </c>
      <c r="C366" s="8" t="str">
        <f>VLOOKUP(A366,'Sets data'!$A$3:$C$9967,2,FALSE)</f>
        <v>Schlachtfeldakrobat</v>
      </c>
      <c r="G366" s="66" t="str">
        <f t="shared" si="5"/>
        <v/>
      </c>
    </row>
    <row r="367" spans="1:7" x14ac:dyDescent="0.25">
      <c r="A367" s="12">
        <v>420</v>
      </c>
      <c r="B367" s="8" t="str">
        <f>VLOOKUP(A367,'Sets data'!$A$3:$C$9967,3,FALSE)</f>
        <v>Soldier of Anguish</v>
      </c>
      <c r="C367" s="8" t="str">
        <f>VLOOKUP(A367,'Sets data'!$A$3:$C$9967,2,FALSE)</f>
        <v>Soldat der Pein</v>
      </c>
      <c r="G367" s="66" t="str">
        <f t="shared" si="5"/>
        <v/>
      </c>
    </row>
    <row r="368" spans="1:7" x14ac:dyDescent="0.25">
      <c r="A368" s="12">
        <v>421</v>
      </c>
      <c r="B368" s="8" t="str">
        <f>VLOOKUP(A368,'Sets data'!$A$3:$C$9967,3,FALSE)</f>
        <v>Steadfast Hero</v>
      </c>
      <c r="C368" s="8" t="str">
        <f>VLOOKUP(A368,'Sets data'!$A$3:$C$9967,2,FALSE)</f>
        <v>Standhafter Held</v>
      </c>
      <c r="G368" s="66" t="str">
        <f t="shared" si="5"/>
        <v/>
      </c>
    </row>
    <row r="369" spans="1:7" x14ac:dyDescent="0.25">
      <c r="A369" s="12">
        <v>422</v>
      </c>
      <c r="B369" s="8" t="str">
        <f>VLOOKUP(A369,'Sets data'!$A$3:$C$9967,3,FALSE)</f>
        <v>Battalion Defender</v>
      </c>
      <c r="C369" s="8" t="str">
        <f>VLOOKUP(A369,'Sets data'!$A$3:$C$9967,2,FALSE)</f>
        <v>Bataillonsverteidiger</v>
      </c>
      <c r="G369" s="66" t="str">
        <f t="shared" si="5"/>
        <v/>
      </c>
    </row>
    <row r="370" spans="1:7" x14ac:dyDescent="0.25">
      <c r="A370" s="12">
        <v>423</v>
      </c>
      <c r="B370" s="8" t="str">
        <f>VLOOKUP(A370,'Sets data'!$A$3:$C$9967,3,FALSE)</f>
        <v>Perfect Gallant Charge</v>
      </c>
      <c r="C370" s="8" t="str">
        <f>VLOOKUP(A370,'Sets data'!$A$3:$C$9967,2,FALSE)</f>
        <v>Perfekter galanter Ansturm</v>
      </c>
      <c r="G370" s="66" t="str">
        <f t="shared" si="5"/>
        <v/>
      </c>
    </row>
    <row r="371" spans="1:7" x14ac:dyDescent="0.25">
      <c r="A371" s="12">
        <v>424</v>
      </c>
      <c r="B371" s="8" t="str">
        <f>VLOOKUP(A371,'Sets data'!$A$3:$C$9967,3,FALSE)</f>
        <v>Perfect Radial Uppercut</v>
      </c>
      <c r="C371" s="8" t="str">
        <f>VLOOKUP(A371,'Sets data'!$A$3:$C$9967,2,FALSE)</f>
        <v>Perfekter Rundum-Aufwärtsschnitt</v>
      </c>
      <c r="G371" s="66" t="str">
        <f t="shared" si="5"/>
        <v/>
      </c>
    </row>
    <row r="372" spans="1:7" x14ac:dyDescent="0.25">
      <c r="A372" s="12">
        <v>425</v>
      </c>
      <c r="B372" s="8" t="str">
        <f>VLOOKUP(A372,'Sets data'!$A$3:$C$9967,3,FALSE)</f>
        <v>Perfect Spectral Cloak</v>
      </c>
      <c r="C372" s="8" t="str">
        <f>VLOOKUP(A372,'Sets data'!$A$3:$C$9967,2,FALSE)</f>
        <v>Perfekter spektraler Mantel</v>
      </c>
      <c r="G372" s="66" t="str">
        <f t="shared" si="5"/>
        <v/>
      </c>
    </row>
    <row r="373" spans="1:7" x14ac:dyDescent="0.25">
      <c r="A373" s="12">
        <v>426</v>
      </c>
      <c r="B373" s="8" t="str">
        <f>VLOOKUP(A373,'Sets data'!$A$3:$C$9967,3,FALSE)</f>
        <v>Perfect Virulent Shot</v>
      </c>
      <c r="C373" s="8" t="str">
        <f>VLOOKUP(A373,'Sets data'!$A$3:$C$9967,2,FALSE)</f>
        <v>Perfekter virulenter Schuss</v>
      </c>
      <c r="G373" s="66" t="str">
        <f t="shared" si="5"/>
        <v/>
      </c>
    </row>
    <row r="374" spans="1:7" x14ac:dyDescent="0.25">
      <c r="A374" s="12">
        <v>427</v>
      </c>
      <c r="B374" s="8" t="str">
        <f>VLOOKUP(A374,'Sets data'!$A$3:$C$9967,3,FALSE)</f>
        <v>Perfect Wild Impulse</v>
      </c>
      <c r="C374" s="8" t="str">
        <f>VLOOKUP(A374,'Sets data'!$A$3:$C$9967,2,FALSE)</f>
        <v>Perfekter wilder Impuls</v>
      </c>
      <c r="G374" s="66" t="str">
        <f t="shared" si="5"/>
        <v/>
      </c>
    </row>
    <row r="375" spans="1:7" x14ac:dyDescent="0.25">
      <c r="A375" s="12">
        <v>428</v>
      </c>
      <c r="B375" s="8" t="str">
        <f>VLOOKUP(A375,'Sets data'!$A$3:$C$9967,3,FALSE)</f>
        <v>Perfect Mender\'s Ward</v>
      </c>
      <c r="C375" s="8" t="str">
        <f>VLOOKUP(A375,'Sets data'!$A$3:$C$9967,2,FALSE)</f>
        <v>Perfekter Schutz des Pflegers</v>
      </c>
      <c r="G375" s="66" t="str">
        <f t="shared" si="5"/>
        <v/>
      </c>
    </row>
    <row r="376" spans="1:7" x14ac:dyDescent="0.25">
      <c r="A376" s="12">
        <v>429</v>
      </c>
      <c r="B376" s="8" t="str">
        <f>VLOOKUP(A376,'Sets data'!$A$3:$C$9967,3,FALSE)</f>
        <v>Mighty Glacier</v>
      </c>
      <c r="C376" s="8" t="str">
        <f>VLOOKUP(A376,'Sets data'!$A$3:$C$9967,2,FALSE)</f>
        <v>Mächtiger Gletscher</v>
      </c>
      <c r="G376" s="66" t="str">
        <f t="shared" si="5"/>
        <v/>
      </c>
    </row>
    <row r="377" spans="1:7" x14ac:dyDescent="0.25">
      <c r="A377" s="12">
        <v>430</v>
      </c>
      <c r="B377" s="8" t="str">
        <f>VLOOKUP(A377,'Sets data'!$A$3:$C$9967,3,FALSE)</f>
        <v>Tzogvin\'s Warband</v>
      </c>
      <c r="C377" s="8" t="str">
        <f>VLOOKUP(A377,'Sets data'!$A$3:$C$9967,2,FALSE)</f>
        <v>Tzogvins Kriegstrupp</v>
      </c>
      <c r="G377" s="66" t="str">
        <f t="shared" si="5"/>
        <v/>
      </c>
    </row>
    <row r="378" spans="1:7" x14ac:dyDescent="0.25">
      <c r="A378" s="12">
        <v>431</v>
      </c>
      <c r="B378" s="8" t="str">
        <f>VLOOKUP(A378,'Sets data'!$A$3:$C$9967,3,FALSE)</f>
        <v>Icy Conjuror</v>
      </c>
      <c r="C378" s="8" t="str">
        <f>VLOOKUP(A378,'Sets data'!$A$3:$C$9967,2,FALSE)</f>
        <v>Eisiger Anrufer</v>
      </c>
      <c r="G378" s="66" t="str">
        <f t="shared" si="5"/>
        <v/>
      </c>
    </row>
    <row r="379" spans="1:7" x14ac:dyDescent="0.25">
      <c r="A379" s="5">
        <v>432</v>
      </c>
      <c r="B379" s="8" t="str">
        <f>VLOOKUP(A379,'Sets data'!$A$3:$C$9967,3,FALSE)</f>
        <v>Stonekeeper</v>
      </c>
      <c r="C379" s="8" t="str">
        <f>VLOOKUP(A379,'Sets data'!$A$3:$C$9967,2,FALSE)</f>
        <v>Steinwahrer</v>
      </c>
      <c r="G379" s="66" t="str">
        <f t="shared" si="5"/>
        <v/>
      </c>
    </row>
    <row r="380" spans="1:7" x14ac:dyDescent="0.25">
      <c r="A380" s="12">
        <v>433</v>
      </c>
      <c r="B380" s="8" t="str">
        <f>VLOOKUP(A380,'Sets data'!$A$3:$C$9967,3,FALSE)</f>
        <v>Frozen Watcher</v>
      </c>
      <c r="C380" s="8" t="str">
        <f>VLOOKUP(A380,'Sets data'!$A$3:$C$9967,2,FALSE)</f>
        <v>Gefrorener Beobachter</v>
      </c>
      <c r="G380" s="66" t="str">
        <f t="shared" si="5"/>
        <v/>
      </c>
    </row>
    <row r="381" spans="1:7" x14ac:dyDescent="0.25">
      <c r="A381" s="12">
        <v>434</v>
      </c>
      <c r="B381" s="8" t="str">
        <f>VLOOKUP(A381,'Sets data'!$A$3:$C$9967,3,FALSE)</f>
        <v>Scavenging Demise</v>
      </c>
      <c r="C381" s="8" t="str">
        <f>VLOOKUP(A381,'Sets data'!$A$3:$C$9967,2,FALSE)</f>
        <v>Ausbeutender Niedergang</v>
      </c>
      <c r="G381" s="66" t="str">
        <f t="shared" si="5"/>
        <v/>
      </c>
    </row>
    <row r="382" spans="1:7" x14ac:dyDescent="0.25">
      <c r="A382" s="12">
        <v>435</v>
      </c>
      <c r="B382" s="8" t="str">
        <f>VLOOKUP(A382,'Sets data'!$A$3:$C$9967,3,FALSE)</f>
        <v>Auroran\'s Thunder</v>
      </c>
      <c r="C382" s="8" t="str">
        <f>VLOOKUP(A382,'Sets data'!$A$3:$C$9967,2,FALSE)</f>
        <v>Donner des Auroraners</v>
      </c>
      <c r="G382" s="66" t="str">
        <f t="shared" si="5"/>
        <v/>
      </c>
    </row>
    <row r="383" spans="1:7" x14ac:dyDescent="0.25">
      <c r="A383" s="5">
        <v>436</v>
      </c>
      <c r="B383" s="8" t="str">
        <f>VLOOKUP(A383,'Sets data'!$A$3:$C$9967,3,FALSE)</f>
        <v>Symphony of Blades</v>
      </c>
      <c r="C383" s="8" t="str">
        <f>VLOOKUP(A383,'Sets data'!$A$3:$C$9967,2,FALSE)</f>
        <v>Sinfonie der Klingen</v>
      </c>
      <c r="G383" s="66" t="str">
        <f t="shared" si="5"/>
        <v/>
      </c>
    </row>
    <row r="384" spans="1:7" x14ac:dyDescent="0.25">
      <c r="A384" s="12">
        <v>437</v>
      </c>
      <c r="B384" s="8" t="str">
        <f>VLOOKUP(A384,'Sets data'!$A$3:$C$9967,3,FALSE)</f>
        <v>Coldharbour\'s Favorite</v>
      </c>
      <c r="C384" s="8" t="str">
        <f>VLOOKUP(A384,'Sets data'!$A$3:$C$9967,2,FALSE)</f>
        <v>Kalthafens Günstling</v>
      </c>
      <c r="G384" s="66" t="str">
        <f t="shared" ref="G384:G437" si="6">IF(AND(A384&lt;&gt;"",NOT(ISERROR(A384)),ISNUMBER(A384),D384&lt;&gt;""),CONCATENATE("[",A384,"] = {",D384,"},","     --",B384," -&gt; ",E384," / ",F384),"")</f>
        <v/>
      </c>
    </row>
    <row r="385" spans="1:7" x14ac:dyDescent="0.25">
      <c r="A385" s="12">
        <v>438</v>
      </c>
      <c r="B385" s="8" t="str">
        <f>VLOOKUP(A385,'Sets data'!$A$3:$C$9967,3,FALSE)</f>
        <v>Senche-raht\'s Grit</v>
      </c>
      <c r="C385" s="8" t="str">
        <f>VLOOKUP(A385,'Sets data'!$A$3:$C$9967,2,FALSE)</f>
        <v>Mut des Senche-raht</v>
      </c>
      <c r="G385" s="66" t="str">
        <f t="shared" si="6"/>
        <v/>
      </c>
    </row>
    <row r="386" spans="1:7" x14ac:dyDescent="0.25">
      <c r="A386" s="5">
        <v>439</v>
      </c>
      <c r="B386" s="8" t="str">
        <f>VLOOKUP(A386,'Sets data'!$A$3:$C$9967,3,FALSE)</f>
        <v>Vastarie\'s Tutelage</v>
      </c>
      <c r="C386" s="8" t="str">
        <f>VLOOKUP(A386,'Sets data'!$A$3:$C$9967,2,FALSE)</f>
        <v>Vastaries Vormundschaft</v>
      </c>
      <c r="G386" s="66" t="str">
        <f t="shared" si="6"/>
        <v/>
      </c>
    </row>
    <row r="387" spans="1:7" x14ac:dyDescent="0.25">
      <c r="A387" s="5">
        <v>440</v>
      </c>
      <c r="B387" s="8" t="str">
        <f>VLOOKUP(A387,'Sets data'!$A$3:$C$9967,3,FALSE)</f>
        <v>Crafty Alfiq</v>
      </c>
      <c r="C387" s="8" t="str">
        <f>VLOOKUP(A387,'Sets data'!$A$3:$C$9967,2,FALSE)</f>
        <v>Listiger Alfiq</v>
      </c>
      <c r="G387" s="66" t="str">
        <f t="shared" si="6"/>
        <v/>
      </c>
    </row>
    <row r="388" spans="1:7" x14ac:dyDescent="0.25">
      <c r="A388" s="5">
        <v>441</v>
      </c>
      <c r="B388" s="8" t="str">
        <f>VLOOKUP(A388,'Sets data'!$A$3:$C$9967,3,FALSE)</f>
        <v>Vesture of Darloc Brae</v>
      </c>
      <c r="C388" s="8" t="str">
        <f>VLOOKUP(A388,'Sets data'!$A$3:$C$9967,2,FALSE)</f>
        <v>Gewandung von Darloc Brae</v>
      </c>
      <c r="G388" s="66" t="str">
        <f t="shared" si="6"/>
        <v/>
      </c>
    </row>
    <row r="389" spans="1:7" x14ac:dyDescent="0.25">
      <c r="A389" s="5">
        <v>442</v>
      </c>
      <c r="B389" s="8" t="str">
        <f>VLOOKUP(A389,'Sets data'!$A$3:$C$9967,3,FALSE)</f>
        <v>Call of the Undertaker</v>
      </c>
      <c r="C389" s="8" t="str">
        <f>VLOOKUP(A389,'Sets data'!$A$3:$C$9967,2,FALSE)</f>
        <v>Ruf des Totengräbers</v>
      </c>
      <c r="G389" s="66" t="str">
        <f t="shared" si="6"/>
        <v/>
      </c>
    </row>
    <row r="390" spans="1:7" x14ac:dyDescent="0.25">
      <c r="A390" s="5">
        <v>443</v>
      </c>
      <c r="B390" s="8" t="str">
        <f>VLOOKUP(A390,'Sets data'!$A$3:$C$9967,3,FALSE)</f>
        <v>Eye of Nahviintaas</v>
      </c>
      <c r="C390" s="8" t="str">
        <f>VLOOKUP(A390,'Sets data'!$A$3:$C$9967,2,FALSE)</f>
        <v>Auge von Nahviintaas</v>
      </c>
      <c r="G390" s="66" t="str">
        <f t="shared" si="6"/>
        <v/>
      </c>
    </row>
    <row r="391" spans="1:7" x14ac:dyDescent="0.25">
      <c r="A391" s="5">
        <v>444</v>
      </c>
      <c r="B391" s="8" t="str">
        <f>VLOOKUP(A391,'Sets data'!$A$3:$C$9967,3,FALSE)</f>
        <v>False God\'s Devotion</v>
      </c>
      <c r="C391" s="8" t="str">
        <f>VLOOKUP(A391,'Sets data'!$A$3:$C$9967,2,FALSE)</f>
        <v>Ergebenheit des falschen Gottes</v>
      </c>
      <c r="G391" s="66" t="str">
        <f t="shared" si="6"/>
        <v/>
      </c>
    </row>
    <row r="392" spans="1:7" x14ac:dyDescent="0.25">
      <c r="A392" s="5">
        <v>445</v>
      </c>
      <c r="B392" s="8" t="str">
        <f>VLOOKUP(A392,'Sets data'!$A$3:$C$9967,3,FALSE)</f>
        <v>Tooth of Lokkestiiz</v>
      </c>
      <c r="C392" s="8" t="str">
        <f>VLOOKUP(A392,'Sets data'!$A$3:$C$9967,2,FALSE)</f>
        <v>Zahn von Lokkestiiz</v>
      </c>
      <c r="G392" s="66" t="str">
        <f t="shared" si="6"/>
        <v/>
      </c>
    </row>
    <row r="393" spans="1:7" ht="105" x14ac:dyDescent="0.25">
      <c r="A393" s="12">
        <v>446</v>
      </c>
      <c r="B393" s="8" t="str">
        <f>VLOOKUP(A393,'Sets data'!$A$3:$C$9967,3,FALSE)</f>
        <v>Claw of Yolnakhriin</v>
      </c>
      <c r="C393" s="8" t="str">
        <f>VLOOKUP(A393,'Sets data'!$A$3:$C$9967,2,FALSE)</f>
        <v>Kralle von Yolnahkriin</v>
      </c>
      <c r="D393" s="23" t="s">
        <v>2278</v>
      </c>
      <c r="G393" s="66"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data'!$A$3:$C$9967,3,FALSE)</f>
        <v>Perfected Eye of Nahviintaas</v>
      </c>
      <c r="C394" s="8" t="str">
        <f>VLOOKUP(A394,'Sets data'!$A$3:$C$9967,2,FALSE)</f>
        <v>Perfektioniertes Auge von Nahviintaas</v>
      </c>
      <c r="G394" s="66" t="str">
        <f t="shared" si="6"/>
        <v/>
      </c>
    </row>
    <row r="395" spans="1:7" x14ac:dyDescent="0.25">
      <c r="A395" s="5">
        <v>449</v>
      </c>
      <c r="B395" s="8" t="str">
        <f>VLOOKUP(A395,'Sets data'!$A$3:$C$9967,3,FALSE)</f>
        <v>Perfected False God\'s Devotion</v>
      </c>
      <c r="C395" s="8" t="str">
        <f>VLOOKUP(A395,'Sets data'!$A$3:$C$9967,2,FALSE)</f>
        <v>Perfektionierte Ergebenheit zum falschen Gott</v>
      </c>
      <c r="G395" s="66" t="str">
        <f t="shared" si="6"/>
        <v/>
      </c>
    </row>
    <row r="396" spans="1:7" x14ac:dyDescent="0.25">
      <c r="A396" s="5">
        <v>450</v>
      </c>
      <c r="B396" s="8" t="str">
        <f>VLOOKUP(A396,'Sets data'!$A$3:$C$9967,3,FALSE)</f>
        <v>Perfected Tooth of Lokkestiiz</v>
      </c>
      <c r="C396" s="8" t="str">
        <f>VLOOKUP(A396,'Sets data'!$A$3:$C$9967,2,FALSE)</f>
        <v>Perfektionierter Zahn von Lokkestiiz</v>
      </c>
      <c r="G396" s="66" t="str">
        <f t="shared" si="6"/>
        <v/>
      </c>
    </row>
    <row r="397" spans="1:7" ht="105" x14ac:dyDescent="0.25">
      <c r="A397" s="5">
        <v>451</v>
      </c>
      <c r="B397" s="8" t="str">
        <f>VLOOKUP(A397,'Sets data'!$A$3:$C$9967,3,FALSE)</f>
        <v>Perfected Claw of Yolnakhriin</v>
      </c>
      <c r="C397" s="8" t="str">
        <f>VLOOKUP(A397,'Sets data'!$A$3:$C$9967,2,FALSE)</f>
        <v>Perfektionierte Kralle von Yolnahkriin</v>
      </c>
      <c r="D397" s="23" t="s">
        <v>2278</v>
      </c>
      <c r="G397" s="66"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data'!$A$3:$C$9967,3,FALSE)</f>
        <v>Hollowfang Thirst</v>
      </c>
      <c r="C398" s="8" t="str">
        <f>VLOOKUP(A398,'Sets data'!$A$3:$C$9967,2,FALSE)</f>
        <v>Hohlzahndurst</v>
      </c>
      <c r="D398" s="23" t="s">
        <v>2288</v>
      </c>
      <c r="G398" s="66"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data'!$A$3:$C$9967,3,FALSE)</f>
        <v>Dro\'Zakar\'s Claws</v>
      </c>
      <c r="C399" s="8" t="str">
        <f>VLOOKUP(A399,'Sets data'!$A$3:$C$9967,2,FALSE)</f>
        <v>Dro'Zakars Krallen</v>
      </c>
      <c r="G399" s="66" t="str">
        <f t="shared" si="6"/>
        <v/>
      </c>
    </row>
    <row r="400" spans="1:7" x14ac:dyDescent="0.25">
      <c r="A400" s="5">
        <v>454</v>
      </c>
      <c r="B400" s="8" t="str">
        <f>VLOOKUP(A400,'Sets data'!$A$3:$C$9967,3,FALSE)</f>
        <v>Renald\'s Resolve</v>
      </c>
      <c r="C400" s="8" t="str">
        <f>VLOOKUP(A400,'Sets data'!$A$3:$C$9967,2,FALSE)</f>
        <v>Renalds Entschlossenheit</v>
      </c>
      <c r="G400" s="66" t="str">
        <f t="shared" si="6"/>
        <v/>
      </c>
    </row>
    <row r="401" spans="1:7" ht="135" x14ac:dyDescent="0.25">
      <c r="A401" s="5">
        <v>455</v>
      </c>
      <c r="B401" s="8" t="str">
        <f>VLOOKUP(A401,'Sets data'!$A$3:$C$9967,3,FALSE)</f>
        <v>Z\'en\'s Redress</v>
      </c>
      <c r="C401" s="8" t="str">
        <f>VLOOKUP(A401,'Sets data'!$A$3:$C$9967,2,FALSE)</f>
        <v>Z'ens Wiedergutmachung</v>
      </c>
      <c r="D401" s="23" t="s">
        <v>2287</v>
      </c>
      <c r="G401" s="66"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data'!$A$3:$C$9967,3,FALSE)</f>
        <v>Azureblight Reaper</v>
      </c>
      <c r="C402" s="8" t="str">
        <f>VLOOKUP(A402,'Sets data'!$A$3:$C$9967,2,FALSE)</f>
        <v>Azurfäuleschnitter</v>
      </c>
      <c r="G402" s="66" t="str">
        <f t="shared" si="6"/>
        <v/>
      </c>
    </row>
    <row r="403" spans="1:7" x14ac:dyDescent="0.25">
      <c r="A403" s="5">
        <v>457</v>
      </c>
      <c r="B403" s="8" t="str">
        <f>VLOOKUP(A403,'Sets data'!$A$3:$C$9967,3,FALSE)</f>
        <v>Dragon\'s Defilement</v>
      </c>
      <c r="C403" s="8" t="str">
        <f>VLOOKUP(A403,'Sets data'!$A$3:$C$9967,2,FALSE)</f>
        <v>Drachenschändung</v>
      </c>
      <c r="G403" s="66" t="str">
        <f t="shared" si="6"/>
        <v/>
      </c>
    </row>
    <row r="404" spans="1:7" x14ac:dyDescent="0.25">
      <c r="A404" s="5">
        <v>458</v>
      </c>
      <c r="B404" s="8" t="str">
        <f>VLOOKUP(A404,'Sets data'!$A$3:$C$9967,3,FALSE)</f>
        <v>Grundwulf</v>
      </c>
      <c r="C404" s="8" t="str">
        <f>VLOOKUP(A404,'Sets data'!$A$3:$C$9967,2,FALSE)</f>
        <v>Grundwulf</v>
      </c>
      <c r="G404" s="66" t="str">
        <f t="shared" si="6"/>
        <v/>
      </c>
    </row>
    <row r="405" spans="1:7" x14ac:dyDescent="0.25">
      <c r="A405" s="5">
        <v>459</v>
      </c>
      <c r="B405" s="8" t="str">
        <f>VLOOKUP(A405,'Sets data'!$A$3:$C$9967,3,FALSE)</f>
        <v>Maarselok</v>
      </c>
      <c r="C405" s="8" t="str">
        <f>VLOOKUP(A405,'Sets data'!$A$3:$C$9967,2,FALSE)</f>
        <v>Maarselok</v>
      </c>
      <c r="G405" s="66" t="str">
        <f t="shared" si="6"/>
        <v/>
      </c>
    </row>
    <row r="406" spans="1:7" x14ac:dyDescent="0.25">
      <c r="A406" s="5">
        <v>465</v>
      </c>
      <c r="B406" s="8" t="str">
        <f>VLOOKUP(A406,'Sets data'!$A$3:$C$9967,3,FALSE)</f>
        <v>Senchal Defender</v>
      </c>
      <c r="C406" s="8" t="str">
        <f>VLOOKUP(A406,'Sets data'!$A$3:$C$9967,2,FALSE)</f>
        <v>Verteidiger von Senchal</v>
      </c>
      <c r="G406" s="66" t="str">
        <f t="shared" si="6"/>
        <v/>
      </c>
    </row>
    <row r="407" spans="1:7" x14ac:dyDescent="0.25">
      <c r="A407" s="5">
        <v>466</v>
      </c>
      <c r="B407" s="8" t="str">
        <f>VLOOKUP(A407,'Sets data'!$A$3:$C$9967,3,FALSE)</f>
        <v>Marauder\'s Haste</v>
      </c>
      <c r="C407" s="8" t="str">
        <f>VLOOKUP(A407,'Sets data'!$A$3:$C$9967,2,FALSE)</f>
        <v>Marodeurshast</v>
      </c>
      <c r="G407" s="66" t="str">
        <f t="shared" si="6"/>
        <v/>
      </c>
    </row>
    <row r="408" spans="1:7" x14ac:dyDescent="0.25">
      <c r="A408" s="5">
        <v>467</v>
      </c>
      <c r="B408" s="8" t="str">
        <f>VLOOKUP(A408,'Sets data'!$A$3:$C$9967,3,FALSE)</f>
        <v>Dragonguard Elite</v>
      </c>
      <c r="C408" s="8" t="str">
        <f>VLOOKUP(A408,'Sets data'!$A$3:$C$9967,2,FALSE)</f>
        <v>Drachengardeelite</v>
      </c>
      <c r="G408" s="66" t="str">
        <f t="shared" si="6"/>
        <v/>
      </c>
    </row>
    <row r="409" spans="1:7" x14ac:dyDescent="0.25">
      <c r="A409" s="5">
        <v>468</v>
      </c>
      <c r="B409" s="8" t="str">
        <f>VLOOKUP(A409,'Sets data'!$A$3:$C$9967,3,FALSE)</f>
        <v>Daring Corsair</v>
      </c>
      <c r="C409" s="8" t="str">
        <f>VLOOKUP(A409,'Sets data'!$A$3:$C$9967,2,FALSE)</f>
        <v>Kühner Korsar</v>
      </c>
      <c r="G409" s="66" t="str">
        <f t="shared" si="6"/>
        <v/>
      </c>
    </row>
    <row r="410" spans="1:7" x14ac:dyDescent="0.25">
      <c r="A410" s="5">
        <v>469</v>
      </c>
      <c r="B410" s="8" t="str">
        <f>VLOOKUP(A410,'Sets data'!$A$3:$C$9967,3,FALSE)</f>
        <v>Ancient Dragonguard</v>
      </c>
      <c r="C410" s="8" t="str">
        <f>VLOOKUP(A410,'Sets data'!$A$3:$C$9967,2,FALSE)</f>
        <v>Alte Drachengarde</v>
      </c>
      <c r="G410" s="66" t="str">
        <f t="shared" si="6"/>
        <v/>
      </c>
    </row>
    <row r="411" spans="1:7" x14ac:dyDescent="0.25">
      <c r="A411" s="5">
        <v>470</v>
      </c>
      <c r="B411" s="8" t="str">
        <f>VLOOKUP(A411,'Sets data'!$A$3:$C$9967,3,FALSE)</f>
        <v>New Moon Acolyte</v>
      </c>
      <c r="C411" s="8" t="str">
        <f>VLOOKUP(A411,'Sets data'!$A$3:$C$9967,2,FALSE)</f>
        <v>Akolythin des Neuen Mondes</v>
      </c>
      <c r="G411" s="66" t="str">
        <f t="shared" si="6"/>
        <v/>
      </c>
    </row>
    <row r="412" spans="1:7" ht="105" x14ac:dyDescent="0.25">
      <c r="A412" s="5">
        <v>471</v>
      </c>
      <c r="B412" s="8" t="str">
        <f>VLOOKUP(A412,'Sets data'!$A$3:$C$9967,3,FALSE)</f>
        <v>Hiti\'s Hearth</v>
      </c>
      <c r="C412" s="8" t="str">
        <f>VLOOKUP(A412,'Sets data'!$A$3:$C$9967,2,FALSE)</f>
        <v>Hitis Feuerstelle</v>
      </c>
      <c r="D412" s="23" t="s">
        <v>2286</v>
      </c>
      <c r="G412" s="66"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data'!$A$3:$C$9967,3,FALSE)</f>
        <v>Titanborn Strength</v>
      </c>
      <c r="C413" s="8" t="str">
        <f>VLOOKUP(A413,'Sets data'!$A$3:$C$9967,2,FALSE)</f>
        <v>Titanenkinds Stärke</v>
      </c>
      <c r="G413" s="66" t="str">
        <f t="shared" si="6"/>
        <v/>
      </c>
    </row>
    <row r="414" spans="1:7" x14ac:dyDescent="0.25">
      <c r="A414" s="5">
        <v>473</v>
      </c>
      <c r="B414" s="8" t="str">
        <f>VLOOKUP(A414,'Sets data'!$A$3:$C$9967,3,FALSE)</f>
        <v>Bani\'s Torment</v>
      </c>
      <c r="C414" s="8" t="str">
        <f>VLOOKUP(A414,'Sets data'!$A$3:$C$9967,2,FALSE)</f>
        <v>Banis Qual</v>
      </c>
      <c r="G414" s="66" t="str">
        <f t="shared" si="6"/>
        <v/>
      </c>
    </row>
    <row r="415" spans="1:7" x14ac:dyDescent="0.25">
      <c r="A415" s="5">
        <v>474</v>
      </c>
      <c r="B415" s="8" t="str">
        <f>VLOOKUP(A415,'Sets data'!$A$3:$C$9967,3,FALSE)</f>
        <v>Draugrkin\'s Grip</v>
      </c>
      <c r="C415" s="8" t="str">
        <f>VLOOKUP(A415,'Sets data'!$A$3:$C$9967,2,FALSE)</f>
        <v>Griff der Draugrbrut</v>
      </c>
      <c r="G415" s="66" t="str">
        <f t="shared" si="6"/>
        <v/>
      </c>
    </row>
    <row r="416" spans="1:7" x14ac:dyDescent="0.25">
      <c r="A416" s="5">
        <v>475</v>
      </c>
      <c r="B416" s="8" t="str">
        <f>VLOOKUP(A416,'Sets data'!$A$3:$C$9967,3,FALSE)</f>
        <v>Aegis Caller</v>
      </c>
      <c r="C416" s="8" t="str">
        <f>VLOOKUP(A416,'Sets data'!$A$3:$C$9967,2,FALSE)</f>
        <v>Ägisrufer</v>
      </c>
      <c r="G416" s="66" t="str">
        <f t="shared" si="6"/>
        <v/>
      </c>
    </row>
    <row r="417" spans="1:7" x14ac:dyDescent="0.25">
      <c r="A417" s="5">
        <v>476</v>
      </c>
      <c r="B417" s="8" t="str">
        <f>VLOOKUP(A417,'Sets data'!$A$3:$C$9967,3,FALSE)</f>
        <v>Grave Guardian </v>
      </c>
      <c r="C417" s="8" t="str">
        <f>VLOOKUP(A417,'Sets data'!$A$3:$C$9967,2,FALSE)</f>
        <v>Grabwächter</v>
      </c>
      <c r="G417" s="66" t="str">
        <f t="shared" si="6"/>
        <v/>
      </c>
    </row>
    <row r="418" spans="1:7" x14ac:dyDescent="0.25">
      <c r="A418" s="5">
        <v>478</v>
      </c>
      <c r="B418" s="8" t="str">
        <f>VLOOKUP(A418,'Sets data'!$A$3:$C$9967,3,FALSE)</f>
        <v>Mother Ciannait</v>
      </c>
      <c r="C418" s="8" t="str">
        <f>VLOOKUP(A418,'Sets data'!$A$3:$C$9967,2,FALSE)</f>
        <v>Mutter Ciannait</v>
      </c>
      <c r="G418" s="66" t="str">
        <f t="shared" si="6"/>
        <v/>
      </c>
    </row>
    <row r="419" spans="1:7" x14ac:dyDescent="0.25">
      <c r="A419" s="5">
        <v>479</v>
      </c>
      <c r="B419" s="8" t="str">
        <f>VLOOKUP(A419,'Sets data'!$A$3:$C$9967,3,FALSE)</f>
        <v>Kjalnar\’s Nightmare</v>
      </c>
      <c r="C419" s="8" t="str">
        <f>VLOOKUP(A419,'Sets data'!$A$3:$C$9967,2,FALSE)</f>
        <v>Kjalnar\’s Albtraum</v>
      </c>
      <c r="G419" s="66" t="str">
        <f t="shared" si="6"/>
        <v/>
      </c>
    </row>
    <row r="420" spans="1:7" x14ac:dyDescent="0.25">
      <c r="A420" s="5">
        <v>480</v>
      </c>
      <c r="B420" s="8" t="str">
        <f>VLOOKUP(A420,'Sets data'!$A$3:$C$9967,3,FALSE)</f>
        <v>Critical Riposte</v>
      </c>
      <c r="C420" s="8" t="str">
        <f>VLOOKUP(A420,'Sets data'!$A$3:$C$9967,2,FALSE)</f>
        <v>Kritischer Konter</v>
      </c>
      <c r="G420" s="66" t="str">
        <f t="shared" si="6"/>
        <v/>
      </c>
    </row>
    <row r="421" spans="1:7" x14ac:dyDescent="0.25">
      <c r="A421" s="5">
        <v>481</v>
      </c>
      <c r="B421" s="8" t="str">
        <f>VLOOKUP(A421,'Sets data'!$A$3:$C$9967,3,FALSE)</f>
        <v>Unchained Aggressor</v>
      </c>
      <c r="C421" s="8" t="str">
        <f>VLOOKUP(A421,'Sets data'!$A$3:$C$9967,2,FALSE)</f>
        <v>Entfesselter Aggressor</v>
      </c>
      <c r="G421" s="66" t="str">
        <f t="shared" si="6"/>
        <v/>
      </c>
    </row>
    <row r="422" spans="1:7" x14ac:dyDescent="0.25">
      <c r="A422" s="5">
        <v>482</v>
      </c>
      <c r="B422" s="8" t="str">
        <f>VLOOKUP(A422,'Sets data'!$A$3:$C$9967,3,FALSE)</f>
        <v>Dauntless Combatant</v>
      </c>
      <c r="C422" s="8" t="str">
        <f>VLOOKUP(A422,'Sets data'!$A$3:$C$9967,2,FALSE)</f>
        <v>Furchtloser Kombattant</v>
      </c>
      <c r="G422" s="66" t="str">
        <f t="shared" si="6"/>
        <v/>
      </c>
    </row>
    <row r="423" spans="1:7" x14ac:dyDescent="0.25">
      <c r="A423" s="5">
        <v>483</v>
      </c>
      <c r="B423" s="8" t="str">
        <f>VLOOKUP(A423,'Sets data'!$A$3:$C$9967,3,FALSE)</f>
        <v>Template_Drop_Magi</v>
      </c>
      <c r="C423" s="8" t="str">
        <f>VLOOKUP(A423,'Sets data'!$A$3:$C$9967,2,FALSE)</f>
        <v>Template_Drop_Magi</v>
      </c>
      <c r="G423" s="66" t="str">
        <f t="shared" si="6"/>
        <v/>
      </c>
    </row>
    <row r="424" spans="1:7" x14ac:dyDescent="0.25">
      <c r="A424" s="5">
        <v>484</v>
      </c>
      <c r="B424" s="8" t="str">
        <f>VLOOKUP(A424,'Sets data'!$A$3:$C$9967,3,FALSE)</f>
        <v>Template_Drop_Stamina</v>
      </c>
      <c r="C424" s="8" t="str">
        <f>VLOOKUP(A424,'Sets data'!$A$3:$C$9967,2,FALSE)</f>
        <v>Template_Drop_Stamina</v>
      </c>
      <c r="G424" s="66" t="str">
        <f t="shared" si="6"/>
        <v/>
      </c>
    </row>
    <row r="425" spans="1:7" x14ac:dyDescent="0.25">
      <c r="A425" s="5">
        <v>485</v>
      </c>
      <c r="B425" s="8" t="str">
        <f>VLOOKUP(A425,'Sets data'!$A$3:$C$9967,3,FALSE)</f>
        <v>Template_Drop_Tank</v>
      </c>
      <c r="C425" s="8" t="str">
        <f>VLOOKUP(A425,'Sets data'!$A$3:$C$9967,2,FALSE)</f>
        <v>Template_Drop_Tank</v>
      </c>
      <c r="G425" s="66" t="str">
        <f t="shared" si="6"/>
        <v/>
      </c>
    </row>
    <row r="426" spans="1:7" x14ac:dyDescent="0.25">
      <c r="A426" s="5">
        <v>486</v>
      </c>
      <c r="B426" s="8" t="str">
        <f>VLOOKUP(A426,'Sets data'!$A$3:$C$9967,3,FALSE)</f>
        <v>Template_Drop_Healer</v>
      </c>
      <c r="C426" s="8" t="str">
        <f>VLOOKUP(A426,'Sets data'!$A$3:$C$9967,2,FALSE)</f>
        <v>Template_Drop_Healer</v>
      </c>
      <c r="G426" s="66" t="str">
        <f t="shared" si="6"/>
        <v/>
      </c>
    </row>
    <row r="427" spans="1:7" ht="105" x14ac:dyDescent="0.25">
      <c r="A427" s="5">
        <v>487</v>
      </c>
      <c r="B427" s="8" t="str">
        <f>VLOOKUP(A427,'Sets data'!$A$3:$C$9967,3,FALSE)</f>
        <v>Winter\'s Respite</v>
      </c>
      <c r="C427" s="8" t="str">
        <f>VLOOKUP(A427,'Sets data'!$A$3:$C$9967,2,FALSE)</f>
        <v>Winterruhe</v>
      </c>
      <c r="D427" s="23" t="s">
        <v>2280</v>
      </c>
      <c r="G427" s="66"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data'!$A$3:$C$9967,3,FALSE)</f>
        <v>Venomous Smite</v>
      </c>
      <c r="C428" s="8" t="str">
        <f>VLOOKUP(A428,'Sets data'!$A$3:$C$9967,2,FALSE)</f>
        <v>Giftschlag</v>
      </c>
      <c r="D428" s="23" t="s">
        <v>2281</v>
      </c>
      <c r="G428" s="66"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data'!$A$3:$C$9967,3,FALSE)</f>
        <v>Eternal Vigor</v>
      </c>
      <c r="C429" s="8" t="str">
        <f>VLOOKUP(A429,'Sets data'!$A$3:$C$9967,2,FALSE)</f>
        <v>Ewiger Elan</v>
      </c>
      <c r="G429" s="66" t="str">
        <f t="shared" si="6"/>
        <v/>
      </c>
    </row>
    <row r="430" spans="1:7" x14ac:dyDescent="0.25">
      <c r="A430" s="5">
        <v>490</v>
      </c>
      <c r="B430" s="8" t="str">
        <f>VLOOKUP(A430,'Sets data'!$A$3:$C$9967,3,FALSE)</f>
        <v>Stuhn\'s Favor</v>
      </c>
      <c r="C430" s="8" t="str">
        <f>VLOOKUP(A430,'Sets data'!$A$3:$C$9967,2,FALSE)</f>
        <v>Stuhns Gunst</v>
      </c>
      <c r="G430" s="66" t="str">
        <f t="shared" si="6"/>
        <v/>
      </c>
    </row>
    <row r="431" spans="1:7" x14ac:dyDescent="0.25">
      <c r="A431" s="5">
        <v>491</v>
      </c>
      <c r="B431" s="8" t="str">
        <f>VLOOKUP(A431,'Sets data'!$A$3:$C$9967,3,FALSE)</f>
        <v>Dragon\'s Appetite</v>
      </c>
      <c r="C431" s="8" t="str">
        <f>VLOOKUP(A431,'Sets data'!$A$3:$C$9967,2,FALSE)</f>
        <v>Appetit des Drachen</v>
      </c>
      <c r="G431" s="66" t="str">
        <f t="shared" si="6"/>
        <v/>
      </c>
    </row>
    <row r="432" spans="1:7" ht="105" x14ac:dyDescent="0.25">
      <c r="A432" s="5">
        <v>492</v>
      </c>
      <c r="B432" s="8" t="str">
        <f>VLOOKUP(A432,'Sets data'!$A$3:$C$9967,3,FALSE)</f>
        <v>Kyne\'s Wind</v>
      </c>
      <c r="C432" s="8" t="str">
        <f>VLOOKUP(A432,'Sets data'!$A$3:$C$9967,2,FALSE)</f>
        <v>Kynes Wind</v>
      </c>
      <c r="D432" s="23" t="s">
        <v>2193</v>
      </c>
      <c r="G432" s="66"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data'!$A$3:$C$9967,3,FALSE)</f>
        <v>Perfected Kyne\'s Wind</v>
      </c>
      <c r="C433" s="8" t="str">
        <f>VLOOKUP(A433,'Sets data'!$A$3:$C$9967,2,FALSE)</f>
        <v>Kynes perfektionierter Wind</v>
      </c>
      <c r="D433" s="23" t="s">
        <v>2194</v>
      </c>
      <c r="G433" s="66"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data'!$A$3:$C$9967,3,FALSE)</f>
        <v>Vrol\'s Command</v>
      </c>
      <c r="C434" s="8" t="str">
        <f>VLOOKUP(A434,'Sets data'!$A$3:$C$9967,2,FALSE)</f>
        <v>Vrols Befehl</v>
      </c>
      <c r="G434" s="66" t="str">
        <f t="shared" si="6"/>
        <v/>
      </c>
    </row>
    <row r="435" spans="1:7" x14ac:dyDescent="0.25">
      <c r="A435" s="5">
        <v>495</v>
      </c>
      <c r="B435" s="8" t="str">
        <f>VLOOKUP(A435,'Sets data'!$A$3:$C$9967,3,FALSE)</f>
        <v>Perfected Vrol\'s Command</v>
      </c>
      <c r="C435" s="8" t="str">
        <f>VLOOKUP(A435,'Sets data'!$A$3:$C$9967,2,FALSE)</f>
        <v>Vrols perfektionierter Befehl</v>
      </c>
      <c r="G435" s="66" t="str">
        <f t="shared" si="6"/>
        <v/>
      </c>
    </row>
    <row r="436" spans="1:7" ht="165" x14ac:dyDescent="0.25">
      <c r="A436" s="5">
        <v>496</v>
      </c>
      <c r="B436" s="8" t="str">
        <f>VLOOKUP(A436,'Sets data'!$A$3:$C$9967,3,FALSE)</f>
        <v>Roaring Opportunist</v>
      </c>
      <c r="C436" s="8" t="str">
        <f>VLOOKUP(A436,'Sets data'!$A$3:$C$9967,2,FALSE)</f>
        <v>Brüllender Opportunist</v>
      </c>
      <c r="D436" s="23" t="s">
        <v>2285</v>
      </c>
      <c r="G436" s="66"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data'!$A$3:$C$9967,3,FALSE)</f>
        <v>Perfected Roaring Opportunist</v>
      </c>
      <c r="C437" s="8" t="str">
        <f>VLOOKUP(A437,'Sets data'!$A$3:$C$9967,2,FALSE)</f>
        <v>Perfektionierter brüllender Opportunist</v>
      </c>
      <c r="D437" s="23" t="s">
        <v>2284</v>
      </c>
      <c r="G437" s="66"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data'!$A$3:$C$9967,3,FALSE)</f>
        <v>Yandir\'s Might</v>
      </c>
      <c r="C438" s="8" t="str">
        <f>VLOOKUP(A438,'Sets data'!$A$3:$C$9967,2,FALSE)</f>
        <v>Yandirs Macht</v>
      </c>
      <c r="G438" s="66" t="str">
        <f t="shared" ref="G438:G467" si="7">IF(AND(A438&lt;&gt;"",NOT(ISERROR(A438)),ISNUMBER(A438),D438&lt;&gt;""),CONCATENATE("[",A438,"] = {",D438,"},","     --",B438," -&gt; ",E438," / ",F438),"")</f>
        <v/>
      </c>
    </row>
    <row r="439" spans="1:7" x14ac:dyDescent="0.25">
      <c r="A439" s="5">
        <v>499</v>
      </c>
      <c r="B439" s="8" t="str">
        <f>VLOOKUP(A439,'Sets data'!$A$3:$C$9967,3,FALSE)</f>
        <v>Perfected Yandir\'s Might</v>
      </c>
      <c r="C439" s="8" t="str">
        <f>VLOOKUP(A439,'Sets data'!$A$3:$C$9967,2,FALSE)</f>
        <v>Yandirs perfektionierte Macht</v>
      </c>
      <c r="G439" s="66" t="str">
        <f t="shared" si="7"/>
        <v/>
      </c>
    </row>
    <row r="440" spans="1:7" x14ac:dyDescent="0.25">
      <c r="A440" s="5">
        <v>500</v>
      </c>
      <c r="B440" s="8" t="str">
        <f>VLOOKUP(A440,'Sets data'!$A$3:$C$9967,3,FALSE)</f>
        <v>Bloodlord\'s Embrace (OLD)</v>
      </c>
      <c r="C440" s="8" t="str">
        <f>VLOOKUP(A440,'Sets data'!$A$3:$C$9967,2,FALSE)</f>
        <v>Bloodlord's Embrace (OLD)</v>
      </c>
      <c r="G440" s="66" t="str">
        <f t="shared" si="7"/>
        <v/>
      </c>
    </row>
    <row r="441" spans="1:7" x14ac:dyDescent="0.25">
      <c r="A441" s="5">
        <v>501</v>
      </c>
      <c r="B441" s="8" t="str">
        <f>VLOOKUP(A441,'Sets data'!$A$3:$C$9967,3,FALSE)</f>
        <v>Thrassian Stranglers</v>
      </c>
      <c r="C441" s="8" t="str">
        <f>VLOOKUP(A441,'Sets data'!$A$3:$C$9967,2,FALSE)</f>
        <v>Thrassische Würger</v>
      </c>
      <c r="G441" s="66" t="str">
        <f t="shared" si="7"/>
        <v/>
      </c>
    </row>
    <row r="442" spans="1:7" x14ac:dyDescent="0.25">
      <c r="A442" s="5">
        <v>502</v>
      </c>
      <c r="B442" s="8" t="str">
        <f>VLOOKUP(A442,'Sets data'!$A$3:$C$9967,3,FALSE)</f>
        <v>Snow Treaders (OLD)</v>
      </c>
      <c r="C442" s="8" t="str">
        <f>VLOOKUP(A442,'Sets data'!$A$3:$C$9967,2,FALSE)</f>
        <v>Snow Treaders (OLD)</v>
      </c>
      <c r="G442" s="66" t="str">
        <f t="shared" si="7"/>
        <v/>
      </c>
    </row>
    <row r="443" spans="1:7" x14ac:dyDescent="0.25">
      <c r="A443" s="5">
        <v>503</v>
      </c>
      <c r="B443" s="8" t="str">
        <f>VLOOKUP(A443,'Sets data'!$A$3:$C$9967,3,FALSE)</f>
        <v>Ring of the Wild Hunt</v>
      </c>
      <c r="C443" s="8" t="str">
        <f>VLOOKUP(A443,'Sets data'!$A$3:$C$9967,2,FALSE)</f>
        <v>Ring der Wilden Jagd</v>
      </c>
      <c r="G443" s="66" t="str">
        <f t="shared" si="7"/>
        <v/>
      </c>
    </row>
    <row r="444" spans="1:7" x14ac:dyDescent="0.25">
      <c r="A444" s="5">
        <v>504</v>
      </c>
      <c r="B444" s="8" t="str">
        <f>VLOOKUP(A444,'Sets data'!$A$3:$C$9967,3,FALSE)</f>
        <v>Malacath\'s Band of Brutality X</v>
      </c>
      <c r="C444" s="8" t="str">
        <f>VLOOKUP(A444,'Sets data'!$A$3:$C$9967,2,FALSE)</f>
        <v>Malacath's Band der Brutalität X</v>
      </c>
      <c r="G444" s="66" t="str">
        <f t="shared" si="7"/>
        <v/>
      </c>
    </row>
    <row r="445" spans="1:7" x14ac:dyDescent="0.25">
      <c r="A445" s="5">
        <v>505</v>
      </c>
      <c r="B445" s="8" t="str">
        <f>VLOOKUP(A445,'Sets data'!$A$3:$C$9967,3,FALSE)</f>
        <v>Torc of Tonal Constancy</v>
      </c>
      <c r="C445" s="8" t="str">
        <f>VLOOKUP(A445,'Sets data'!$A$3:$C$9967,2,FALSE)</f>
        <v>Torques der Klangkonstanz</v>
      </c>
      <c r="G445" s="66" t="str">
        <f t="shared" si="7"/>
        <v/>
      </c>
    </row>
    <row r="446" spans="1:7" x14ac:dyDescent="0.25">
      <c r="A446" s="5">
        <v>506</v>
      </c>
      <c r="B446" s="8" t="str">
        <f>VLOOKUP(A446,'Sets data'!$A$3:$C$9967,3,FALSE)</f>
        <v>Spell Parasite</v>
      </c>
      <c r="C446" s="8" t="str">
        <f>VLOOKUP(A446,'Sets data'!$A$3:$C$9967,2,FALSE)</f>
        <v>Magieparasit</v>
      </c>
      <c r="G446" s="66" t="str">
        <f t="shared" si="7"/>
        <v/>
      </c>
    </row>
    <row r="447" spans="1:7" x14ac:dyDescent="0.25">
      <c r="A447" s="5">
        <v>507</v>
      </c>
      <c r="B447" s="8" t="e">
        <f>VLOOKUP(A447,'Sets data'!$A$3:$C$9967,3,FALSE)</f>
        <v>#N/A</v>
      </c>
      <c r="C447" s="8" t="e">
        <f>VLOOKUP(A447,'Sets data'!$A$3:$C$9967,2,FALSE)</f>
        <v>#N/A</v>
      </c>
      <c r="G447" s="66" t="str">
        <f t="shared" si="7"/>
        <v/>
      </c>
    </row>
    <row r="448" spans="1:7" x14ac:dyDescent="0.25">
      <c r="A448" s="5">
        <v>508</v>
      </c>
      <c r="B448" s="8" t="e">
        <f>VLOOKUP(A448,'Sets data'!$A$3:$C$9967,3,FALSE)</f>
        <v>#N/A</v>
      </c>
      <c r="C448" s="8" t="e">
        <f>VLOOKUP(A448,'Sets data'!$A$3:$C$9967,2,FALSE)</f>
        <v>#N/A</v>
      </c>
      <c r="G448" s="66" t="str">
        <f t="shared" si="7"/>
        <v/>
      </c>
    </row>
    <row r="449" spans="1:7" x14ac:dyDescent="0.25">
      <c r="A449" s="5">
        <v>509</v>
      </c>
      <c r="B449" s="8" t="str">
        <f>VLOOKUP(A449,'Sets data'!$A$3:$C$9967,3,FALSE)</f>
        <v>Template_Drop_Healer P</v>
      </c>
      <c r="C449" s="8" t="str">
        <f>VLOOKUP(A449,'Sets data'!$A$3:$C$9967,2,FALSE)</f>
        <v>Template_Drop_Healer P</v>
      </c>
      <c r="G449" s="66" t="str">
        <f t="shared" si="7"/>
        <v/>
      </c>
    </row>
    <row r="450" spans="1:7" x14ac:dyDescent="0.25">
      <c r="A450" s="5">
        <v>510</v>
      </c>
      <c r="B450" s="8" t="str">
        <f>VLOOKUP(A450,'Sets data'!$A$3:$C$9967,3,FALSE)</f>
        <v>Template_Drop_Tank P</v>
      </c>
      <c r="C450" s="8" t="str">
        <f>VLOOKUP(A450,'Sets data'!$A$3:$C$9967,2,FALSE)</f>
        <v>Template_Drop_Tank P</v>
      </c>
      <c r="G450" s="66" t="str">
        <f t="shared" si="7"/>
        <v/>
      </c>
    </row>
    <row r="451" spans="1:7" x14ac:dyDescent="0.25">
      <c r="A451" s="5">
        <v>511</v>
      </c>
      <c r="B451" s="8" t="str">
        <f>VLOOKUP(A451,'Sets data'!$A$3:$C$9967,3,FALSE)</f>
        <v>Template_Drop_Stamina P</v>
      </c>
      <c r="C451" s="8" t="str">
        <f>VLOOKUP(A451,'Sets data'!$A$3:$C$9967,2,FALSE)</f>
        <v>Template_Drop_Stamina P</v>
      </c>
      <c r="G451" s="66" t="str">
        <f t="shared" si="7"/>
        <v/>
      </c>
    </row>
    <row r="452" spans="1:7" x14ac:dyDescent="0.25">
      <c r="A452" s="5">
        <v>512</v>
      </c>
      <c r="B452" s="8" t="str">
        <f>VLOOKUP(A452,'Sets data'!$A$3:$C$9967,3,FALSE)</f>
        <v>Template_Drop_Magi P</v>
      </c>
      <c r="C452" s="8" t="str">
        <f>VLOOKUP(A452,'Sets data'!$A$3:$C$9967,2,FALSE)</f>
        <v>Template_Drop_Magi P</v>
      </c>
      <c r="G452" s="66" t="str">
        <f t="shared" si="7"/>
        <v/>
      </c>
    </row>
    <row r="453" spans="1:7" x14ac:dyDescent="0.25">
      <c r="A453" s="5">
        <v>513</v>
      </c>
      <c r="B453" s="8" t="str">
        <f>VLOOKUP(A453,'Sets data'!$A$3:$C$9967,3,FALSE)</f>
        <v>Talfyg\'s Treachery</v>
      </c>
      <c r="C453" s="8" t="str">
        <f>VLOOKUP(A453,'Sets data'!$A$3:$C$9967,2,FALSE)</f>
        <v>Talfygs Verrat</v>
      </c>
      <c r="G453" s="66" t="str">
        <f t="shared" si="7"/>
        <v/>
      </c>
    </row>
    <row r="454" spans="1:7" x14ac:dyDescent="0.25">
      <c r="A454" s="5">
        <v>513</v>
      </c>
      <c r="B454" s="8" t="str">
        <f>VLOOKUP(A454,'Sets data'!$A$3:$C$9967,3,FALSE)</f>
        <v>Talfyg\'s Treachery</v>
      </c>
      <c r="C454" s="8" t="str">
        <f>VLOOKUP(A454,'Sets data'!$A$3:$C$9967,2,FALSE)</f>
        <v>Talfygs Verrat</v>
      </c>
      <c r="G454" s="66" t="str">
        <f t="shared" si="7"/>
        <v/>
      </c>
    </row>
    <row r="455" spans="1:7" x14ac:dyDescent="0.25">
      <c r="A455" s="5">
        <v>514</v>
      </c>
      <c r="B455" s="8" t="str">
        <f>VLOOKUP(A455,'Sets data'!$A$3:$C$9967,3,FALSE)</f>
        <v>Unleashed Terror</v>
      </c>
      <c r="C455" s="8" t="str">
        <f>VLOOKUP(A455,'Sets data'!$A$3:$C$9967,2,FALSE)</f>
        <v>Entfesselter Schrecken</v>
      </c>
      <c r="G455" s="66" t="str">
        <f t="shared" si="7"/>
        <v/>
      </c>
    </row>
    <row r="456" spans="1:7" x14ac:dyDescent="0.25">
      <c r="A456" s="5">
        <v>514</v>
      </c>
      <c r="B456" s="8" t="str">
        <f>VLOOKUP(A456,'Sets data'!$A$3:$C$9967,3,FALSE)</f>
        <v>Unleashed Terror</v>
      </c>
      <c r="C456" s="8" t="str">
        <f>VLOOKUP(A456,'Sets data'!$A$3:$C$9967,2,FALSE)</f>
        <v>Entfesselter Schrecken</v>
      </c>
      <c r="G456" s="66" t="str">
        <f t="shared" si="7"/>
        <v/>
      </c>
    </row>
    <row r="457" spans="1:7" x14ac:dyDescent="0.25">
      <c r="A457" s="5">
        <v>515</v>
      </c>
      <c r="B457" s="8" t="str">
        <f>VLOOKUP(A457,'Sets data'!$A$3:$C$9967,3,FALSE)</f>
        <v>Crimson Twilight</v>
      </c>
      <c r="C457" s="8" t="str">
        <f>VLOOKUP(A457,'Sets data'!$A$3:$C$9967,2,FALSE)</f>
        <v>Scharlachrotes Zwielicht</v>
      </c>
      <c r="G457" s="66" t="str">
        <f t="shared" si="7"/>
        <v/>
      </c>
    </row>
    <row r="458" spans="1:7" x14ac:dyDescent="0.25">
      <c r="A458" s="5">
        <v>515</v>
      </c>
      <c r="B458" s="8" t="str">
        <f>VLOOKUP(A458,'Sets data'!$A$3:$C$9967,3,FALSE)</f>
        <v>Crimson Twilight</v>
      </c>
      <c r="C458" s="8" t="str">
        <f>VLOOKUP(A458,'Sets data'!$A$3:$C$9967,2,FALSE)</f>
        <v>Scharlachrotes Zwielicht</v>
      </c>
      <c r="G458" s="66" t="str">
        <f t="shared" si="7"/>
        <v/>
      </c>
    </row>
    <row r="459" spans="1:7" x14ac:dyDescent="0.25">
      <c r="A459" s="5">
        <v>516</v>
      </c>
      <c r="B459" s="8" t="str">
        <f>VLOOKUP(A459,'Sets data'!$A$3:$C$9967,3,FALSE)</f>
        <v>Elemental Catalyst</v>
      </c>
      <c r="C459" s="8" t="str">
        <f>VLOOKUP(A459,'Sets data'!$A$3:$C$9967,2,FALSE)</f>
        <v>Elementarer Katalysator</v>
      </c>
      <c r="G459" s="66" t="str">
        <f t="shared" si="7"/>
        <v/>
      </c>
    </row>
    <row r="460" spans="1:7" x14ac:dyDescent="0.25">
      <c r="A460" s="5">
        <v>516</v>
      </c>
      <c r="B460" s="8" t="str">
        <f>VLOOKUP(A460,'Sets data'!$A$3:$C$9967,3,FALSE)</f>
        <v>Elemental Catalyst</v>
      </c>
      <c r="C460" s="8" t="str">
        <f>VLOOKUP(A460,'Sets data'!$A$3:$C$9967,2,FALSE)</f>
        <v>Elementarer Katalysator</v>
      </c>
      <c r="G460" s="66" t="str">
        <f t="shared" si="7"/>
        <v/>
      </c>
    </row>
    <row r="461" spans="1:7" x14ac:dyDescent="0.25">
      <c r="A461" s="5">
        <v>517</v>
      </c>
      <c r="B461" s="8" t="str">
        <f>VLOOKUP(A461,'Sets data'!$A$3:$C$9967,3,FALSE)</f>
        <v>Kraglen\'s Howl</v>
      </c>
      <c r="C461" s="8" t="str">
        <f>VLOOKUP(A461,'Sets data'!$A$3:$C$9967,2,FALSE)</f>
        <v>Kraglens Heulen</v>
      </c>
      <c r="G461" s="66" t="str">
        <f t="shared" si="7"/>
        <v/>
      </c>
    </row>
    <row r="462" spans="1:7" x14ac:dyDescent="0.25">
      <c r="A462" s="5">
        <v>517</v>
      </c>
      <c r="B462" s="8" t="str">
        <f>VLOOKUP(A462,'Sets data'!$A$3:$C$9967,3,FALSE)</f>
        <v>Kraglen\'s Howl</v>
      </c>
      <c r="C462" s="8" t="str">
        <f>VLOOKUP(A462,'Sets data'!$A$3:$C$9967,2,FALSE)</f>
        <v>Kraglens Heulen</v>
      </c>
      <c r="G462" s="66" t="str">
        <f t="shared" si="7"/>
        <v/>
      </c>
    </row>
    <row r="463" spans="1:7" x14ac:dyDescent="0.25">
      <c r="A463" s="5">
        <v>518</v>
      </c>
      <c r="B463" s="8" t="str">
        <f>VLOOKUP(A463,'Sets data'!$A$3:$C$9967,3,FALSE)</f>
        <v>Arkasis\'s Genius</v>
      </c>
      <c r="C463" s="8" t="str">
        <f>VLOOKUP(A463,'Sets data'!$A$3:$C$9967,2,FALSE)</f>
        <v>Arkasis' Genie</v>
      </c>
      <c r="G463" s="66" t="str">
        <f t="shared" si="7"/>
        <v/>
      </c>
    </row>
    <row r="464" spans="1:7" x14ac:dyDescent="0.25">
      <c r="A464" s="5">
        <v>518</v>
      </c>
      <c r="B464" s="8" t="str">
        <f>VLOOKUP(A464,'Sets data'!$A$3:$C$9967,3,FALSE)</f>
        <v>Arkasis\'s Genius</v>
      </c>
      <c r="C464" s="8" t="str">
        <f>VLOOKUP(A464,'Sets data'!$A$3:$C$9967,2,FALSE)</f>
        <v>Arkasis' Genie</v>
      </c>
      <c r="G464" s="66" t="str">
        <f t="shared" si="7"/>
        <v/>
      </c>
    </row>
    <row r="465" spans="1:7" x14ac:dyDescent="0.25">
      <c r="A465" s="5">
        <v>519</v>
      </c>
      <c r="B465" s="8" t="str">
        <f>VLOOKUP(A465,'Sets data'!$A$3:$C$9967,3,FALSE)</f>
        <v>Snow Treaders</v>
      </c>
      <c r="C465" s="8" t="str">
        <f>VLOOKUP(A465,'Sets data'!$A$3:$C$9967,2,FALSE)</f>
        <v>Schneetreter</v>
      </c>
      <c r="G465" s="66" t="str">
        <f t="shared" si="7"/>
        <v/>
      </c>
    </row>
    <row r="466" spans="1:7" x14ac:dyDescent="0.25">
      <c r="A466" s="5">
        <v>520</v>
      </c>
      <c r="B466" s="8" t="str">
        <f>VLOOKUP(A466,'Sets data'!$A$3:$C$9967,3,FALSE)</f>
        <v>Malacath\'s Band of Brutality</v>
      </c>
      <c r="C466" s="8" t="str">
        <f>VLOOKUP(A466,'Sets data'!$A$3:$C$9967,2,FALSE)</f>
        <v>Malacaths Band der Brutalität</v>
      </c>
      <c r="G466" s="66" t="str">
        <f t="shared" si="7"/>
        <v/>
      </c>
    </row>
    <row r="467" spans="1:7" x14ac:dyDescent="0.25">
      <c r="A467" s="5">
        <v>521</v>
      </c>
      <c r="B467" s="8" t="str">
        <f>VLOOKUP(A467,'Sets data'!$A$3:$C$9967,3,FALSE)</f>
        <v>Bloodlord\'s Embrace</v>
      </c>
      <c r="C467" s="8" t="str">
        <f>VLOOKUP(A467,'Sets data'!$A$3:$C$9967,2,FALSE)</f>
        <v>Umarmung des Blutfürsten</v>
      </c>
      <c r="G467" s="66" t="str">
        <f t="shared" si="7"/>
        <v/>
      </c>
    </row>
    <row r="468" spans="1:7" x14ac:dyDescent="0.25">
      <c r="A468" s="5">
        <v>522</v>
      </c>
      <c r="B468" s="8" t="str">
        <f>VLOOKUP(A468,'Sets data'!$A$3:$C$9967,3,FALSE)</f>
        <v>Perfected Merciless Charge</v>
      </c>
      <c r="C468" s="8" t="str">
        <f>VLOOKUP(A468,'Sets data'!$A$3:$C$9967,2,FALSE)</f>
        <v>Perfektionierter gnadenloser Ansturm</v>
      </c>
      <c r="G468" s="66" t="str">
        <f t="shared" ref="G468:G480" si="8">IF(AND(A468&lt;&gt;"",NOT(ISERROR(A468)),ISNUMBER(A468),D468&lt;&gt;""),CONCATENATE("[",A468,"] = {",D468,"},","     --",B468," -&gt; ",E468," / ",F468),"")</f>
        <v/>
      </c>
    </row>
    <row r="469" spans="1:7" x14ac:dyDescent="0.25">
      <c r="A469" s="5">
        <v>523</v>
      </c>
      <c r="B469" s="8" t="str">
        <f>VLOOKUP(A469,'Sets data'!$A$3:$C$9967,3,FALSE)</f>
        <v>Perfected Rampaging Slash</v>
      </c>
      <c r="C469" s="8" t="str">
        <f>VLOOKUP(A469,'Sets data'!$A$3:$C$9967,2,FALSE)</f>
        <v>Perfektionierter tobender Schnitt</v>
      </c>
      <c r="G469" s="66" t="str">
        <f t="shared" si="8"/>
        <v/>
      </c>
    </row>
    <row r="470" spans="1:7" x14ac:dyDescent="0.25">
      <c r="A470" s="5">
        <v>524</v>
      </c>
      <c r="B470" s="8" t="str">
        <f>VLOOKUP(A470,'Sets data'!$A$3:$C$9967,3,FALSE)</f>
        <v>Perfected Cruel Flurry</v>
      </c>
      <c r="C470" s="8" t="str">
        <f>VLOOKUP(A470,'Sets data'!$A$3:$C$9967,2,FALSE)</f>
        <v>Perfektionierter grausamer Schlaghagel</v>
      </c>
      <c r="G470" s="66" t="str">
        <f t="shared" si="8"/>
        <v/>
      </c>
    </row>
    <row r="471" spans="1:7" x14ac:dyDescent="0.25">
      <c r="A471" s="5">
        <v>525</v>
      </c>
      <c r="B471" s="8" t="str">
        <f>VLOOKUP(A471,'Sets data'!$A$3:$C$9967,3,FALSE)</f>
        <v>Perfected Thunderous Volley</v>
      </c>
      <c r="C471" s="8" t="str">
        <f>VLOOKUP(A471,'Sets data'!$A$3:$C$9967,2,FALSE)</f>
        <v>Perfektionierte donnernde Salve</v>
      </c>
      <c r="G471" s="66" t="str">
        <f t="shared" si="8"/>
        <v/>
      </c>
    </row>
    <row r="472" spans="1:7" x14ac:dyDescent="0.25">
      <c r="A472" s="5">
        <v>526</v>
      </c>
      <c r="B472" s="8" t="str">
        <f>VLOOKUP(A472,'Sets data'!$A$3:$C$9967,3,FALSE)</f>
        <v>Perfected Crushing Wall</v>
      </c>
      <c r="C472" s="8" t="str">
        <f>VLOOKUP(A472,'Sets data'!$A$3:$C$9967,2,FALSE)</f>
        <v>Perfektionierte zermalmende Mauer</v>
      </c>
      <c r="G472" s="66" t="str">
        <f t="shared" si="8"/>
        <v/>
      </c>
    </row>
    <row r="473" spans="1:7" x14ac:dyDescent="0.25">
      <c r="A473" s="5">
        <v>527</v>
      </c>
      <c r="B473" s="8" t="str">
        <f>VLOOKUP(A473,'Sets data'!$A$3:$C$9967,3,FALSE)</f>
        <v>Perfected Precise Regeneration</v>
      </c>
      <c r="C473" s="8" t="str">
        <f>VLOOKUP(A473,'Sets data'!$A$3:$C$9967,2,FALSE)</f>
        <v>Perfektionierte präzise Regeneration</v>
      </c>
      <c r="G473" s="66" t="str">
        <f t="shared" si="8"/>
        <v/>
      </c>
    </row>
    <row r="474" spans="1:7" x14ac:dyDescent="0.25">
      <c r="A474" s="5">
        <v>528</v>
      </c>
      <c r="B474" s="8" t="str">
        <f>VLOOKUP(A474,'Sets data'!$A$3:$C$9967,3,FALSE)</f>
        <v>Perfected Titanic Cleave</v>
      </c>
      <c r="C474" s="8" t="str">
        <f>VLOOKUP(A474,'Sets data'!$A$3:$C$9967,2,FALSE)</f>
        <v>Perfektioniertes titanisches Trennen</v>
      </c>
      <c r="G474" s="66" t="str">
        <f t="shared" si="8"/>
        <v/>
      </c>
    </row>
    <row r="475" spans="1:7" x14ac:dyDescent="0.25">
      <c r="A475" s="5">
        <v>529</v>
      </c>
      <c r="B475" s="8" t="str">
        <f>VLOOKUP(A475,'Sets data'!$A$3:$C$9967,3,FALSE)</f>
        <v>Perfected Puncturing Remedy</v>
      </c>
      <c r="C475" s="8" t="str">
        <f>VLOOKUP(A475,'Sets data'!$A$3:$C$9967,2,FALSE)</f>
        <v>Perfektionierte durchschlagende Genesung</v>
      </c>
      <c r="G475" s="66" t="str">
        <f t="shared" si="8"/>
        <v/>
      </c>
    </row>
    <row r="476" spans="1:7" x14ac:dyDescent="0.25">
      <c r="A476" s="5">
        <v>530</v>
      </c>
      <c r="B476" s="8" t="str">
        <f>VLOOKUP(A476,'Sets data'!$A$3:$C$9967,3,FALSE)</f>
        <v>Perfected Stinging Slashes</v>
      </c>
      <c r="C476" s="8" t="str">
        <f>VLOOKUP(A476,'Sets data'!$A$3:$C$9967,2,FALSE)</f>
        <v>Perfektionierte stechende Schnitte</v>
      </c>
      <c r="G476" s="66" t="str">
        <f t="shared" si="8"/>
        <v/>
      </c>
    </row>
    <row r="477" spans="1:7" x14ac:dyDescent="0.25">
      <c r="A477" s="5">
        <v>531</v>
      </c>
      <c r="B477" s="8" t="str">
        <f>VLOOKUP(A477,'Sets data'!$A$3:$C$9967,3,FALSE)</f>
        <v>Perfected Caustic Arrow</v>
      </c>
      <c r="C477" s="8" t="str">
        <f>VLOOKUP(A477,'Sets data'!$A$3:$C$9967,2,FALSE)</f>
        <v>Perfektionierter beißender Pfeil</v>
      </c>
      <c r="G477" s="66" t="str">
        <f t="shared" si="8"/>
        <v/>
      </c>
    </row>
    <row r="478" spans="1:7" x14ac:dyDescent="0.25">
      <c r="A478" s="5">
        <v>532</v>
      </c>
      <c r="B478" s="8" t="str">
        <f>VLOOKUP(A478,'Sets data'!$A$3:$C$9967,3,FALSE)</f>
        <v>Perfected Destructive Impact</v>
      </c>
      <c r="C478" s="8" t="str">
        <f>VLOOKUP(A478,'Sets data'!$A$3:$C$9967,2,FALSE)</f>
        <v>Perfektionierter zerstörerischer Einschlag</v>
      </c>
      <c r="G478" s="66" t="str">
        <f t="shared" si="8"/>
        <v/>
      </c>
    </row>
    <row r="479" spans="1:7" x14ac:dyDescent="0.25">
      <c r="A479" s="5">
        <v>534</v>
      </c>
      <c r="B479" s="8" t="str">
        <f>VLOOKUP(A479,'Sets data'!$A$3:$C$9967,3,FALSE)</f>
        <v>Stone Husk</v>
      </c>
      <c r="C479" s="8" t="str">
        <f>VLOOKUP(A479,'Sets data'!$A$3:$C$9967,2,FALSE)</f>
        <v>Steinhülle</v>
      </c>
      <c r="G479" s="66" t="str">
        <f t="shared" si="8"/>
        <v/>
      </c>
    </row>
    <row r="480" spans="1:7" ht="90" x14ac:dyDescent="0.25">
      <c r="A480" s="5">
        <v>535</v>
      </c>
      <c r="B480" s="8" t="str">
        <f>VLOOKUP(A480,'Sets data'!$A$3:$C$9967,3,FALSE)</f>
        <v>Lady Thorn</v>
      </c>
      <c r="C480" s="8" t="str">
        <f>VLOOKUP(A480,'Sets data'!$A$3:$C$9967,2,FALSE)</f>
        <v>Fürstin Dorn</v>
      </c>
      <c r="D480" s="23" t="s">
        <v>2276</v>
      </c>
      <c r="G480" s="66" t="str">
        <f t="shared" si="8"/>
        <v xml:space="preserve">[535] = {[LIBSETS_SETPROC_CHECKTYPE_ABILITY_EVENT_COMBAT_EVENT] = {
[1] = {
      ["abilityIds"] = {141905},
      ["source"] = COMBAT_UNIT_TYPE_PLAYER,
    },
}},     --Lady Thorn -&gt;  / </v>
      </c>
    </row>
    <row r="481" spans="1:7" x14ac:dyDescent="0.25">
      <c r="A481" s="5">
        <v>536</v>
      </c>
      <c r="B481" s="8" t="str">
        <f>VLOOKUP(A481,'Sets data'!$A$3:$C$9967,3,FALSE)</f>
        <v>Radiant Bastion</v>
      </c>
      <c r="C481" s="8" t="str">
        <f>VLOOKUP(A481,'Sets data'!$A$3:$C$9967,2,FALSE)</f>
        <v>Strahlende Bastion</v>
      </c>
    </row>
    <row r="482" spans="1:7" x14ac:dyDescent="0.25">
      <c r="A482" s="5">
        <v>537</v>
      </c>
      <c r="B482" s="8" t="str">
        <f>VLOOKUP(A482,'Sets data'!$A$3:$C$9967,3,FALSE)</f>
        <v>Voidcaller</v>
      </c>
      <c r="C482" s="8" t="str">
        <f>VLOOKUP(A482,'Sets data'!$A$3:$C$9967,2,FALSE)</f>
        <v>Leerenrufer</v>
      </c>
    </row>
    <row r="483" spans="1:7" x14ac:dyDescent="0.25">
      <c r="A483" s="5">
        <v>538</v>
      </c>
      <c r="B483" s="8" t="str">
        <f>VLOOKUP(A483,'Sets data'!$A$3:$C$9967,3,FALSE)</f>
        <v>Witch-Knight\'s Defiance</v>
      </c>
      <c r="C483" s="8" t="str">
        <f>VLOOKUP(A483,'Sets data'!$A$3:$C$9967,2,FALSE)</f>
        <v>Trotz des Hexenritters</v>
      </c>
    </row>
    <row r="484" spans="1:7" x14ac:dyDescent="0.25">
      <c r="A484" s="5">
        <v>539</v>
      </c>
      <c r="B484" s="8" t="str">
        <f>VLOOKUP(A484,'Sets data'!$A$3:$C$9967,3,FALSE)</f>
        <v>Red Eagle\'s Fury</v>
      </c>
      <c r="C484" s="8" t="str">
        <f>VLOOKUP(A484,'Sets data'!$A$3:$C$9967,2,FALSE)</f>
        <v>Zorn des Roten Adlers</v>
      </c>
    </row>
    <row r="485" spans="1:7" x14ac:dyDescent="0.25">
      <c r="A485" s="5">
        <v>540</v>
      </c>
      <c r="B485" s="8" t="str">
        <f>VLOOKUP(A485,'Sets data'!$A$3:$C$9967,3,FALSE)</f>
        <v>Legacy of Karth</v>
      </c>
      <c r="C485" s="8" t="str">
        <f>VLOOKUP(A485,'Sets data'!$A$3:$C$9967,2,FALSE)</f>
        <v>Erbe des Karth</v>
      </c>
    </row>
    <row r="486" spans="1:7" x14ac:dyDescent="0.25">
      <c r="A486" s="5">
        <v>541</v>
      </c>
      <c r="B486" s="8" t="str">
        <f>VLOOKUP(A486,'Sets data'!$A$3:$C$9967,3,FALSE)</f>
        <v>Aetherial Ascension</v>
      </c>
      <c r="C486" s="8" t="str">
        <f>VLOOKUP(A486,'Sets data'!$A$3:$C$9967,2,FALSE)</f>
        <v>Ätherischer Aufstieg</v>
      </c>
    </row>
    <row r="487" spans="1:7" x14ac:dyDescent="0.25">
      <c r="A487" s="5">
        <v>542</v>
      </c>
      <c r="B487" s="8" t="str">
        <f>VLOOKUP(A487,'Sets data'!$A$3:$C$9967,3,FALSE)</f>
        <v>Hex Siphon</v>
      </c>
      <c r="C487" s="8" t="str">
        <f>VLOOKUP(A487,'Sets data'!$A$3:$C$9967,2,FALSE)</f>
        <v>Fluchsiphon</v>
      </c>
    </row>
    <row r="488" spans="1:7" x14ac:dyDescent="0.25">
      <c r="A488" s="5">
        <v>543</v>
      </c>
      <c r="B488" s="8" t="str">
        <f>VLOOKUP(A488,'Sets data'!$A$3:$C$9967,3,FALSE)</f>
        <v>Pestilent Host</v>
      </c>
      <c r="C488" s="8" t="str">
        <f>VLOOKUP(A488,'Sets data'!$A$3:$C$9967,2,FALSE)</f>
        <v>Pestilenter Wirt</v>
      </c>
    </row>
    <row r="489" spans="1:7" x14ac:dyDescent="0.25">
      <c r="A489" s="5">
        <v>544</v>
      </c>
      <c r="B489" s="8" t="str">
        <f>VLOOKUP(A489,'Sets data'!$A$3:$C$9967,3,FALSE)</f>
        <v>Explosive Rebuke</v>
      </c>
      <c r="C489" s="8" t="str">
        <f>VLOOKUP(A489,'Sets data'!$A$3:$C$9967,2,FALSE)</f>
        <v>Explosiver Tadel</v>
      </c>
    </row>
    <row r="490" spans="1:7" x14ac:dyDescent="0.25">
      <c r="A490" s="5">
        <v>557</v>
      </c>
      <c r="B490" s="8" t="str">
        <f>VLOOKUP(A490,'Sets data'!$A$3:$C$9967,3,FALSE)</f>
        <v>Executioner\'s Blade</v>
      </c>
      <c r="C490" s="8" t="str">
        <f>VLOOKUP(A490,'Sets data'!$A$3:$C$9967,2,FALSE)</f>
        <v>Henkersklinge</v>
      </c>
    </row>
    <row r="491" spans="1:7" ht="105" x14ac:dyDescent="0.25">
      <c r="A491" s="5">
        <v>558</v>
      </c>
      <c r="B491" s="8" t="str">
        <f>VLOOKUP(A491,'Sets data'!$A$3:$C$9967,3,FALSE)</f>
        <v>Void Bash</v>
      </c>
      <c r="C491" s="8" t="str">
        <f>VLOOKUP(A491,'Sets data'!$A$3:$C$9967,2,FALSE)</f>
        <v>LeerenWucht</v>
      </c>
      <c r="D491" s="23" t="s">
        <v>2274</v>
      </c>
      <c r="G491" s="66"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data'!$A$3:$C$9967,3,FALSE)</f>
        <v>Frenzied Momentum</v>
      </c>
      <c r="C492" s="8" t="str">
        <f>VLOOKUP(A492,'Sets data'!$A$3:$C$9967,2,FALSE)</f>
        <v>Tobendes Momentum</v>
      </c>
    </row>
    <row r="493" spans="1:7" x14ac:dyDescent="0.25">
      <c r="A493" s="5">
        <v>560</v>
      </c>
      <c r="B493" s="8" t="str">
        <f>VLOOKUP(A493,'Sets data'!$A$3:$C$9967,3,FALSE)</f>
        <v>Point-Blank Snipe</v>
      </c>
      <c r="C493" s="8" t="str">
        <f>VLOOKUP(A493,'Sets data'!$A$3:$C$9967,2,FALSE)</f>
        <v>Volltreffer</v>
      </c>
    </row>
    <row r="494" spans="1:7" ht="105" x14ac:dyDescent="0.25">
      <c r="A494" s="5">
        <v>561</v>
      </c>
      <c r="B494" s="8" t="str">
        <f>VLOOKUP(A494,'Sets data'!$A$3:$C$9967,3,FALSE)</f>
        <v>Wrath of Elements</v>
      </c>
      <c r="C494" s="8" t="str">
        <f>VLOOKUP(A494,'Sets data'!$A$3:$C$9967,2,FALSE)</f>
        <v>Zorn der Elemente</v>
      </c>
      <c r="D494" s="23" t="s">
        <v>2273</v>
      </c>
      <c r="G494" s="66"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data'!$A$3:$C$9967,3,FALSE)</f>
        <v>Force Overflow</v>
      </c>
      <c r="C495" s="8" t="str">
        <f>VLOOKUP(A495,'Sets data'!$A$3:$C$9967,2,FALSE)</f>
        <v>Machtüberschuss</v>
      </c>
      <c r="D495" s="23" t="s">
        <v>2272</v>
      </c>
      <c r="G495" s="66"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data'!$A$3:$C$9967,3,FALSE)</f>
        <v>Perfected Executioner\'s Blade</v>
      </c>
      <c r="C496" s="8" t="str">
        <f>VLOOKUP(A496,'Sets data'!$A$3:$C$9967,2,FALSE)</f>
        <v>Perfektionierte Klinge des Henkers</v>
      </c>
    </row>
    <row r="497" spans="1:7" ht="105" x14ac:dyDescent="0.25">
      <c r="A497" s="5">
        <v>564</v>
      </c>
      <c r="B497" s="8" t="str">
        <f>VLOOKUP(A497,'Sets data'!$A$3:$C$9967,3,FALSE)</f>
        <v>Perfected Void Bash</v>
      </c>
      <c r="C497" s="8" t="str">
        <f>VLOOKUP(A497,'Sets data'!$A$3:$C$9967,2,FALSE)</f>
        <v>Perfektionierte Leerenwucht</v>
      </c>
      <c r="D497" s="23" t="s">
        <v>2274</v>
      </c>
      <c r="G497" s="66"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data'!$A$3:$C$9967,3,FALSE)</f>
        <v>Perfected Frenzied Momentum</v>
      </c>
      <c r="C498" s="8" t="str">
        <f>VLOOKUP(A498,'Sets data'!$A$3:$C$9967,2,FALSE)</f>
        <v>Perfektioniertes tobendes Momentum</v>
      </c>
    </row>
    <row r="499" spans="1:7" x14ac:dyDescent="0.25">
      <c r="A499" s="5">
        <v>566</v>
      </c>
      <c r="B499" s="8" t="str">
        <f>VLOOKUP(A499,'Sets data'!$A$3:$C$9967,3,FALSE)</f>
        <v>Perfected Point-Blank Snipe</v>
      </c>
      <c r="C499" s="8" t="str">
        <f>VLOOKUP(A499,'Sets data'!$A$3:$C$9967,2,FALSE)</f>
        <v>Perfektionierter Volltreffer</v>
      </c>
    </row>
    <row r="500" spans="1:7" ht="105" x14ac:dyDescent="0.25">
      <c r="A500" s="5">
        <v>567</v>
      </c>
      <c r="B500" s="8" t="str">
        <f>VLOOKUP(A500,'Sets data'!$A$3:$C$9967,3,FALSE)</f>
        <v>Perfected Wrath of Elements</v>
      </c>
      <c r="C500" s="8" t="str">
        <f>VLOOKUP(A500,'Sets data'!$A$3:$C$9967,2,FALSE)</f>
        <v>Perfektionierter Zorn der Elemente</v>
      </c>
      <c r="D500" s="23" t="s">
        <v>2273</v>
      </c>
      <c r="G500" s="66"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data'!$A$3:$C$9967,3,FALSE)</f>
        <v>Perfected Force Overflow</v>
      </c>
      <c r="C501" s="8" t="str">
        <f>VLOOKUP(A501,'Sets data'!$A$3:$C$9967,2,FALSE)</f>
        <v>Perfektionierter Machtüberschuss</v>
      </c>
      <c r="D501" s="23" t="s">
        <v>2272</v>
      </c>
      <c r="G501" s="66"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data'!$A$3:$C$9967,3,FALSE)</f>
        <v>Ring of the Pale Order</v>
      </c>
      <c r="C502" s="8" t="str">
        <f>VLOOKUP(A502,'Sets data'!$A$3:$C$9967,2,FALSE)</f>
        <v>Ring des Fahlen Ordens</v>
      </c>
    </row>
    <row r="503" spans="1:7" x14ac:dyDescent="0.25">
      <c r="A503" s="5">
        <v>576</v>
      </c>
      <c r="B503" s="8" t="str">
        <f>VLOOKUP(A503,'Sets data'!$A$3:$C$9967,3,FALSE)</f>
        <v>Pearls of Ehlnofey</v>
      </c>
      <c r="C503" s="8" t="str">
        <f>VLOOKUP(A503,'Sets data'!$A$3:$C$9967,2,FALSE)</f>
        <v>Perlen der Ehlnofey</v>
      </c>
    </row>
    <row r="504" spans="1:7" x14ac:dyDescent="0.25">
      <c r="A504" s="72">
        <v>569</v>
      </c>
      <c r="B504" s="8" t="str">
        <f>VLOOKUP(A504,'Sets data'!$A$3:$C$9967,3,FALSE)</f>
        <v>True-Sworn Fury </v>
      </c>
      <c r="C504" s="8" t="str">
        <f>VLOOKUP(A504,'Sets data'!$A$3:$C$9967,2,FALSE)</f>
        <v>Wahrgeschworenen-Raserei</v>
      </c>
    </row>
    <row r="505" spans="1:7" x14ac:dyDescent="0.25">
      <c r="A505" s="72">
        <v>570</v>
      </c>
      <c r="B505" s="8" t="str">
        <f>VLOOKUP(A505,'Sets data'!$A$3:$C$9967,3,FALSE)</f>
        <v>Kinras\'s Wrath</v>
      </c>
      <c r="C505" s="8" t="str">
        <f>VLOOKUP(A505,'Sets data'!$A$3:$C$9967,2,FALSE)</f>
        <v>Kinra's Zorn</v>
      </c>
    </row>
    <row r="506" spans="1:7" x14ac:dyDescent="0.25">
      <c r="A506" s="72">
        <v>571</v>
      </c>
      <c r="B506" s="8" t="str">
        <f>VLOOKUP(A506,'Sets data'!$A$3:$C$9967,3,FALSE)</f>
        <v>Drake\'s Rush</v>
      </c>
      <c r="C506" s="8" t="str">
        <f>VLOOKUP(A506,'Sets data'!$A$3:$C$9967,2,FALSE)</f>
        <v>Dracheneile</v>
      </c>
    </row>
    <row r="507" spans="1:7" x14ac:dyDescent="0.25">
      <c r="A507" s="72">
        <v>572</v>
      </c>
      <c r="B507" s="8" t="str">
        <f>VLOOKUP(A507,'Sets data'!$A$3:$C$9967,3,FALSE)</f>
        <v>Unleashed Ritualist</v>
      </c>
      <c r="C507" s="8" t="str">
        <f>VLOOKUP(A507,'Sets data'!$A$3:$C$9967,2,FALSE)</f>
        <v>Entfesselter Ritualist</v>
      </c>
    </row>
    <row r="508" spans="1:7" x14ac:dyDescent="0.25">
      <c r="A508" s="72">
        <v>573</v>
      </c>
      <c r="B508" s="8" t="str">
        <f>VLOOKUP(A508,'Sets data'!$A$3:$C$9967,3,FALSE)</f>
        <v>Dagon\'s Dominion</v>
      </c>
      <c r="C508" s="8" t="str">
        <f>VLOOKUP(A508,'Sets data'!$A$3:$C$9967,2,FALSE)</f>
        <v>Dagons Herrschaft</v>
      </c>
    </row>
    <row r="509" spans="1:7" x14ac:dyDescent="0.25">
      <c r="A509" s="72">
        <v>574</v>
      </c>
      <c r="B509" s="8" t="str">
        <f>VLOOKUP(A509,'Sets data'!$A$3:$C$9967,3,FALSE)</f>
        <v>Foolkiller\'s Ward</v>
      </c>
      <c r="C509" s="8" t="str">
        <f>VLOOKUP(A509,'Sets data'!$A$3:$C$9967,2,FALSE)</f>
        <v>Schutz des Narrentöters</v>
      </c>
    </row>
    <row r="510" spans="1:7" x14ac:dyDescent="0.25">
      <c r="A510" s="72">
        <v>577</v>
      </c>
      <c r="B510" s="8" t="str">
        <f>VLOOKUP(A510,'Sets data'!$A$3:$C$9967,3,FALSE)</f>
        <v>Encrati\’s Behemoth</v>
      </c>
      <c r="C510" s="8" t="str">
        <f>VLOOKUP(A510,'Sets data'!$A$3:$C$9967,2,FALSE)</f>
        <v>Encrati\'s Behemoth</v>
      </c>
    </row>
    <row r="511" spans="1:7" x14ac:dyDescent="0.25">
      <c r="A511" s="72">
        <v>578</v>
      </c>
      <c r="B511" s="8" t="str">
        <f>VLOOKUP(A511,'Sets data'!$A$3:$C$9967,3,FALSE)</f>
        <v>Baron Zaudrus</v>
      </c>
      <c r="C511" s="8" t="str">
        <f>VLOOKUP(A511,'Sets data'!$A$3:$C$9967,2,FALSE)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23202F-DFA1-46AD-B6A2-7EE90472E4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Sets data</vt:lpstr>
      <vt:lpstr>Set comments</vt:lpstr>
      <vt:lpstr>ESO Dungeon constants</vt:lpstr>
      <vt:lpstr>ESO zone constants</vt:lpstr>
      <vt:lpstr>ESO map constants</vt:lpstr>
      <vt:lpstr>ESO dumped WayshrineInfo</vt:lpstr>
      <vt:lpstr>ESO wayshrine names</vt:lpstr>
      <vt:lpstr>SetCollectionsMapToZoneId</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Ziegelt, Patrik</cp:lastModifiedBy>
  <dcterms:created xsi:type="dcterms:W3CDTF">2019-05-11T16:06:47Z</dcterms:created>
  <dcterms:modified xsi:type="dcterms:W3CDTF">2023-10-15T17:28:45Z</dcterms:modified>
</cp:coreProperties>
</file>